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75" windowHeight="7020" activeTab="0"/>
  </bookViews>
  <sheets>
    <sheet name="Tổng hợp (2)" sheetId="1" r:id="rId1"/>
    <sheet name="Sheet2" sheetId="2" state="hidden" r:id="rId2"/>
    <sheet name="Sheet3" sheetId="3" state="hidden" r:id="rId3"/>
  </sheets>
  <externalReferences>
    <externalReference r:id="rId6"/>
  </externalReferences>
  <definedNames>
    <definedName name="_xlnm.Print_Area" localSheetId="0">'Tổng hợp (2)'!$A$1:$M$28</definedName>
  </definedNames>
  <calcPr fullCalcOnLoad="1"/>
</workbook>
</file>

<file path=xl/sharedStrings.xml><?xml version="1.0" encoding="utf-8"?>
<sst xmlns="http://schemas.openxmlformats.org/spreadsheetml/2006/main" count="48" uniqueCount="46">
  <si>
    <t>STT</t>
  </si>
  <si>
    <t>Đơn vị</t>
  </si>
  <si>
    <t>Kinh phí cấp đầu năm</t>
  </si>
  <si>
    <t>Kinh phí tiền lương đã sử dụng đến 31/7/2020</t>
  </si>
  <si>
    <t>Kinh phí điều chỉnh (tăng/giảm)</t>
  </si>
  <si>
    <t>Ghi chú</t>
  </si>
  <si>
    <t>I</t>
  </si>
  <si>
    <t>Kinh phí còn lại</t>
  </si>
  <si>
    <t>Quản lý hành chính</t>
  </si>
  <si>
    <t>Văn phòng Huyện ủy</t>
  </si>
  <si>
    <t>Ủy ban MTTQ huyện</t>
  </si>
  <si>
    <t xml:space="preserve">Đoàn Thanh niên </t>
  </si>
  <si>
    <t>Hội phụ nữ huyện</t>
  </si>
  <si>
    <t>Hội Nông dân</t>
  </si>
  <si>
    <t>Văn phòng HĐND - UBND 
huyện</t>
  </si>
  <si>
    <t>Phòng Tài chính - Kế hoạch</t>
  </si>
  <si>
    <t>Phòng Kinh tế - hạ tầng</t>
  </si>
  <si>
    <t>Phòng Nông nghiệp và PTNT</t>
  </si>
  <si>
    <t>Phòng giáo dục và đào tạo</t>
  </si>
  <si>
    <t>Phòng Tư Pháp</t>
  </si>
  <si>
    <t>Phòng Lao động Thương Binh
 và xã hội</t>
  </si>
  <si>
    <t>II</t>
  </si>
  <si>
    <t>Sự nghiệp văn hóa</t>
  </si>
  <si>
    <t>Trung tâm Văn hóa thể thao 
du lịch và truyền thông huyện</t>
  </si>
  <si>
    <t>III</t>
  </si>
  <si>
    <t>Sự nghiệp phát thanh</t>
  </si>
  <si>
    <t>Sự nghiệp kinh tế</t>
  </si>
  <si>
    <t>Trung tâm dịch vụ nông nghiệp</t>
  </si>
  <si>
    <t>Kinh phí bổ sung (+), thu hồi (-)</t>
  </si>
  <si>
    <t xml:space="preserve">                          </t>
  </si>
  <si>
    <t>Trong đó</t>
  </si>
  <si>
    <t>Kinh phí điều chỉnh</t>
  </si>
  <si>
    <t>Điều chỉnh tăng</t>
  </si>
  <si>
    <t>Điều chỉnh giảm</t>
  </si>
  <si>
    <t>Kinh phí tiền lương sau điều chỉnh</t>
  </si>
  <si>
    <t xml:space="preserve">Trong đó: Định mức chi thường xuyên </t>
  </si>
  <si>
    <t>Trong đó: Phụ cấp ủy viên Ban chấp hành chi bộ</t>
  </si>
  <si>
    <t>Tổng cộng</t>
  </si>
  <si>
    <t>Nhu cầu kinh phí năm 2020</t>
  </si>
  <si>
    <t>Đvt: Đồng</t>
  </si>
  <si>
    <t>ĐiỀU CHỈNH KINH PHÍ TIỀN LƯƠNG, CÁC KHOẢN THEO LƯƠNG VÀ CHI KHÁC CỦA CÁC ĐƠN VỊ NĂM 2020</t>
  </si>
  <si>
    <t>Hội cựu chiến binh</t>
  </si>
  <si>
    <t>Tổng kinh phí tiền lương, chi khác đã cấp</t>
  </si>
  <si>
    <t>+55.503.245</t>
  </si>
  <si>
    <t>-55.503.245</t>
  </si>
  <si>
    <t>(Kèm theo Nghị quyết số      /NQ-HĐND  ngày     /    /2020 của Hội đồng nhân dân huyện Ia H'Drai)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</si>
</sst>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.000_);_(* \(#,##0.000\);_(* &quot;-&quot;??_);_(@_)"/>
    <numFmt numFmtId="181" formatCode="_(* #,##0_);_(* \(#,##0\);_(* &quot;-&quot;??_);_(@_)"/>
    <numFmt numFmtId="182" formatCode="_(* #,##0_);_(* \(#,##0\);_(* &quot;-&quot;?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180" fontId="43" fillId="0" borderId="10" xfId="41" applyNumberFormat="1" applyFont="1" applyBorder="1" applyAlignment="1">
      <alignment/>
    </xf>
    <xf numFmtId="180" fontId="43" fillId="0" borderId="0" xfId="41" applyNumberFormat="1" applyFont="1" applyAlignment="1">
      <alignment/>
    </xf>
    <xf numFmtId="181" fontId="43" fillId="0" borderId="0" xfId="41" applyNumberFormat="1" applyFont="1" applyAlignment="1">
      <alignment/>
    </xf>
    <xf numFmtId="181" fontId="43" fillId="0" borderId="10" xfId="41" applyNumberFormat="1" applyFont="1" applyBorder="1" applyAlignment="1">
      <alignment/>
    </xf>
    <xf numFmtId="182" fontId="3" fillId="0" borderId="10" xfId="0" applyNumberFormat="1" applyFont="1" applyBorder="1" applyAlignment="1">
      <alignment vertical="center" wrapText="1"/>
    </xf>
    <xf numFmtId="181" fontId="44" fillId="0" borderId="10" xfId="41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82" fontId="4" fillId="0" borderId="10" xfId="0" applyNumberFormat="1" applyFont="1" applyBorder="1" applyAlignment="1">
      <alignment vertical="center" wrapText="1"/>
    </xf>
    <xf numFmtId="181" fontId="45" fillId="0" borderId="10" xfId="41" applyNumberFormat="1" applyFont="1" applyBorder="1" applyAlignment="1">
      <alignment/>
    </xf>
    <xf numFmtId="180" fontId="45" fillId="0" borderId="10" xfId="41" applyNumberFormat="1" applyFont="1" applyBorder="1" applyAlignment="1">
      <alignment/>
    </xf>
    <xf numFmtId="0" fontId="45" fillId="0" borderId="0" xfId="0" applyFont="1" applyAlignment="1">
      <alignment/>
    </xf>
    <xf numFmtId="181" fontId="44" fillId="0" borderId="10" xfId="41" applyNumberFormat="1" applyFont="1" applyBorder="1" applyAlignment="1">
      <alignment/>
    </xf>
    <xf numFmtId="180" fontId="44" fillId="0" borderId="10" xfId="41" applyNumberFormat="1" applyFont="1" applyBorder="1" applyAlignment="1">
      <alignment/>
    </xf>
    <xf numFmtId="0" fontId="44" fillId="0" borderId="0" xfId="0" applyFont="1" applyAlignment="1">
      <alignment/>
    </xf>
    <xf numFmtId="182" fontId="2" fillId="0" borderId="10" xfId="0" applyNumberFormat="1" applyFont="1" applyBorder="1" applyAlignment="1">
      <alignment vertical="center" wrapText="1"/>
    </xf>
    <xf numFmtId="181" fontId="43" fillId="0" borderId="0" xfId="0" applyNumberFormat="1" applyFont="1" applyAlignment="1">
      <alignment/>
    </xf>
    <xf numFmtId="181" fontId="5" fillId="0" borderId="10" xfId="41" applyNumberFormat="1" applyFont="1" applyBorder="1" applyAlignment="1">
      <alignment/>
    </xf>
    <xf numFmtId="180" fontId="5" fillId="0" borderId="10" xfId="41" applyNumberFormat="1" applyFont="1" applyBorder="1" applyAlignment="1">
      <alignment/>
    </xf>
    <xf numFmtId="0" fontId="5" fillId="0" borderId="0" xfId="0" applyFont="1" applyAlignment="1">
      <alignment/>
    </xf>
    <xf numFmtId="181" fontId="6" fillId="0" borderId="10" xfId="41" applyNumberFormat="1" applyFont="1" applyBorder="1" applyAlignment="1">
      <alignment/>
    </xf>
    <xf numFmtId="180" fontId="6" fillId="0" borderId="10" xfId="41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81" fontId="44" fillId="0" borderId="0" xfId="0" applyNumberFormat="1" applyFont="1" applyAlignment="1">
      <alignment horizontal="center" vertical="center"/>
    </xf>
    <xf numFmtId="181" fontId="44" fillId="0" borderId="0" xfId="0" applyNumberFormat="1" applyFont="1" applyAlignment="1">
      <alignment/>
    </xf>
    <xf numFmtId="181" fontId="45" fillId="0" borderId="0" xfId="0" applyNumberFormat="1" applyFont="1" applyAlignment="1">
      <alignment/>
    </xf>
    <xf numFmtId="171" fontId="43" fillId="0" borderId="10" xfId="41" applyNumberFormat="1" applyFont="1" applyBorder="1" applyAlignment="1">
      <alignment/>
    </xf>
    <xf numFmtId="181" fontId="43" fillId="33" borderId="0" xfId="41" applyNumberFormat="1" applyFont="1" applyFill="1" applyAlignment="1">
      <alignment/>
    </xf>
    <xf numFmtId="171" fontId="44" fillId="33" borderId="10" xfId="41" applyNumberFormat="1" applyFont="1" applyFill="1" applyBorder="1" applyAlignment="1">
      <alignment horizontal="center" vertical="center" wrapText="1"/>
    </xf>
    <xf numFmtId="181" fontId="44" fillId="33" borderId="10" xfId="41" applyNumberFormat="1" applyFont="1" applyFill="1" applyBorder="1" applyAlignment="1">
      <alignment/>
    </xf>
    <xf numFmtId="181" fontId="43" fillId="33" borderId="10" xfId="41" applyNumberFormat="1" applyFont="1" applyFill="1" applyBorder="1" applyAlignment="1">
      <alignment/>
    </xf>
    <xf numFmtId="181" fontId="45" fillId="33" borderId="10" xfId="41" applyNumberFormat="1" applyFont="1" applyFill="1" applyBorder="1" applyAlignment="1">
      <alignment/>
    </xf>
    <xf numFmtId="182" fontId="2" fillId="33" borderId="10" xfId="0" applyNumberFormat="1" applyFont="1" applyFill="1" applyBorder="1" applyAlignment="1">
      <alignment vertical="center" wrapText="1"/>
    </xf>
    <xf numFmtId="181" fontId="5" fillId="33" borderId="10" xfId="41" applyNumberFormat="1" applyFont="1" applyFill="1" applyBorder="1" applyAlignment="1">
      <alignment/>
    </xf>
    <xf numFmtId="181" fontId="6" fillId="33" borderId="10" xfId="41" applyNumberFormat="1" applyFont="1" applyFill="1" applyBorder="1" applyAlignment="1">
      <alignment/>
    </xf>
    <xf numFmtId="181" fontId="44" fillId="33" borderId="10" xfId="41" applyNumberFormat="1" applyFont="1" applyFill="1" applyBorder="1" applyAlignment="1">
      <alignment horizontal="center" vertical="center" wrapText="1"/>
    </xf>
    <xf numFmtId="180" fontId="44" fillId="0" borderId="10" xfId="41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181" fontId="43" fillId="0" borderId="10" xfId="41" applyNumberFormat="1" applyFont="1" applyBorder="1" applyAlignment="1" quotePrefix="1">
      <alignment horizontal="right"/>
    </xf>
    <xf numFmtId="181" fontId="45" fillId="0" borderId="10" xfId="41" applyNumberFormat="1" applyFont="1" applyBorder="1" applyAlignment="1">
      <alignment horizontal="right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181" fontId="43" fillId="0" borderId="10" xfId="41" applyNumberFormat="1" applyFont="1" applyBorder="1" applyAlignment="1">
      <alignment horizontal="center"/>
    </xf>
    <xf numFmtId="181" fontId="44" fillId="33" borderId="10" xfId="41" applyNumberFormat="1" applyFont="1" applyFill="1" applyBorder="1" applyAlignment="1">
      <alignment horizontal="center" vertical="center" wrapText="1"/>
    </xf>
    <xf numFmtId="181" fontId="44" fillId="0" borderId="11" xfId="41" applyNumberFormat="1" applyFont="1" applyBorder="1" applyAlignment="1">
      <alignment horizontal="center" vertical="center" wrapText="1"/>
    </xf>
    <xf numFmtId="181" fontId="44" fillId="0" borderId="12" xfId="41" applyNumberFormat="1" applyFont="1" applyBorder="1" applyAlignment="1">
      <alignment horizontal="center" vertical="center" wrapText="1"/>
    </xf>
    <xf numFmtId="181" fontId="44" fillId="0" borderId="13" xfId="41" applyNumberFormat="1" applyFont="1" applyBorder="1" applyAlignment="1">
      <alignment horizontal="center" vertical="center" wrapText="1"/>
    </xf>
    <xf numFmtId="181" fontId="44" fillId="0" borderId="14" xfId="41" applyNumberFormat="1" applyFont="1" applyBorder="1" applyAlignment="1">
      <alignment horizontal="center" vertical="center" wrapText="1"/>
    </xf>
    <xf numFmtId="180" fontId="44" fillId="0" borderId="10" xfId="41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AppData\Local\Temp\Rar$DIa0.531\b&#225;o%20c&#225;o%20&#273;&#417;n%20v&#7883;\&#272;TH.nhu%20c&#7847;u%20ti&#7873;n%20l&#432;&#417;ng%20(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2"/>
    </sheetNames>
    <sheetDataSet>
      <sheetData sheetId="0">
        <row r="10">
          <cell r="C10">
            <v>579682000</v>
          </cell>
        </row>
        <row r="13">
          <cell r="C13">
            <v>569679126</v>
          </cell>
        </row>
        <row r="14">
          <cell r="C14">
            <v>310189814</v>
          </cell>
        </row>
        <row r="18">
          <cell r="C18">
            <v>425699000</v>
          </cell>
        </row>
        <row r="21">
          <cell r="C21">
            <v>413746326</v>
          </cell>
        </row>
        <row r="22">
          <cell r="C22">
            <v>209269209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J3" sqref="J3"/>
    </sheetView>
  </sheetViews>
  <sheetFormatPr defaultColWidth="9.140625" defaultRowHeight="15"/>
  <cols>
    <col min="1" max="1" width="6.140625" style="1" customWidth="1"/>
    <col min="2" max="2" width="32.57421875" style="1" customWidth="1"/>
    <col min="3" max="3" width="17.8515625" style="1" customWidth="1"/>
    <col min="4" max="4" width="16.421875" style="10" customWidth="1"/>
    <col min="5" max="5" width="15.28125" style="10" customWidth="1"/>
    <col min="6" max="6" width="15.140625" style="36" hidden="1" customWidth="1"/>
    <col min="7" max="7" width="15.28125" style="36" hidden="1" customWidth="1"/>
    <col min="8" max="8" width="16.00390625" style="36" hidden="1" customWidth="1"/>
    <col min="9" max="9" width="13.57421875" style="36" hidden="1" customWidth="1"/>
    <col min="10" max="10" width="14.7109375" style="10" customWidth="1"/>
    <col min="11" max="11" width="15.00390625" style="10" customWidth="1"/>
    <col min="12" max="12" width="17.140625" style="10" customWidth="1"/>
    <col min="13" max="13" width="15.28125" style="9" customWidth="1"/>
    <col min="14" max="14" width="15.140625" style="1" bestFit="1" customWidth="1"/>
    <col min="15" max="16384" width="9.140625" style="1" customWidth="1"/>
  </cols>
  <sheetData>
    <row r="1" spans="1:13" ht="30" customHeight="1">
      <c r="A1" s="50" t="s">
        <v>40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7.25" customHeight="1">
      <c r="A2" s="51" t="s">
        <v>45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ht="38.25" customHeight="1">
      <c r="K3" s="10" t="s">
        <v>39</v>
      </c>
    </row>
    <row r="4" spans="1:13" ht="15">
      <c r="A4" s="52" t="s">
        <v>0</v>
      </c>
      <c r="B4" s="53" t="s">
        <v>1</v>
      </c>
      <c r="C4" s="52" t="s">
        <v>42</v>
      </c>
      <c r="D4" s="54" t="s">
        <v>30</v>
      </c>
      <c r="E4" s="54"/>
      <c r="F4" s="55" t="s">
        <v>3</v>
      </c>
      <c r="G4" s="55" t="s">
        <v>7</v>
      </c>
      <c r="H4" s="55" t="s">
        <v>38</v>
      </c>
      <c r="I4" s="55" t="s">
        <v>28</v>
      </c>
      <c r="J4" s="56" t="s">
        <v>31</v>
      </c>
      <c r="K4" s="57"/>
      <c r="L4" s="58" t="s">
        <v>34</v>
      </c>
      <c r="M4" s="60" t="s">
        <v>5</v>
      </c>
    </row>
    <row r="5" spans="1:13" s="7" customFormat="1" ht="42.75">
      <c r="A5" s="52"/>
      <c r="B5" s="53"/>
      <c r="C5" s="52"/>
      <c r="D5" s="13" t="s">
        <v>2</v>
      </c>
      <c r="E5" s="13" t="s">
        <v>4</v>
      </c>
      <c r="F5" s="55"/>
      <c r="G5" s="55"/>
      <c r="H5" s="55"/>
      <c r="I5" s="55"/>
      <c r="J5" s="13" t="s">
        <v>32</v>
      </c>
      <c r="K5" s="13" t="s">
        <v>33</v>
      </c>
      <c r="L5" s="59"/>
      <c r="M5" s="60"/>
    </row>
    <row r="6" spans="1:14" s="7" customFormat="1" ht="14.25">
      <c r="A6" s="46"/>
      <c r="B6" s="47" t="s">
        <v>37</v>
      </c>
      <c r="C6" s="13">
        <f>C7+C22+C25+C27</f>
        <v>14039237000</v>
      </c>
      <c r="D6" s="13">
        <f>D7+D22+D25+D27</f>
        <v>14039237000</v>
      </c>
      <c r="E6" s="13"/>
      <c r="F6" s="44">
        <f>F7+F22+F25+F27</f>
        <v>7052754878.5</v>
      </c>
      <c r="G6" s="44">
        <f>G7+G22+G25+G27</f>
        <v>6986482121.5</v>
      </c>
      <c r="H6" s="44">
        <f>H7+H22+H25+H27</f>
        <v>13410237000.5</v>
      </c>
      <c r="I6" s="37">
        <f>I7+I22+I25+I27-0.5</f>
        <v>-629000000</v>
      </c>
      <c r="J6" s="13">
        <f>J7+J22+J25+J27</f>
        <v>386006000</v>
      </c>
      <c r="K6" s="13">
        <f>K7+K22+K25+K27</f>
        <v>386006000</v>
      </c>
      <c r="L6" s="13">
        <f>L7+L22+L25+L27</f>
        <v>14039237000</v>
      </c>
      <c r="M6" s="45"/>
      <c r="N6" s="32"/>
    </row>
    <row r="7" spans="1:14" s="22" customFormat="1" ht="15.75">
      <c r="A7" s="2" t="s">
        <v>6</v>
      </c>
      <c r="B7" s="3" t="s">
        <v>8</v>
      </c>
      <c r="C7" s="20">
        <f>SUM(C8:C21)-C15</f>
        <v>12391574000</v>
      </c>
      <c r="D7" s="20">
        <f>SUM(D8:D21)-D15</f>
        <v>12391574000</v>
      </c>
      <c r="E7" s="20"/>
      <c r="F7" s="38">
        <f aca="true" t="shared" si="0" ref="F7:L7">SUM(F8:F21)-F15</f>
        <v>6311186990.5</v>
      </c>
      <c r="G7" s="38">
        <f t="shared" si="0"/>
        <v>6080387009.5</v>
      </c>
      <c r="H7" s="38">
        <f t="shared" si="0"/>
        <v>11816590887</v>
      </c>
      <c r="I7" s="38">
        <f t="shared" si="0"/>
        <v>-574983113</v>
      </c>
      <c r="J7" s="20">
        <f t="shared" si="0"/>
        <v>381983000</v>
      </c>
      <c r="K7" s="20">
        <f t="shared" si="0"/>
        <v>327966113</v>
      </c>
      <c r="L7" s="20">
        <f t="shared" si="0"/>
        <v>12445590887</v>
      </c>
      <c r="M7" s="21"/>
      <c r="N7" s="33"/>
    </row>
    <row r="8" spans="1:14" ht="15.75">
      <c r="A8" s="4">
        <v>1</v>
      </c>
      <c r="B8" s="5" t="s">
        <v>9</v>
      </c>
      <c r="C8" s="12">
        <v>6345201000</v>
      </c>
      <c r="D8" s="12">
        <v>6345201000</v>
      </c>
      <c r="E8" s="11"/>
      <c r="F8" s="39">
        <v>3087618449</v>
      </c>
      <c r="G8" s="39">
        <v>3257582551</v>
      </c>
      <c r="H8" s="39">
        <v>5716201000</v>
      </c>
      <c r="I8" s="39">
        <v>-629000000</v>
      </c>
      <c r="J8" s="11"/>
      <c r="K8" s="11">
        <v>54518000</v>
      </c>
      <c r="L8" s="11">
        <v>6290683000</v>
      </c>
      <c r="M8" s="8"/>
      <c r="N8" s="10"/>
    </row>
    <row r="9" spans="1:13" ht="15.75">
      <c r="A9" s="4">
        <v>2</v>
      </c>
      <c r="B9" s="5" t="s">
        <v>10</v>
      </c>
      <c r="C9" s="12">
        <v>623708000</v>
      </c>
      <c r="D9" s="11">
        <v>623708000</v>
      </c>
      <c r="E9" s="11"/>
      <c r="F9" s="39">
        <v>356052641</v>
      </c>
      <c r="G9" s="39">
        <v>267655359</v>
      </c>
      <c r="H9" s="39">
        <v>656538000</v>
      </c>
      <c r="I9" s="39">
        <v>32830000</v>
      </c>
      <c r="J9" s="11">
        <v>32830000</v>
      </c>
      <c r="K9" s="11"/>
      <c r="L9" s="11">
        <v>656538000</v>
      </c>
      <c r="M9" s="8"/>
    </row>
    <row r="10" spans="1:13" ht="15.75">
      <c r="A10" s="4">
        <v>3</v>
      </c>
      <c r="B10" s="5" t="s">
        <v>11</v>
      </c>
      <c r="C10" s="12">
        <v>347100000</v>
      </c>
      <c r="D10" s="11">
        <v>347100000</v>
      </c>
      <c r="E10" s="11"/>
      <c r="F10" s="39">
        <v>186196736</v>
      </c>
      <c r="G10" s="39">
        <v>160903264</v>
      </c>
      <c r="H10" s="39">
        <v>347100000</v>
      </c>
      <c r="I10" s="39">
        <v>0</v>
      </c>
      <c r="J10" s="11"/>
      <c r="K10" s="11"/>
      <c r="L10" s="11">
        <v>347100000</v>
      </c>
      <c r="M10" s="8"/>
    </row>
    <row r="11" spans="1:13" ht="15.75">
      <c r="A11" s="4">
        <v>4</v>
      </c>
      <c r="B11" s="5" t="s">
        <v>12</v>
      </c>
      <c r="C11" s="12">
        <v>326449000</v>
      </c>
      <c r="D11" s="11">
        <v>326449000</v>
      </c>
      <c r="E11" s="11"/>
      <c r="F11" s="39">
        <v>190428333</v>
      </c>
      <c r="G11" s="39">
        <v>136020667</v>
      </c>
      <c r="H11" s="39">
        <v>326449000</v>
      </c>
      <c r="I11" s="39">
        <v>0</v>
      </c>
      <c r="J11" s="11"/>
      <c r="K11" s="11"/>
      <c r="L11" s="11">
        <v>326449000</v>
      </c>
      <c r="M11" s="8"/>
    </row>
    <row r="12" spans="1:14" ht="15.75">
      <c r="A12" s="4">
        <v>5</v>
      </c>
      <c r="B12" s="5" t="s">
        <v>13</v>
      </c>
      <c r="C12" s="12">
        <v>281716000</v>
      </c>
      <c r="D12" s="11">
        <v>281716000</v>
      </c>
      <c r="E12" s="11"/>
      <c r="F12" s="39">
        <v>105739338</v>
      </c>
      <c r="G12" s="39">
        <v>175976662</v>
      </c>
      <c r="H12" s="39">
        <v>191664477.5</v>
      </c>
      <c r="I12" s="39">
        <v>-90051522.5</v>
      </c>
      <c r="J12" s="11"/>
      <c r="K12" s="11">
        <v>90051523</v>
      </c>
      <c r="L12" s="11">
        <v>191664477</v>
      </c>
      <c r="M12" s="8"/>
      <c r="N12" s="24"/>
    </row>
    <row r="13" spans="1:14" ht="15.75">
      <c r="A13" s="4">
        <v>6</v>
      </c>
      <c r="B13" s="5" t="s">
        <v>41</v>
      </c>
      <c r="C13" s="12"/>
      <c r="D13" s="11"/>
      <c r="E13" s="11"/>
      <c r="F13" s="39"/>
      <c r="G13" s="39"/>
      <c r="H13" s="39"/>
      <c r="I13" s="39"/>
      <c r="J13" s="11">
        <v>54518000</v>
      </c>
      <c r="K13" s="11"/>
      <c r="L13" s="11">
        <v>54518000</v>
      </c>
      <c r="M13" s="8"/>
      <c r="N13" s="24"/>
    </row>
    <row r="14" spans="1:13" ht="31.5">
      <c r="A14" s="4">
        <v>7</v>
      </c>
      <c r="B14" s="5" t="s">
        <v>14</v>
      </c>
      <c r="C14" s="12">
        <v>1039842245</v>
      </c>
      <c r="D14" s="11">
        <v>984339000</v>
      </c>
      <c r="E14" s="48" t="s">
        <v>43</v>
      </c>
      <c r="F14" s="39">
        <v>660945897</v>
      </c>
      <c r="G14" s="39">
        <v>378896348</v>
      </c>
      <c r="H14" s="39">
        <v>1290612245</v>
      </c>
      <c r="I14" s="39">
        <v>250770000</v>
      </c>
      <c r="J14" s="11">
        <v>250770000</v>
      </c>
      <c r="K14" s="11"/>
      <c r="L14" s="11">
        <v>1290612245</v>
      </c>
      <c r="M14" s="8"/>
    </row>
    <row r="15" spans="1:14" s="19" customFormat="1" ht="31.5" hidden="1">
      <c r="A15" s="4">
        <v>8</v>
      </c>
      <c r="B15" s="15" t="s">
        <v>35</v>
      </c>
      <c r="C15" s="16"/>
      <c r="D15" s="17"/>
      <c r="E15" s="49"/>
      <c r="F15" s="40"/>
      <c r="G15" s="40"/>
      <c r="H15" s="40">
        <v>46500000</v>
      </c>
      <c r="I15" s="40">
        <v>46500000</v>
      </c>
      <c r="J15" s="17">
        <v>46500000</v>
      </c>
      <c r="K15" s="17"/>
      <c r="L15" s="17">
        <v>46500000</v>
      </c>
      <c r="M15" s="18"/>
      <c r="N15" s="34"/>
    </row>
    <row r="16" spans="1:13" ht="15.75">
      <c r="A16" s="4">
        <v>9</v>
      </c>
      <c r="B16" s="6" t="s">
        <v>15</v>
      </c>
      <c r="C16" s="12">
        <v>672352755</v>
      </c>
      <c r="D16" s="11">
        <v>727856000</v>
      </c>
      <c r="E16" s="48" t="s">
        <v>44</v>
      </c>
      <c r="F16" s="39">
        <v>252439897.49999994</v>
      </c>
      <c r="G16" s="39">
        <v>419912857.50000006</v>
      </c>
      <c r="H16" s="39">
        <v>581700380</v>
      </c>
      <c r="I16" s="39">
        <v>-90652375</v>
      </c>
      <c r="J16" s="11"/>
      <c r="K16" s="11">
        <v>90652375</v>
      </c>
      <c r="L16" s="11">
        <v>581700380</v>
      </c>
      <c r="M16" s="8"/>
    </row>
    <row r="17" spans="1:14" ht="15.75">
      <c r="A17" s="4">
        <v>10</v>
      </c>
      <c r="B17" s="6" t="s">
        <v>16</v>
      </c>
      <c r="C17" s="12">
        <v>786888000</v>
      </c>
      <c r="D17" s="11">
        <v>786888000</v>
      </c>
      <c r="E17" s="11"/>
      <c r="F17" s="39">
        <v>384713499</v>
      </c>
      <c r="G17" s="39">
        <v>402174501</v>
      </c>
      <c r="H17" s="39">
        <v>791877999.5</v>
      </c>
      <c r="I17" s="39">
        <v>4989999.5</v>
      </c>
      <c r="J17" s="11">
        <v>4990000</v>
      </c>
      <c r="K17" s="11"/>
      <c r="L17" s="11">
        <v>791878000</v>
      </c>
      <c r="M17" s="8"/>
      <c r="N17" s="24"/>
    </row>
    <row r="18" spans="1:14" ht="15.75">
      <c r="A18" s="4">
        <v>11</v>
      </c>
      <c r="B18" s="6" t="s">
        <v>17</v>
      </c>
      <c r="C18" s="12">
        <v>586496000</v>
      </c>
      <c r="D18" s="11">
        <v>586496000</v>
      </c>
      <c r="E18" s="11"/>
      <c r="F18" s="39">
        <v>355935670</v>
      </c>
      <c r="G18" s="39">
        <v>230560330</v>
      </c>
      <c r="H18" s="39">
        <v>615126000</v>
      </c>
      <c r="I18" s="39">
        <v>28630000</v>
      </c>
      <c r="J18" s="11">
        <v>28630000</v>
      </c>
      <c r="K18" s="11"/>
      <c r="L18" s="11">
        <v>615126000</v>
      </c>
      <c r="M18" s="8"/>
      <c r="N18" s="24"/>
    </row>
    <row r="19" spans="1:14" ht="15.75">
      <c r="A19" s="4">
        <v>12</v>
      </c>
      <c r="B19" s="6" t="s">
        <v>18</v>
      </c>
      <c r="C19" s="12">
        <v>665373000</v>
      </c>
      <c r="D19" s="11">
        <v>665373000</v>
      </c>
      <c r="E19" s="11"/>
      <c r="F19" s="39">
        <v>389017000</v>
      </c>
      <c r="G19" s="39">
        <v>276356000</v>
      </c>
      <c r="H19" s="39">
        <v>675618000</v>
      </c>
      <c r="I19" s="39">
        <v>10245000</v>
      </c>
      <c r="J19" s="11">
        <v>10245000</v>
      </c>
      <c r="K19" s="11"/>
      <c r="L19" s="11">
        <v>675618000</v>
      </c>
      <c r="M19" s="8"/>
      <c r="N19" s="24"/>
    </row>
    <row r="20" spans="1:14" ht="15.75">
      <c r="A20" s="4">
        <v>13</v>
      </c>
      <c r="B20" s="6" t="s">
        <v>19</v>
      </c>
      <c r="C20" s="12">
        <v>197360000</v>
      </c>
      <c r="D20" s="11">
        <v>197360000</v>
      </c>
      <c r="E20" s="11"/>
      <c r="F20" s="39">
        <v>99700370</v>
      </c>
      <c r="G20" s="39">
        <v>97659630</v>
      </c>
      <c r="H20" s="39">
        <v>146860000</v>
      </c>
      <c r="I20" s="39">
        <v>-50500000</v>
      </c>
      <c r="J20" s="11"/>
      <c r="K20" s="11">
        <v>50500000</v>
      </c>
      <c r="L20" s="11">
        <v>146860000</v>
      </c>
      <c r="M20" s="8"/>
      <c r="N20" s="24"/>
    </row>
    <row r="21" spans="1:14" ht="31.5">
      <c r="A21" s="4">
        <v>14</v>
      </c>
      <c r="B21" s="5" t="s">
        <v>20</v>
      </c>
      <c r="C21" s="12">
        <v>519088000</v>
      </c>
      <c r="D21" s="11">
        <v>519088000</v>
      </c>
      <c r="E21" s="11"/>
      <c r="F21" s="39">
        <v>242399160</v>
      </c>
      <c r="G21" s="39">
        <v>276688840</v>
      </c>
      <c r="H21" s="39">
        <v>476843785</v>
      </c>
      <c r="I21" s="39">
        <v>-42244215</v>
      </c>
      <c r="J21" s="11"/>
      <c r="K21" s="11">
        <v>42244215</v>
      </c>
      <c r="L21" s="11">
        <v>476843785</v>
      </c>
      <c r="M21" s="8"/>
      <c r="N21" s="24"/>
    </row>
    <row r="22" spans="1:13" s="22" customFormat="1" ht="15.75">
      <c r="A22" s="2" t="s">
        <v>21</v>
      </c>
      <c r="B22" s="3" t="s">
        <v>22</v>
      </c>
      <c r="C22" s="23">
        <f>C23</f>
        <v>579682000</v>
      </c>
      <c r="D22" s="23">
        <f aca="true" t="shared" si="1" ref="D22:L22">D23</f>
        <v>579682000</v>
      </c>
      <c r="E22" s="23"/>
      <c r="F22" s="41">
        <f t="shared" si="1"/>
        <v>310189814</v>
      </c>
      <c r="G22" s="41">
        <f t="shared" si="1"/>
        <v>269492186</v>
      </c>
      <c r="H22" s="41">
        <f t="shared" si="1"/>
        <v>583705000</v>
      </c>
      <c r="I22" s="41">
        <f>I23</f>
        <v>4023000</v>
      </c>
      <c r="J22" s="23">
        <f t="shared" si="1"/>
        <v>4023000</v>
      </c>
      <c r="K22" s="23"/>
      <c r="L22" s="23">
        <f t="shared" si="1"/>
        <v>583705000</v>
      </c>
      <c r="M22" s="23"/>
    </row>
    <row r="23" spans="1:13" s="27" customFormat="1" ht="31.5">
      <c r="A23" s="4">
        <v>1</v>
      </c>
      <c r="B23" s="5" t="s">
        <v>23</v>
      </c>
      <c r="C23" s="12">
        <f>D23+E23</f>
        <v>579682000</v>
      </c>
      <c r="D23" s="25">
        <f>'[1]01'!$C$10</f>
        <v>579682000</v>
      </c>
      <c r="E23" s="25"/>
      <c r="F23" s="42">
        <f>'[1]01'!$C$14</f>
        <v>310189814</v>
      </c>
      <c r="G23" s="42">
        <f>C23-F23</f>
        <v>269492186</v>
      </c>
      <c r="H23" s="42">
        <f>'[1]01'!$C$13+10002874+4023000</f>
        <v>583705000</v>
      </c>
      <c r="I23" s="42">
        <f>H23-C23</f>
        <v>4023000</v>
      </c>
      <c r="J23" s="25">
        <v>4023000</v>
      </c>
      <c r="K23" s="25"/>
      <c r="L23" s="25">
        <f>C23+J23+K23</f>
        <v>583705000</v>
      </c>
      <c r="M23" s="26"/>
    </row>
    <row r="24" spans="1:13" s="30" customFormat="1" ht="31.5" hidden="1">
      <c r="A24" s="14"/>
      <c r="B24" s="15" t="s">
        <v>36</v>
      </c>
      <c r="C24" s="16"/>
      <c r="D24" s="28"/>
      <c r="E24" s="28"/>
      <c r="F24" s="43"/>
      <c r="G24" s="43"/>
      <c r="H24" s="43">
        <v>4023000</v>
      </c>
      <c r="I24" s="43">
        <v>4023000</v>
      </c>
      <c r="J24" s="28">
        <f>I24</f>
        <v>4023000</v>
      </c>
      <c r="K24" s="28"/>
      <c r="L24" s="25">
        <f>C24+J24+K24</f>
        <v>4023000</v>
      </c>
      <c r="M24" s="29"/>
    </row>
    <row r="25" spans="1:13" s="31" customFormat="1" ht="15.75">
      <c r="A25" s="2" t="s">
        <v>24</v>
      </c>
      <c r="B25" s="3" t="s">
        <v>25</v>
      </c>
      <c r="C25" s="23">
        <f>C26</f>
        <v>425699000</v>
      </c>
      <c r="D25" s="23">
        <f aca="true" t="shared" si="2" ref="D25:L25">D26</f>
        <v>425699000</v>
      </c>
      <c r="E25" s="23"/>
      <c r="F25" s="41">
        <f t="shared" si="2"/>
        <v>209269209</v>
      </c>
      <c r="G25" s="41">
        <f t="shared" si="2"/>
        <v>216429791</v>
      </c>
      <c r="H25" s="41">
        <f t="shared" si="2"/>
        <v>425699000</v>
      </c>
      <c r="I25" s="41">
        <f t="shared" si="2"/>
        <v>0</v>
      </c>
      <c r="J25" s="23"/>
      <c r="K25" s="23"/>
      <c r="L25" s="23">
        <f t="shared" si="2"/>
        <v>425699000</v>
      </c>
      <c r="M25" s="23"/>
    </row>
    <row r="26" spans="1:13" s="27" customFormat="1" ht="31.5">
      <c r="A26" s="4">
        <v>1</v>
      </c>
      <c r="B26" s="5" t="s">
        <v>23</v>
      </c>
      <c r="C26" s="12">
        <f>D26+E26</f>
        <v>425699000</v>
      </c>
      <c r="D26" s="25">
        <f>'[1]01'!$C$18</f>
        <v>425699000</v>
      </c>
      <c r="E26" s="25"/>
      <c r="F26" s="42">
        <f>'[1]01'!$C$22</f>
        <v>209269209</v>
      </c>
      <c r="G26" s="42">
        <f>C26-F26</f>
        <v>216429791</v>
      </c>
      <c r="H26" s="42">
        <f>'[1]01'!$C$21+11952674</f>
        <v>425699000</v>
      </c>
      <c r="I26" s="42">
        <f>H26-C26</f>
        <v>0</v>
      </c>
      <c r="J26" s="25"/>
      <c r="K26" s="25"/>
      <c r="L26" s="25">
        <f>C26+J26+K26</f>
        <v>425699000</v>
      </c>
      <c r="M26" s="26"/>
    </row>
    <row r="27" spans="1:13" s="22" customFormat="1" ht="15.75">
      <c r="A27" s="2" t="s">
        <v>24</v>
      </c>
      <c r="B27" s="3" t="s">
        <v>26</v>
      </c>
      <c r="C27" s="20">
        <v>642282000</v>
      </c>
      <c r="D27" s="20">
        <v>642282000</v>
      </c>
      <c r="E27" s="20"/>
      <c r="F27" s="38">
        <v>222108865</v>
      </c>
      <c r="G27" s="38">
        <v>420173135</v>
      </c>
      <c r="H27" s="38">
        <v>584242113.5</v>
      </c>
      <c r="I27" s="38">
        <v>-58039886.5</v>
      </c>
      <c r="J27" s="20"/>
      <c r="K27" s="20">
        <v>58039887</v>
      </c>
      <c r="L27" s="20">
        <v>584242113</v>
      </c>
      <c r="M27" s="20"/>
    </row>
    <row r="28" spans="1:14" ht="15.75">
      <c r="A28" s="4">
        <v>1</v>
      </c>
      <c r="B28" s="6" t="s">
        <v>27</v>
      </c>
      <c r="C28" s="12">
        <v>642282000</v>
      </c>
      <c r="D28" s="11">
        <v>642282000</v>
      </c>
      <c r="E28" s="11"/>
      <c r="F28" s="39">
        <v>222108865</v>
      </c>
      <c r="G28" s="39">
        <v>420173135</v>
      </c>
      <c r="H28" s="39">
        <v>584242113.5</v>
      </c>
      <c r="I28" s="39">
        <v>-58039886.5</v>
      </c>
      <c r="J28" s="35"/>
      <c r="K28" s="11">
        <v>58039887</v>
      </c>
      <c r="L28" s="11">
        <v>584242113</v>
      </c>
      <c r="M28" s="8"/>
      <c r="N28" s="24"/>
    </row>
    <row r="36" ht="15">
      <c r="G36" s="36" t="s">
        <v>29</v>
      </c>
    </row>
  </sheetData>
  <sheetProtection/>
  <mergeCells count="13">
    <mergeCell ref="J4:K4"/>
    <mergeCell ref="L4:L5"/>
    <mergeCell ref="M4:M5"/>
    <mergeCell ref="A1:M1"/>
    <mergeCell ref="A2:M2"/>
    <mergeCell ref="A4:A5"/>
    <mergeCell ref="B4:B5"/>
    <mergeCell ref="C4:C5"/>
    <mergeCell ref="D4:E4"/>
    <mergeCell ref="F4:F5"/>
    <mergeCell ref="G4:G5"/>
    <mergeCell ref="H4:H5"/>
    <mergeCell ref="I4:I5"/>
  </mergeCells>
  <printOptions/>
  <pageMargins left="0.6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VP</cp:lastModifiedBy>
  <cp:lastPrinted>2020-08-28T01:07:27Z</cp:lastPrinted>
  <dcterms:created xsi:type="dcterms:W3CDTF">2020-08-13T08:34:12Z</dcterms:created>
  <dcterms:modified xsi:type="dcterms:W3CDTF">2020-08-28T03:03:58Z</dcterms:modified>
  <cp:category/>
  <cp:version/>
  <cp:contentType/>
  <cp:contentStatus/>
</cp:coreProperties>
</file>