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730" windowHeight="9990" firstSheet="7" activeTab="7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1" sheetId="18" r:id="rId8"/>
    <sheet name="Biểu 2" sheetId="5" r:id="rId9"/>
    <sheet name="Bieu 04 Thu de lai 21-25" sheetId="13" state="hidden" r:id="rId10"/>
  </sheets>
  <externalReferences>
    <externalReference r:id="rId11"/>
    <externalReference r:id="rId12"/>
    <externalReference r:id="rId13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9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9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9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9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9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9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9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9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9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9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9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9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9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9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9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9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9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9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9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3">'Bieu 03 NSTW'!$A$1:$BD$46</definedName>
    <definedName name="_xlnm.Print_Area" localSheetId="4">'Bieu 04 Thu de lai'!$A$1:$BD$46</definedName>
    <definedName name="_xlnm.Print_Area" localSheetId="9">'Bieu 04 Thu de lai 21-25'!$A$1:$S$46</definedName>
    <definedName name="_xlnm.Print_Area" localSheetId="5">'Bieu 05. CTMTQG'!$A$1:$CQ$61</definedName>
    <definedName name="_xlnm.Print_Area" localSheetId="6">'Bieu 06 ODA'!$A$1:$CP$64</definedName>
    <definedName name="_xlnm.Print_Area" localSheetId="7">'Biểu 1'!$A$2:$O$20</definedName>
    <definedName name="_xlnm.Print_Area" localSheetId="8">'Biểu 2'!$A$1:$Y$103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9">'Bieu 04 Thu de lai 21-25'!$6:$10</definedName>
    <definedName name="_xlnm.Print_Titles" localSheetId="5">'Bieu 05. CTMTQG'!$6:$13</definedName>
    <definedName name="_xlnm.Print_Titles" localSheetId="6">'Bieu 06 ODA'!$6:$13</definedName>
    <definedName name="_xlnm.Print_Titles" localSheetId="8">'Biểu 2'!$7:$11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9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9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9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9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9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62913"/>
</workbook>
</file>

<file path=xl/calcChain.xml><?xml version="1.0" encoding="utf-8"?>
<calcChain xmlns="http://schemas.openxmlformats.org/spreadsheetml/2006/main">
  <c r="N67" i="5" l="1"/>
  <c r="O67" i="5"/>
  <c r="V84" i="5"/>
  <c r="U84" i="5" s="1"/>
  <c r="V86" i="5"/>
  <c r="U86" i="5" s="1"/>
  <c r="L18" i="18" s="1"/>
  <c r="K18" i="18" s="1"/>
  <c r="Q86" i="5"/>
  <c r="U85" i="5"/>
  <c r="V85" i="5"/>
  <c r="Q85" i="5"/>
  <c r="R84" i="5"/>
  <c r="L16" i="18"/>
  <c r="K16" i="18" s="1"/>
  <c r="N12" i="18"/>
  <c r="N11" i="18" s="1"/>
  <c r="M12" i="18"/>
  <c r="M11" i="18" s="1"/>
  <c r="N77" i="5"/>
  <c r="O77" i="5"/>
  <c r="P77" i="5"/>
  <c r="S77" i="5"/>
  <c r="T77" i="5"/>
  <c r="X101" i="5"/>
  <c r="X100" i="5" s="1"/>
  <c r="X98" i="5" s="1"/>
  <c r="W101" i="5"/>
  <c r="W100" i="5" s="1"/>
  <c r="W98" i="5" s="1"/>
  <c r="V101" i="5"/>
  <c r="V100" i="5" s="1"/>
  <c r="V98" i="5" s="1"/>
  <c r="U101" i="5"/>
  <c r="U100" i="5" s="1"/>
  <c r="U98" i="5" s="1"/>
  <c r="L20" i="18" s="1"/>
  <c r="K20" i="18" s="1"/>
  <c r="T101" i="5"/>
  <c r="T100" i="5" s="1"/>
  <c r="S101" i="5"/>
  <c r="S100" i="5" s="1"/>
  <c r="R98" i="5"/>
  <c r="Q98" i="5"/>
  <c r="U96" i="5"/>
  <c r="U95" i="5" s="1"/>
  <c r="U94" i="5" s="1"/>
  <c r="U92" i="5" s="1"/>
  <c r="L19" i="18" s="1"/>
  <c r="K19" i="18" s="1"/>
  <c r="Q96" i="5"/>
  <c r="X95" i="5"/>
  <c r="X94" i="5" s="1"/>
  <c r="X92" i="5" s="1"/>
  <c r="W95" i="5"/>
  <c r="W94" i="5" s="1"/>
  <c r="W92" i="5" s="1"/>
  <c r="V95" i="5"/>
  <c r="T95" i="5"/>
  <c r="T94" i="5" s="1"/>
  <c r="S95" i="5"/>
  <c r="S94" i="5" s="1"/>
  <c r="V94" i="5"/>
  <c r="V92" i="5" s="1"/>
  <c r="R92" i="5"/>
  <c r="Q92" i="5"/>
  <c r="Q91" i="5"/>
  <c r="Q90" i="5" s="1"/>
  <c r="X90" i="5"/>
  <c r="X89" i="5" s="1"/>
  <c r="W90" i="5"/>
  <c r="W89" i="5" s="1"/>
  <c r="T90" i="5"/>
  <c r="T89" i="5" s="1"/>
  <c r="S90" i="5"/>
  <c r="S89" i="5" s="1"/>
  <c r="R90" i="5"/>
  <c r="U88" i="5"/>
  <c r="V91" i="5" s="1"/>
  <c r="U91" i="5" s="1"/>
  <c r="U90" i="5" s="1"/>
  <c r="U89" i="5" s="1"/>
  <c r="Q88" i="5"/>
  <c r="X87" i="5"/>
  <c r="W87" i="5"/>
  <c r="V87" i="5"/>
  <c r="U82" i="5"/>
  <c r="V82" i="5" s="1"/>
  <c r="V77" i="5" s="1"/>
  <c r="U79" i="5"/>
  <c r="U77" i="5" s="1"/>
  <c r="X77" i="5"/>
  <c r="W77" i="5"/>
  <c r="V74" i="5"/>
  <c r="U74" i="5" s="1"/>
  <c r="S74" i="5"/>
  <c r="T69" i="5"/>
  <c r="V69" i="5" s="1"/>
  <c r="V68" i="5"/>
  <c r="U68" i="5" s="1"/>
  <c r="X67" i="5"/>
  <c r="W67" i="5"/>
  <c r="X58" i="5"/>
  <c r="X55" i="5" s="1"/>
  <c r="W58" i="5"/>
  <c r="V58" i="5"/>
  <c r="U58" i="5"/>
  <c r="X56" i="5"/>
  <c r="W56" i="5"/>
  <c r="V56" i="5"/>
  <c r="V55" i="5" s="1"/>
  <c r="U56" i="5"/>
  <c r="U55" i="5" s="1"/>
  <c r="W55" i="5"/>
  <c r="V54" i="5"/>
  <c r="U54" i="5"/>
  <c r="Q54" i="5"/>
  <c r="U53" i="5"/>
  <c r="V53" i="5" s="1"/>
  <c r="X52" i="5"/>
  <c r="X48" i="5" s="1"/>
  <c r="W52" i="5"/>
  <c r="T52" i="5"/>
  <c r="S52" i="5"/>
  <c r="Q51" i="5"/>
  <c r="X49" i="5"/>
  <c r="W49" i="5"/>
  <c r="V49" i="5"/>
  <c r="U49" i="5"/>
  <c r="U47" i="5"/>
  <c r="V47" i="5" s="1"/>
  <c r="V46" i="5"/>
  <c r="U46" i="5"/>
  <c r="U45" i="5"/>
  <c r="V45" i="5" s="1"/>
  <c r="U44" i="5"/>
  <c r="V44" i="5" s="1"/>
  <c r="U43" i="5"/>
  <c r="V43" i="5" s="1"/>
  <c r="U42" i="5"/>
  <c r="V42" i="5" s="1"/>
  <c r="V41" i="5"/>
  <c r="U41" i="5"/>
  <c r="U40" i="5"/>
  <c r="U39" i="5"/>
  <c r="U37" i="5"/>
  <c r="U36" i="5"/>
  <c r="V36" i="5" s="1"/>
  <c r="U35" i="5"/>
  <c r="V35" i="5" s="1"/>
  <c r="U34" i="5"/>
  <c r="V34" i="5" s="1"/>
  <c r="V33" i="5"/>
  <c r="U33" i="5"/>
  <c r="X32" i="5"/>
  <c r="W32" i="5"/>
  <c r="X16" i="5"/>
  <c r="W16" i="5"/>
  <c r="V16" i="5"/>
  <c r="U16" i="5"/>
  <c r="T16" i="5"/>
  <c r="T15" i="5" s="1"/>
  <c r="T14" i="5" s="1"/>
  <c r="S16" i="5"/>
  <c r="S15" i="5" s="1"/>
  <c r="S14" i="5" s="1"/>
  <c r="R15" i="5"/>
  <c r="Q15" i="5"/>
  <c r="Q14" i="5" s="1"/>
  <c r="R14" i="5"/>
  <c r="R13" i="5" s="1"/>
  <c r="P14" i="5"/>
  <c r="L40" i="5"/>
  <c r="L39" i="5"/>
  <c r="T67" i="5" l="1"/>
  <c r="X66" i="5"/>
  <c r="X64" i="5" s="1"/>
  <c r="V67" i="5"/>
  <c r="V66" i="5" s="1"/>
  <c r="V64" i="5" s="1"/>
  <c r="K15" i="18"/>
  <c r="T66" i="5"/>
  <c r="T64" i="5" s="1"/>
  <c r="T13" i="5" s="1"/>
  <c r="V52" i="5"/>
  <c r="V48" i="5" s="1"/>
  <c r="U87" i="5"/>
  <c r="X15" i="5"/>
  <c r="X14" i="5" s="1"/>
  <c r="X13" i="5" s="1"/>
  <c r="U52" i="5"/>
  <c r="U48" i="5" s="1"/>
  <c r="L15" i="18" s="1"/>
  <c r="W66" i="5"/>
  <c r="W64" i="5" s="1"/>
  <c r="V32" i="5"/>
  <c r="V15" i="5" s="1"/>
  <c r="Q13" i="5"/>
  <c r="W15" i="5"/>
  <c r="W14" i="5" s="1"/>
  <c r="W13" i="5" s="1"/>
  <c r="W48" i="5"/>
  <c r="U69" i="5"/>
  <c r="U67" i="5" s="1"/>
  <c r="S69" i="5"/>
  <c r="U32" i="5"/>
  <c r="U15" i="5" s="1"/>
  <c r="L14" i="18" s="1"/>
  <c r="L13" i="18" s="1"/>
  <c r="K13" i="18" s="1"/>
  <c r="V90" i="5"/>
  <c r="V89" i="5" s="1"/>
  <c r="L79" i="5"/>
  <c r="S67" i="5" l="1"/>
  <c r="S66" i="5" s="1"/>
  <c r="S64" i="5" s="1"/>
  <c r="S13" i="5" s="1"/>
  <c r="K14" i="18"/>
  <c r="U14" i="5"/>
  <c r="V14" i="5"/>
  <c r="V13" i="5" s="1"/>
  <c r="U66" i="5"/>
  <c r="U64" i="5" s="1"/>
  <c r="L17" i="18" s="1"/>
  <c r="K17" i="18" s="1"/>
  <c r="J95" i="5"/>
  <c r="J94" i="5" s="1"/>
  <c r="K95" i="5"/>
  <c r="K94" i="5" s="1"/>
  <c r="J101" i="5"/>
  <c r="J100" i="5" s="1"/>
  <c r="K101" i="5"/>
  <c r="K100" i="5" s="1"/>
  <c r="L37" i="5"/>
  <c r="L82" i="5"/>
  <c r="M82" i="5" s="1"/>
  <c r="M77" i="5" s="1"/>
  <c r="N32" i="5"/>
  <c r="O32" i="5"/>
  <c r="G77" i="5"/>
  <c r="L101" i="5"/>
  <c r="L100" i="5" s="1"/>
  <c r="L98" i="5" s="1"/>
  <c r="H20" i="18" s="1"/>
  <c r="G20" i="18" s="1"/>
  <c r="M101" i="5"/>
  <c r="M100" i="5" s="1"/>
  <c r="M98" i="5" s="1"/>
  <c r="M95" i="5"/>
  <c r="B20" i="18"/>
  <c r="B19" i="18"/>
  <c r="G14" i="5"/>
  <c r="G13" i="5" s="1"/>
  <c r="O101" i="5"/>
  <c r="O100" i="5" s="1"/>
  <c r="O98" i="5" s="1"/>
  <c r="N101" i="5"/>
  <c r="N100" i="5" s="1"/>
  <c r="N98" i="5" s="1"/>
  <c r="I98" i="5"/>
  <c r="H98" i="5"/>
  <c r="H96" i="5"/>
  <c r="O95" i="5"/>
  <c r="O94" i="5" s="1"/>
  <c r="N95" i="5"/>
  <c r="N94" i="5" s="1"/>
  <c r="I92" i="5"/>
  <c r="H92" i="5"/>
  <c r="L77" i="5" l="1"/>
  <c r="L12" i="18"/>
  <c r="K12" i="18" s="1"/>
  <c r="K11" i="18" s="1"/>
  <c r="U13" i="5"/>
  <c r="O92" i="5"/>
  <c r="N92" i="5"/>
  <c r="L11" i="18" l="1"/>
  <c r="L96" i="5"/>
  <c r="M94" i="5"/>
  <c r="M92" i="5" s="1"/>
  <c r="J12" i="18"/>
  <c r="J11" i="18" s="1"/>
  <c r="L36" i="5"/>
  <c r="M36" i="5" s="1"/>
  <c r="H91" i="5"/>
  <c r="H90" i="5" s="1"/>
  <c r="O90" i="5"/>
  <c r="O89" i="5" s="1"/>
  <c r="N90" i="5"/>
  <c r="N89" i="5" s="1"/>
  <c r="K90" i="5"/>
  <c r="K89" i="5" s="1"/>
  <c r="J90" i="5"/>
  <c r="J89" i="5" s="1"/>
  <c r="I90" i="5"/>
  <c r="L88" i="5"/>
  <c r="L87" i="5" s="1"/>
  <c r="H88" i="5"/>
  <c r="O87" i="5"/>
  <c r="N87" i="5"/>
  <c r="M87" i="5"/>
  <c r="M74" i="5"/>
  <c r="L74" i="5" s="1"/>
  <c r="J74" i="5"/>
  <c r="K69" i="5"/>
  <c r="M68" i="5"/>
  <c r="O66" i="5"/>
  <c r="O64" i="5" s="1"/>
  <c r="N66" i="5"/>
  <c r="N64" i="5" s="1"/>
  <c r="O58" i="5"/>
  <c r="N58" i="5"/>
  <c r="M58" i="5"/>
  <c r="L58" i="5"/>
  <c r="O56" i="5"/>
  <c r="O55" i="5" s="1"/>
  <c r="N56" i="5"/>
  <c r="N55" i="5" s="1"/>
  <c r="M56" i="5"/>
  <c r="L56" i="5"/>
  <c r="L54" i="5"/>
  <c r="M54" i="5" s="1"/>
  <c r="H54" i="5"/>
  <c r="L53" i="5"/>
  <c r="M53" i="5" s="1"/>
  <c r="O52" i="5"/>
  <c r="N52" i="5"/>
  <c r="K52" i="5"/>
  <c r="J52" i="5"/>
  <c r="H51" i="5"/>
  <c r="O49" i="5"/>
  <c r="N49" i="5"/>
  <c r="M49" i="5"/>
  <c r="L49" i="5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35" i="5"/>
  <c r="M35" i="5" s="1"/>
  <c r="L34" i="5"/>
  <c r="L33" i="5"/>
  <c r="O16" i="5"/>
  <c r="O15" i="5" s="1"/>
  <c r="N16" i="5"/>
  <c r="N15" i="5" s="1"/>
  <c r="M16" i="5"/>
  <c r="L16" i="5"/>
  <c r="K16" i="5"/>
  <c r="K15" i="5" s="1"/>
  <c r="K14" i="5" s="1"/>
  <c r="J16" i="5"/>
  <c r="J15" i="5" s="1"/>
  <c r="J14" i="5" s="1"/>
  <c r="I15" i="5"/>
  <c r="I14" i="5" s="1"/>
  <c r="H15" i="5"/>
  <c r="H14" i="5" s="1"/>
  <c r="B14" i="18"/>
  <c r="E12" i="18"/>
  <c r="E11" i="18" s="1"/>
  <c r="F12" i="18"/>
  <c r="F11" i="18" s="1"/>
  <c r="B13" i="18"/>
  <c r="B18" i="18"/>
  <c r="B17" i="18"/>
  <c r="B16" i="18"/>
  <c r="B15" i="18"/>
  <c r="M69" i="5" l="1"/>
  <c r="K67" i="5"/>
  <c r="K66" i="5" s="1"/>
  <c r="K64" i="5" s="1"/>
  <c r="L68" i="5"/>
  <c r="M67" i="5"/>
  <c r="K13" i="5"/>
  <c r="H13" i="5"/>
  <c r="I13" i="5"/>
  <c r="M33" i="5"/>
  <c r="L32" i="5"/>
  <c r="L15" i="5" s="1"/>
  <c r="M34" i="5"/>
  <c r="O48" i="5"/>
  <c r="O14" i="5" s="1"/>
  <c r="L52" i="5"/>
  <c r="L48" i="5" s="1"/>
  <c r="H15" i="18" s="1"/>
  <c r="G15" i="18" s="1"/>
  <c r="L95" i="5"/>
  <c r="L94" i="5" s="1"/>
  <c r="L92" i="5" s="1"/>
  <c r="H19" i="18" s="1"/>
  <c r="G19" i="18" s="1"/>
  <c r="M52" i="5"/>
  <c r="M48" i="5" s="1"/>
  <c r="M91" i="5"/>
  <c r="L91" i="5" s="1"/>
  <c r="L90" i="5" s="1"/>
  <c r="L89" i="5" s="1"/>
  <c r="H18" i="18" s="1"/>
  <c r="G18" i="18" s="1"/>
  <c r="N48" i="5"/>
  <c r="N14" i="5" s="1"/>
  <c r="N13" i="5" s="1"/>
  <c r="I12" i="18"/>
  <c r="I11" i="18" s="1"/>
  <c r="L55" i="5"/>
  <c r="H16" i="18" s="1"/>
  <c r="G16" i="18" s="1"/>
  <c r="M55" i="5"/>
  <c r="L69" i="5"/>
  <c r="M66" i="5"/>
  <c r="M64" i="5" s="1"/>
  <c r="J69" i="5"/>
  <c r="J67" i="5" l="1"/>
  <c r="J66" i="5" s="1"/>
  <c r="J64" i="5" s="1"/>
  <c r="J13" i="5" s="1"/>
  <c r="L67" i="5"/>
  <c r="O13" i="5"/>
  <c r="M32" i="5"/>
  <c r="M15" i="5" s="1"/>
  <c r="M14" i="5" s="1"/>
  <c r="M13" i="5" s="1"/>
  <c r="M90" i="5"/>
  <c r="M89" i="5" s="1"/>
  <c r="L66" i="5"/>
  <c r="L64" i="5" s="1"/>
  <c r="H17" i="18" s="1"/>
  <c r="G17" i="18" s="1"/>
  <c r="H14" i="18"/>
  <c r="L14" i="5"/>
  <c r="L13" i="5" l="1"/>
  <c r="H13" i="18"/>
  <c r="H12" i="18" s="1"/>
  <c r="G14" i="18"/>
  <c r="G12" i="18" l="1"/>
  <c r="G11" i="18" s="1"/>
  <c r="G13" i="18"/>
  <c r="H11" i="18" l="1"/>
  <c r="D17" i="18" l="1"/>
  <c r="C17" i="18" s="1"/>
  <c r="D15" i="18"/>
  <c r="C15" i="18" s="1"/>
  <c r="D16" i="18" l="1"/>
  <c r="C16" i="18" s="1"/>
  <c r="D14" i="18" l="1"/>
  <c r="D13" i="18" s="1"/>
  <c r="AA78" i="7"/>
  <c r="Z78" i="7" s="1"/>
  <c r="AB78" i="7"/>
  <c r="AA74" i="7"/>
  <c r="Y74" i="7"/>
  <c r="S74" i="7"/>
  <c r="T74" i="7" s="1"/>
  <c r="K89" i="7"/>
  <c r="L88" i="7"/>
  <c r="K88" i="7" s="1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C14" i="18" l="1"/>
  <c r="C13" i="18" l="1"/>
  <c r="H13" i="14" l="1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A4" i="17"/>
  <c r="A4" i="16"/>
  <c r="A4" i="15"/>
  <c r="A4" i="13" l="1"/>
  <c r="A4" i="12"/>
  <c r="A4" i="7"/>
  <c r="A4" i="14"/>
  <c r="B13" i="14"/>
  <c r="F13" i="14" s="1"/>
  <c r="CD14" i="12"/>
  <c r="CE14" i="12" s="1"/>
  <c r="AP14" i="12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AD14" i="12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S14" i="12"/>
  <c r="T14" i="12" s="1"/>
  <c r="U14" i="12" s="1"/>
  <c r="V14" i="12" s="1"/>
  <c r="W14" i="12" s="1"/>
  <c r="X14" i="12" s="1"/>
  <c r="Y14" i="12" s="1"/>
  <c r="Z14" i="12" s="1"/>
  <c r="AA14" i="12" s="1"/>
  <c r="AB14" i="12" s="1"/>
  <c r="N14" i="12"/>
  <c r="H14" i="12"/>
  <c r="B14" i="12"/>
  <c r="D14" i="12" s="1"/>
  <c r="E14" i="12" s="1"/>
  <c r="F14" i="12" s="1"/>
  <c r="D18" i="18" l="1"/>
  <c r="C18" i="18" s="1"/>
  <c r="D12" i="18" l="1"/>
  <c r="D11" i="18" s="1"/>
  <c r="Z13" i="5"/>
  <c r="C12" i="18" l="1"/>
  <c r="C11" i="18" s="1"/>
</calcChain>
</file>

<file path=xl/sharedStrings.xml><?xml version="1.0" encoding="utf-8"?>
<sst xmlns="http://schemas.openxmlformats.org/spreadsheetml/2006/main" count="1975" uniqueCount="384">
  <si>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</si>
  <si>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</si>
  <si>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</si>
  <si>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</si>
  <si>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</si>
  <si>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</si>
  <si>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</si>
  <si>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</si>
  <si>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</si>
  <si>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>a)</t>
  </si>
  <si>
    <t xml:space="preserve">Trong đó: </t>
  </si>
  <si>
    <t>b)</t>
  </si>
  <si>
    <t>Ngân sách trung ương</t>
  </si>
  <si>
    <t>Ghi chú:</t>
  </si>
  <si>
    <t>Giai đoạn từ năm 2021 đến năm 2025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</si>
  <si>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</si>
  <si>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</si>
  <si>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</si>
  <si>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</si>
  <si>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</si>
  <si>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</si>
  <si>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</si>
  <si>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</si>
  <si>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</si>
  <si>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</si>
  <si>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</si>
  <si>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</si>
  <si>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</si>
  <si>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</si>
  <si>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</si>
  <si>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</si>
  <si>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</si>
  <si>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</si>
  <si>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</si>
  <si>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</si>
  <si>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</si>
  <si>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</si>
  <si>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</si>
  <si>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</si>
  <si>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</si>
  <si>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</si>
  <si>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</si>
  <si>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</si>
  <si>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</si>
  <si>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</si>
  <si>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</si>
  <si>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</si>
  <si>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</si>
  <si>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</si>
  <si>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</si>
  <si>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</si>
  <si>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</si>
  <si>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</si>
  <si>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</si>
  <si>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</si>
  <si>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</si>
  <si>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</si>
  <si>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</si>
  <si>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</si>
  <si>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</si>
  <si>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</si>
  <si>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</si>
  <si>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</si>
  <si>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</si>
  <si>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</si>
  <si>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</si>
  <si>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III</t>
  </si>
  <si>
    <t>Trong đó: vốn NSĐP</t>
  </si>
  <si>
    <t>Trong đó: Vốn NSĐP</t>
  </si>
  <si>
    <t>Phân loại tương tự như Mục A</t>
  </si>
  <si>
    <t>B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</si>
  <si>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</si>
  <si>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</si>
  <si>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</si>
  <si>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</si>
  <si>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</si>
  <si>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</si>
  <si>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</si>
  <si>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</si>
  <si>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</si>
  <si>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</si>
  <si>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</si>
  <si>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</si>
  <si>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</si>
  <si>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</si>
  <si>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</si>
  <si>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</si>
  <si>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</si>
  <si>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</si>
  <si>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</si>
  <si>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</si>
  <si>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</si>
  <si>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</si>
  <si>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</si>
  <si>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</si>
  <si>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</si>
  <si>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</si>
  <si>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</si>
  <si>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</si>
  <si>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</si>
  <si>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</si>
  <si>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</si>
  <si>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</si>
  <si>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</si>
  <si>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</si>
  <si>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</si>
  <si>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</si>
  <si>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</si>
  <si>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</si>
  <si>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</si>
  <si>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</si>
  <si>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</si>
  <si>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</si>
  <si>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</si>
  <si>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</si>
  <si>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</si>
  <si>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</si>
  <si>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</si>
  <si>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</si>
  <si>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</si>
  <si>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</si>
  <si>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</si>
  <si>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</si>
  <si>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</si>
  <si>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</si>
  <si>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</si>
  <si>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</si>
  <si>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</si>
  <si>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</si>
  <si>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</si>
  <si>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</si>
  <si>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</si>
  <si>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</si>
  <si>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</si>
  <si>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</si>
  <si>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</si>
  <si>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</si>
  <si>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</si>
  <si>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</si>
  <si>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</si>
  <si>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</si>
  <si>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</si>
  <si>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</si>
  <si>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</si>
  <si>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</si>
  <si>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</si>
  <si>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</si>
  <si>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</si>
  <si>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</si>
  <si>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</si>
  <si>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</si>
  <si>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</si>
  <si>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</si>
  <si>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</si>
  <si>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</si>
  <si>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</si>
  <si>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</si>
  <si>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</si>
  <si>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</si>
  <si>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</si>
  <si>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</si>
  <si>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</si>
  <si>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</si>
  <si>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</si>
  <si>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</si>
  <si>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</si>
  <si>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</si>
  <si>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</si>
  <si>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</si>
  <si>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</si>
  <si>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</si>
  <si>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</si>
  <si>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</si>
  <si>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</si>
  <si>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</si>
  <si>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</si>
  <si>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</si>
  <si>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</si>
  <si>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</si>
  <si>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</si>
  <si>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</si>
  <si>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</si>
  <si>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</si>
  <si>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</si>
  <si>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</si>
  <si>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</si>
  <si>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</si>
  <si>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</si>
  <si>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</si>
  <si>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</si>
  <si>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</si>
  <si>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</si>
  <si>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</si>
  <si>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</si>
  <si>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</si>
  <si>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</si>
  <si>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</si>
  <si>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</si>
  <si>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</si>
  <si>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</si>
  <si>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</si>
  <si>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</si>
  <si>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</si>
  <si>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</si>
  <si>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</si>
  <si>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</si>
  <si>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</si>
  <si>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</si>
  <si>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</si>
  <si>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</si>
  <si>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</si>
  <si>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</si>
  <si>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</si>
  <si>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</si>
  <si>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</si>
  <si>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</si>
  <si>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</si>
  <si>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</si>
  <si>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</si>
  <si>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</si>
  <si>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</si>
  <si>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</si>
  <si>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</si>
  <si>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</si>
  <si>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</si>
  <si>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</si>
  <si>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</si>
  <si>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</si>
  <si>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</si>
  <si>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</si>
  <si>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</si>
  <si>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</si>
  <si>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</si>
  <si>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t>CHI TIẾT DỰ KIẾN KẾ HOẠCH ĐẦU TƯ CÔNG TRUNG HẠN GIAI ĐOẠN 2021 - 2025 
VỐN CÂN ĐỐI NGÂN SÁCH ĐỊA PHƯƠNG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</si>
  <si>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</si>
  <si>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</si>
  <si>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xã Ia Tơi</t>
  </si>
  <si>
    <t>2021-</t>
  </si>
  <si>
    <t>Xã Ia Đal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</si>
  <si>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</si>
  <si>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</si>
  <si>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</si>
  <si>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Dự án khai thác quỹ đất để phát triển kết cấu hạ tầng, bố trí dân cư dọc hai bên Quốc lộ 14C đoạn từ Trung tâm hành chính huyện đến ngã 3 Quốc lộ 14C - Sê San 3</t>
  </si>
  <si>
    <t>Huyện Ia H'Drai</t>
  </si>
  <si>
    <t>Xã Ia Tơi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</si>
  <si>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</si>
  <si>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</si>
  <si>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</si>
  <si>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</si>
  <si>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</si>
  <si>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</si>
  <si>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</si>
  <si>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</si>
  <si>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</si>
  <si>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</si>
  <si>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</si>
  <si>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</si>
  <si>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</si>
  <si>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</si>
  <si>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</si>
  <si>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</si>
  <si>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</si>
  <si>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</si>
  <si>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</si>
  <si>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</si>
  <si>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</si>
  <si>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</si>
  <si>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</si>
  <si>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</si>
  <si>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</si>
  <si>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</si>
  <si>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</si>
  <si>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</si>
  <si>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</si>
  <si>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</si>
  <si>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</si>
  <si>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</si>
  <si>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</si>
  <si>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</si>
  <si>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</si>
  <si>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</si>
  <si>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</si>
  <si>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</si>
  <si>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</si>
  <si>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 xml:space="preserve">xã Ia Tơi </t>
  </si>
  <si>
    <t>huyện Ia H'Drai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</si>
  <si>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</si>
  <si>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r>
      <t xml:space="preserve">Dự án khởi công mới trong giai đoạn từ năm 2021 đến năm 2025 </t>
    </r>
    <r>
      <rPr>
        <b/>
        <vertAlign val="superscript"/>
        <sz val="10"/>
        <rFont val="Times New Roman"/>
        <family val="1"/>
      </rPr>
      <t>(1)</t>
    </r>
  </si>
  <si>
    <t xml:space="preserve">Dự án Mở rộng Quốc lộ 14C (đoạn từ N2-N5) </t>
  </si>
  <si>
    <t>Biểu mẫu số 01</t>
  </si>
  <si>
    <t>2021-2025</t>
  </si>
  <si>
    <t>Sữa chữa trụ sở Mặt trận tổ quốc Việt Nam huyện Ia H'Drai</t>
  </si>
  <si>
    <t>Dự án đầu tư kết cấu hạ tầng điểm dân cư số 20, xã Ia Đal</t>
  </si>
  <si>
    <t>xã Ia Đal</t>
  </si>
  <si>
    <t>497; 30/10/2019</t>
  </si>
  <si>
    <t>292; 31/7/2019</t>
  </si>
  <si>
    <t>438; 15/10/2019</t>
  </si>
  <si>
    <t>185; 22/4/2020</t>
  </si>
  <si>
    <t>Sửa chữa trung tâm bồi dưỡng chính trị huyện Ia H’Drai</t>
  </si>
  <si>
    <t>Nâng cấp, sửa chữa Trung tâm Văn hóa –Thể thao –Du lịch và Truyền thông</t>
  </si>
  <si>
    <t>Đường giao thông nông thôn số 4, thôn 1 xã Ia Tơi (Giai đoạn 2)</t>
  </si>
  <si>
    <t>Phân cấp đầu tư từ nguồn thu tiền sử dụng đất trong cân đối</t>
  </si>
  <si>
    <t>Nguồn vốn cân đối NSĐP theo tiêu chí quy định tại Quyết định số 26/2020/QĐ-TTg</t>
  </si>
  <si>
    <t>Công trình Đường ĐĐT05</t>
  </si>
  <si>
    <t>Trường mầm non Tuổi Ngọc (phòng học, phòng chức năng, bếp ăn, nhà công vụ)</t>
  </si>
  <si>
    <t>Trường mầm non Măng Non (bếp ăn, nhà công vụ)</t>
  </si>
  <si>
    <t>Nguồn vốn</t>
  </si>
  <si>
    <t>Phân bổ thực hiện</t>
  </si>
  <si>
    <t>Dự phòng</t>
  </si>
  <si>
    <t>TỔNG CỘNG</t>
  </si>
  <si>
    <t>TỔNG HỢP NHU CẦU VÀ DỰ KIẾN KẾ HOẠCH ĐẦU TƯ CÔNG TRUNG HẠN VỐN NGÂN SÁCH NHÀ
 NUỚC GIAI ĐOẠN 2021-2025 HUYỆN IA H'DRAI</t>
  </si>
  <si>
    <t>Vốn đầu tư ngân sách địa phương</t>
  </si>
  <si>
    <t>NSNN</t>
  </si>
  <si>
    <t>Nguồn vốn 
người dân và huy đông khác</t>
  </si>
  <si>
    <t>Công trình Đường ĐĐT33 (N64-N65)</t>
  </si>
  <si>
    <t>Công trình Đường ĐĐT36 (N9-N66)</t>
  </si>
  <si>
    <t>Công trình Đường ĐĐT37 (N7-N75)</t>
  </si>
  <si>
    <t>Công trình Đường ĐĐT27 (N40-N53).</t>
  </si>
  <si>
    <t>Công trình Đường ĐĐT32 (N55-N58)</t>
  </si>
  <si>
    <t>Công trình Đường ĐĐT31 (N57-N54)</t>
  </si>
  <si>
    <t>Công trình Đường ĐĐT30 (N52-N54)</t>
  </si>
  <si>
    <t>Công trình Đường ĐĐT21 (N40-N30)</t>
  </si>
  <si>
    <t>Công trình Đường ĐĐT20 (N39-N30)</t>
  </si>
  <si>
    <t>Công trình Đường ĐĐT22 (N32-N33)</t>
  </si>
  <si>
    <t>Công trình Đường ĐĐT24 (N37-N36)</t>
  </si>
  <si>
    <t>Dự kiến đầu tư 5 năm giai đoạn từ năm 2021 đến năm 2025</t>
  </si>
  <si>
    <t>Phân cấp hỗ trợ xây dựng nông thôn mới (Ưu tiên đầu tư các công trình GD-ĐT)</t>
  </si>
  <si>
    <t>Phân cấp hỗ trợ đầu tư các công trình cấp bách</t>
  </si>
  <si>
    <t>+</t>
  </si>
  <si>
    <t>Cầu Drai (thuộc Đường giao thông nối trung tâm hành chính huyện với đường tuần tra biên giới khu vực Hồ Le)</t>
  </si>
  <si>
    <t>Công trình Thủy lợi Hồ chứa nước xã IV (Thôn 1, thôn 2, xã Ia Đal, huyện Ia H'Drai)</t>
  </si>
  <si>
    <t>02/QĐ-UBND huyện ngày 08/01/2019</t>
  </si>
  <si>
    <t>880/QĐ-UBND tỉnh ngày 23/8/2019</t>
  </si>
  <si>
    <t>Các công trình khời công mới giai đoạn 2021-2025</t>
  </si>
  <si>
    <t>Hỗ trợ đền bù giải phóng mặt bằng các công trình</t>
  </si>
  <si>
    <t>Phân cấp cân đối theo tiêu chí theo quy định tại Nghị quyết 63/2020/NQ-HĐND ngày 08/12/2020</t>
  </si>
  <si>
    <t>Công trình Đường ĐĐT23 (N34-N35)</t>
  </si>
  <si>
    <t>Dự Kiến Kế hoạch đầu tư công trung hạn giai đoạn 2021-2025 theo Nghị quyết số 07/2020/NQ-HĐND ngày 16/12/2020 của Hội đồng nhân dân huyện</t>
  </si>
  <si>
    <t>Dự Kiến Kế hoạch đầu tư công trung hạn giai đoạn 2021-2025 điều chỉnh, bổ sung</t>
  </si>
  <si>
    <t>Đơn vị Thực hiện</t>
  </si>
  <si>
    <t>BQL ĐT&amp;XD</t>
  </si>
  <si>
    <t>QĐ số 29/QĐ-UBND ngày 03/02/2021</t>
  </si>
  <si>
    <t>QĐ số 28/QĐ-UBND ngày 03/02/2021</t>
  </si>
  <si>
    <t>QĐ số 30/QĐ-UBND ngày 03/02/2021</t>
  </si>
  <si>
    <t xml:space="preserve">Đã bố trí đủ </t>
  </si>
  <si>
    <t>Dư kiến Kế hoạch trung hạn giai đoạn 2021-2025 điều chỉnh, bổ sung</t>
  </si>
  <si>
    <t>TMĐT Dự kiến</t>
  </si>
  <si>
    <t xml:space="preserve">Bãi rác tập trung (Hạng mục: Đường và các công trình phụ trợ) </t>
  </si>
  <si>
    <t>D</t>
  </si>
  <si>
    <t>Nguồn tăng thu ngân sách huyện năm 2020</t>
  </si>
  <si>
    <t xml:space="preserve">THỰC HIỆN DỰ ÁN </t>
  </si>
  <si>
    <t>Phòng Kinh tế &amp; Hạ tầng</t>
  </si>
  <si>
    <t>E</t>
  </si>
  <si>
    <t>Nguồn tiết kiệm, cắt giảm theo Nghị quyết 84/NQ-CP của Chính phủ</t>
  </si>
  <si>
    <t>UBND xã Ia Dom</t>
  </si>
  <si>
    <t>Xã Ia Dom</t>
  </si>
  <si>
    <t>Đường và hạng mục khác khu vực làng cá, thôn 7 xã Ia Tơi</t>
  </si>
  <si>
    <t xml:space="preserve">UBND xã Ia Tơi </t>
  </si>
  <si>
    <t>TỔNG SỐ (A+B+C+D+E)</t>
  </si>
  <si>
    <t>IV</t>
  </si>
  <si>
    <t>V</t>
  </si>
  <si>
    <t>Thực hiện dự án đầu tư trồng rừng trên địa bàn huyện</t>
  </si>
  <si>
    <t>Chỉnh trang, di dời, đầu tư hệ thống điện chiếu sáng</t>
  </si>
  <si>
    <t xml:space="preserve">Nhà văn hóa thôn Ia Muung </t>
  </si>
  <si>
    <t>Phòng NN&amp;PTNT</t>
  </si>
  <si>
    <t>Trường mầm non Hoa Mai (Phòng học, bếp ăn và hạng mục phụ trợ khác)</t>
  </si>
  <si>
    <t>QĐ số 48/QĐ-UBND ngày 26/02/2021</t>
  </si>
  <si>
    <t>QĐ số 53/QĐ-UBND ngày 09/3/2021</t>
  </si>
  <si>
    <t>QĐ số 54/QĐ-UBND ngày 09/3/2021</t>
  </si>
  <si>
    <t>3538/UBND ngày 29/12/2017</t>
  </si>
  <si>
    <t>QĐ số 641/QĐ-UBND ngày 31/12/2020</t>
  </si>
  <si>
    <t>QĐ số 642/QĐ-UBND ngày 31/12/2020</t>
  </si>
  <si>
    <t>QĐ số 643/QĐ-UBND ngày 31/12/2020</t>
  </si>
  <si>
    <t>Dự Kiến Kế hoạch đầu tư công trung hạn giai đoạn 2021-2025 theo Nghị quyết số 
02/2021/NQ-HĐND ngày 08/3/2021 của Hội đồng nhân dân huyện</t>
  </si>
  <si>
    <t>Bổ sung mới</t>
  </si>
  <si>
    <t>Hồ chứa nước và các hạng mục phụ trợ khu dân cư phía Đông trung tâm xã Ia Tơi</t>
  </si>
  <si>
    <t>498/QĐ-UBND tỉnh ngày 31/10/2019</t>
  </si>
  <si>
    <t>Trường Tiểu học - THCS Nguyễn Du, xã Ia Dom huyện Ia H’Drai (Phòng học, phòng bộ môn, thư viện, thiết bị)</t>
  </si>
  <si>
    <t>Dự Kiến Kế hoạch đầu tư công trung hạn giai đoạn 2021-2025 theo Nghị quyết số 02/2021/NQ-HĐND ngày 08/3/2021 của Hội đồng nhân dân huyện</t>
  </si>
  <si>
    <t>Đường giao thông từ cầu Drai đến đường Tuần tra biên giới tại khu vực Hồ Le (Đoạn Km7+316,41 - Km12+482,07)</t>
  </si>
  <si>
    <t>Phần đối ứng của huyện</t>
  </si>
  <si>
    <t>Đường giao thông từ Trung tâm xã Ia Đal đến tiếp giáp Dự án đường từ cầu Drai đường Tuần tra biên giới tại khu vực Hồ Le</t>
  </si>
  <si>
    <t>Đường từ thôn 1 đi thôn 9 xã Ia Tơi</t>
  </si>
  <si>
    <t>(Kèm theo Nghị quyết số           /2021/NQ-HĐND ngày     /04/2021 của Hội đồng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</si>
</sst>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&quot;ñ&quot;* #,##0_-;\-&quot;ñ&quot;* #,##0_-;_-&quot;ñ&quot;* &quot;-&quot;_-;_-@_-"/>
    <numFmt numFmtId="167" formatCode="_(* #,##0_);_(* \(#,##0\);_(* &quot;-&quot;??_);_(@_)"/>
    <numFmt numFmtId="168" formatCode="_-* #,##0\ &quot;F&quot;_-;\-* #,##0\ &quot;F&quot;_-;_-* &quot;-&quot;\ &quot;F&quot;_-;_-@_-"/>
    <numFmt numFmtId="169" formatCode="&quot;\&quot;#,##0;[Red]&quot;\&quot;&quot;\&quot;\-#,##0"/>
    <numFmt numFmtId="170" formatCode="#,##0\ &quot;DM&quot;;\-#,##0\ &quot;DM&quot;"/>
    <numFmt numFmtId="171" formatCode="0.000%"/>
    <numFmt numFmtId="172" formatCode="#.##00"/>
    <numFmt numFmtId="173" formatCode="_-* #,##0_-;\-* #,##0_-;_-* &quot;-&quot;_-;_-@_-"/>
    <numFmt numFmtId="174" formatCode="_-* #,##0.00_-;\-* #,##0.00_-;_-* &quot;-&quot;??_-;_-@_-"/>
    <numFmt numFmtId="175" formatCode="&quot;Rp&quot;#,##0_);[Red]\(&quot;Rp&quot;#,##0\)"/>
    <numFmt numFmtId="176" formatCode="_ * #,##0_)\ &quot;$&quot;_ ;_ * \(#,##0\)\ &quot;$&quot;_ ;_ * &quot;-&quot;_)\ &quot;$&quot;_ ;_ @_ "/>
    <numFmt numFmtId="177" formatCode="_-&quot;$&quot;* #,##0_-;\-&quot;$&quot;* #,##0_-;_-&quot;$&quot;* &quot;-&quot;_-;_-@_-"/>
    <numFmt numFmtId="178" formatCode="_-* #,##0\ _F_-;\-* #,##0\ _F_-;_-* &quot;-&quot;\ _F_-;_-@_-"/>
    <numFmt numFmtId="179" formatCode="_-* #,##0\ &quot;€&quot;_-;\-* #,##0\ &quot;€&quot;_-;_-* &quot;-&quot;\ &quot;€&quot;_-;_-@_-"/>
    <numFmt numFmtId="180" formatCode="_-* #,##0\ &quot;$&quot;_-;\-* #,##0\ &quot;$&quot;_-;_-* &quot;-&quot;\ &quot;$&quot;_-;_-@_-"/>
    <numFmt numFmtId="181" formatCode="_ * #,##0_)&quot;$&quot;_ ;_ * \(#,##0\)&quot;$&quot;_ ;_ * &quot;-&quot;_)&quot;$&quot;_ ;_ @_ "/>
    <numFmt numFmtId="182" formatCode="_-&quot;€&quot;* #,##0_-;\-&quot;€&quot;* #,##0_-;_-&quot;€&quot;* &quot;-&quot;_-;_-@_-"/>
    <numFmt numFmtId="183" formatCode="_-* #,##0.00\ _F_-;\-* #,##0.00\ _F_-;_-* &quot;-&quot;??\ _F_-;_-@_-"/>
    <numFmt numFmtId="184" formatCode="_-* #,##0.00\ _€_-;\-* #,##0.00\ _€_-;_-* &quot;-&quot;??\ _€_-;_-@_-"/>
    <numFmt numFmtId="185" formatCode="_ * #,##0.00_ ;_ * \-#,##0.00_ ;_ * &quot;-&quot;??_ ;_ @_ "/>
    <numFmt numFmtId="186" formatCode="_-* #,##0.00\ _V_N_D_-;\-* #,##0.00\ _V_N_D_-;_-* &quot;-&quot;??\ _V_N_D_-;_-@_-"/>
    <numFmt numFmtId="187" formatCode="_ * #,##0.00_)\ _$_ ;_ * \(#,##0.00\)\ _$_ ;_ * &quot;-&quot;??_)\ _$_ ;_ @_ "/>
    <numFmt numFmtId="188" formatCode="_ * #,##0.00_)_$_ ;_ * \(#,##0.00\)_$_ ;_ * &quot;-&quot;??_)_$_ ;_ @_ "/>
    <numFmt numFmtId="189" formatCode="_-* #,##0.00\ _ñ_-;\-* #,##0.00\ _ñ_-;_-* &quot;-&quot;??\ _ñ_-;_-@_-"/>
    <numFmt numFmtId="190" formatCode="_-* #,##0.00\ _ñ_-;_-* #,##0.00\ _ñ\-;_-* &quot;-&quot;??\ _ñ_-;_-@_-"/>
    <numFmt numFmtId="191" formatCode="_(&quot;$&quot;\ * #,##0_);_(&quot;$&quot;\ * \(#,##0\);_(&quot;$&quot;\ * &quot;-&quot;_);_(@_)"/>
    <numFmt numFmtId="192" formatCode="_-* #,##0.00000000_-;\-* #,##0.00000000_-;_-* &quot;-&quot;??_-;_-@_-"/>
    <numFmt numFmtId="193" formatCode="_(&quot;€&quot;\ * #,##0_);_(&quot;€&quot;\ * \(#,##0\);_(&quot;€&quot;\ * &quot;-&quot;_);_(@_)"/>
    <numFmt numFmtId="194" formatCode="_-* #,##0\ &quot;ñ&quot;_-;\-* #,##0\ &quot;ñ&quot;_-;_-* &quot;-&quot;\ &quot;ñ&quot;_-;_-@_-"/>
    <numFmt numFmtId="195" formatCode="_-* #,##0\ _€_-;\-* #,##0\ _€_-;_-* &quot;-&quot;\ _€_-;_-@_-"/>
    <numFmt numFmtId="196" formatCode="_ * #,##0_ ;_ * \-#,##0_ ;_ * &quot;-&quot;_ ;_ @_ "/>
    <numFmt numFmtId="197" formatCode="_-* #,##0\ _V_N_D_-;\-* #,##0\ _V_N_D_-;_-* &quot;-&quot;\ _V_N_D_-;_-@_-"/>
    <numFmt numFmtId="198" formatCode="_ * #,##0_)\ _$_ ;_ * \(#,##0\)\ _$_ ;_ * &quot;-&quot;_)\ _$_ ;_ @_ "/>
    <numFmt numFmtId="199" formatCode="_ * #,##0_)_$_ ;_ * \(#,##0\)_$_ ;_ * &quot;-&quot;_)_$_ ;_ @_ "/>
    <numFmt numFmtId="200" formatCode="_-* #,##0\ _$_-;\-* #,##0\ _$_-;_-* &quot;-&quot;\ _$_-;_-@_-"/>
    <numFmt numFmtId="201" formatCode="_-* #,##0\ _ñ_-;\-* #,##0\ _ñ_-;_-* &quot;-&quot;\ _ñ_-;_-@_-"/>
    <numFmt numFmtId="202" formatCode="_-* #,##0\ _ñ_-;_-* #,##0\ _ñ\-;_-* &quot;-&quot;\ _ñ_-;_-@_-"/>
    <numFmt numFmtId="203" formatCode="_ &quot;\&quot;* #,##0_ ;_ &quot;\&quot;* \-#,##0_ ;_ &quot;\&quot;* &quot;-&quot;_ ;_ @_ "/>
    <numFmt numFmtId="204" formatCode="&quot;\&quot;#,##0.00;[Red]&quot;\&quot;\-#,##0.00"/>
    <numFmt numFmtId="205" formatCode="&quot;\&quot;#,##0;[Red]&quot;\&quot;\-#,##0"/>
    <numFmt numFmtId="206" formatCode="_ * #,##0_)\ &quot;F&quot;_ ;_ * \(#,##0\)\ &quot;F&quot;_ ;_ * &quot;-&quot;_)\ &quot;F&quot;_ ;_ @_ "/>
    <numFmt numFmtId="207" formatCode="&quot;£&quot;#,##0.00;\-&quot;£&quot;#,##0.00"/>
    <numFmt numFmtId="208" formatCode="_-&quot;F&quot;* #,##0_-;\-&quot;F&quot;* #,##0_-;_-&quot;F&quot;* &quot;-&quot;_-;_-@_-"/>
    <numFmt numFmtId="209" formatCode="_ * #,##0.00_)&quot;$&quot;_ ;_ * \(#,##0.00\)&quot;$&quot;_ ;_ * &quot;-&quot;??_)&quot;$&quot;_ ;_ @_ "/>
    <numFmt numFmtId="210" formatCode="_ * #,##0.0_)_$_ ;_ * \(#,##0.0\)_$_ ;_ * &quot;-&quot;??_)_$_ ;_ @_ "/>
    <numFmt numFmtId="211" formatCode=";;"/>
    <numFmt numFmtId="212" formatCode="_ * #,##0.00_)&quot;€&quot;_ ;_ * \(#,##0.00\)&quot;€&quot;_ ;_ * &quot;-&quot;??_)&quot;€&quot;_ ;_ @_ "/>
    <numFmt numFmtId="213" formatCode="#,##0.0_);\(#,##0.0\)"/>
    <numFmt numFmtId="214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5" formatCode="0.0%"/>
    <numFmt numFmtId="216" formatCode="_ * #,##0.00_ ;_ * &quot;\&quot;&quot;\&quot;&quot;\&quot;&quot;\&quot;&quot;\&quot;&quot;\&quot;&quot;\&quot;&quot;\&quot;&quot;\&quot;&quot;\&quot;&quot;\&quot;&quot;\&quot;\-#,##0.00_ ;_ * &quot;-&quot;??_ ;_ @_ "/>
    <numFmt numFmtId="217" formatCode="&quot;$&quot;#,##0.00"/>
    <numFmt numFmtId="218" formatCode="&quot;\&quot;#,##0;&quot;\&quot;&quot;\&quot;&quot;\&quot;&quot;\&quot;&quot;\&quot;&quot;\&quot;&quot;\&quot;&quot;\&quot;&quot;\&quot;&quot;\&quot;&quot;\&quot;&quot;\&quot;&quot;\&quot;&quot;\&quot;\-#,##0"/>
    <numFmt numFmtId="219" formatCode="_ * #,##0.00_)&quot;£&quot;_ ;_ * \(#,##0.00\)&quot;£&quot;_ ;_ * &quot;-&quot;??_)&quot;£&quot;_ ;_ @_ "/>
    <numFmt numFmtId="220" formatCode="&quot;\&quot;#,##0;[Red]&quot;\&quot;&quot;\&quot;&quot;\&quot;&quot;\&quot;&quot;\&quot;&quot;\&quot;&quot;\&quot;&quot;\&quot;&quot;\&quot;&quot;\&quot;&quot;\&quot;&quot;\&quot;&quot;\&quot;&quot;\&quot;\-#,##0"/>
    <numFmt numFmtId="221" formatCode="_-&quot;$&quot;* #,##0.00_-;\-&quot;$&quot;* #,##0.00_-;_-&quot;$&quot;* &quot;-&quot;??_-;_-@_-"/>
    <numFmt numFmtId="222" formatCode="_ * #,##0_ ;_ * &quot;\&quot;&quot;\&quot;&quot;\&quot;&quot;\&quot;&quot;\&quot;&quot;\&quot;&quot;\&quot;&quot;\&quot;&quot;\&quot;&quot;\&quot;&quot;\&quot;&quot;\&quot;\-#,##0_ ;_ * &quot;-&quot;_ ;_ @_ "/>
    <numFmt numFmtId="223" formatCode="0.0%;\(0.0%\)"/>
    <numFmt numFmtId="224" formatCode="&quot;\&quot;#,##0.00;&quot;\&quot;&quot;\&quot;&quot;\&quot;&quot;\&quot;&quot;\&quot;&quot;\&quot;&quot;\&quot;&quot;\&quot;&quot;\&quot;&quot;\&quot;&quot;\&quot;&quot;\&quot;&quot;\&quot;&quot;\&quot;\-#,##0.00"/>
    <numFmt numFmtId="225" formatCode="_-* #,##0.00\ &quot;F&quot;_-;\-* #,##0.00\ &quot;F&quot;_-;_-* &quot;-&quot;??\ &quot;F&quot;_-;_-@_-"/>
    <numFmt numFmtId="226" formatCode="0.000_)"/>
    <numFmt numFmtId="227" formatCode="#,##0_)_%;\(#,##0\)_%;"/>
    <numFmt numFmtId="228" formatCode="_(* #,##0.0_);_(* \(#,##0.0\);_(* &quot;-&quot;??_);_(@_)"/>
    <numFmt numFmtId="229" formatCode="_._.* #,##0.0_)_%;_._.* \(#,##0.0\)_%"/>
    <numFmt numFmtId="230" formatCode="#,##0.0_)_%;\(#,##0.0\)_%;\ \ .0_)_%"/>
    <numFmt numFmtId="231" formatCode="_._.* #,##0.00_)_%;_._.* \(#,##0.00\)_%"/>
    <numFmt numFmtId="232" formatCode="#,##0.00_)_%;\(#,##0.00\)_%;\ \ .00_)_%"/>
    <numFmt numFmtId="233" formatCode="_._.* #,##0.000_)_%;_._.* \(#,##0.000\)_%"/>
    <numFmt numFmtId="234" formatCode="#,##0.000_)_%;\(#,##0.000\)_%;\ \ .000_)_%"/>
    <numFmt numFmtId="235" formatCode="&quot;$&quot;#,##0;[Red]\-&quot;$&quot;#,##0"/>
    <numFmt numFmtId="236" formatCode="_-* #,##0_-;\-* #,##0_-;_-* &quot;-&quot;??_-;_-@_-"/>
    <numFmt numFmtId="237" formatCode="_(* #,##0.00_);_(* \(#,##0.00\);_(* &quot;-&quot;&quot;?&quot;&quot;?&quot;_);_(@_)"/>
    <numFmt numFmtId="238" formatCode="_-* #,##0\ &quot;þ&quot;_-;\-* #,##0\ &quot;þ&quot;_-;_-* &quot;-&quot;\ &quot;þ&quot;_-;_-@_-"/>
    <numFmt numFmtId="239" formatCode="_-* #,##0.00\ _þ_-;\-* #,##0.00\ _þ_-;_-* &quot;-&quot;??\ _þ_-;_-@_-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  <numFmt numFmtId="333" formatCode="_-* #,##0.000\ _₫_-;\-* #,##0.000\ _₫_-;_-* &quot;-&quot;??\ _₫_-;_-@_-"/>
    <numFmt numFmtId="334" formatCode="_-* #,##0.000\ _₫_-;\-* #,##0.000\ _₫_-;_-* &quot;-&quot;???\ _₫_-;_-@_-"/>
  </numFmts>
  <fonts count="256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i/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0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3">
    <xf numFmtId="0" fontId="0" fillId="0" borderId="0"/>
    <xf numFmtId="0" fontId="9" fillId="0" borderId="0"/>
    <xf numFmtId="0" fontId="11" fillId="0" borderId="0"/>
    <xf numFmtId="166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67" fontId="30" fillId="0" borderId="18" applyFont="0" applyBorder="0"/>
    <xf numFmtId="167" fontId="31" fillId="0" borderId="0" applyProtection="0"/>
    <xf numFmtId="167" fontId="32" fillId="0" borderId="18" applyFont="0" applyBorder="0"/>
    <xf numFmtId="0" fontId="33" fillId="0" borderId="0"/>
    <xf numFmtId="16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2" fontId="3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7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8" fontId="27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68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1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7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9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45" fillId="0" borderId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1" fillId="0" borderId="0" applyProtection="0"/>
    <xf numFmtId="177" fontId="31" fillId="0" borderId="0" applyProtection="0"/>
    <xf numFmtId="177" fontId="31" fillId="0" borderId="0" applyProtection="0"/>
    <xf numFmtId="0" fontId="28" fillId="0" borderId="0" applyProtection="0"/>
    <xf numFmtId="166" fontId="31" fillId="0" borderId="0" applyProtection="0"/>
    <xf numFmtId="177" fontId="31" fillId="0" borderId="0" applyProtection="0"/>
    <xf numFmtId="177" fontId="31" fillId="0" borderId="0" applyProtection="0"/>
    <xf numFmtId="0" fontId="28" fillId="0" borderId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203" fontId="50" fillId="0" borderId="0" applyFont="0" applyFill="0" applyBorder="0" applyAlignment="0" applyProtection="0"/>
    <xf numFmtId="204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3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3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3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3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67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06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7" fontId="75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8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196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09" fontId="34" fillId="0" borderId="0" applyFont="0" applyFill="0" applyBorder="0" applyAlignment="0" applyProtection="0"/>
    <xf numFmtId="185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0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1" fontId="48" fillId="0" borderId="0" applyFill="0" applyBorder="0" applyAlignment="0"/>
    <xf numFmtId="212" fontId="27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5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7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9" fontId="67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25" fontId="34" fillId="0" borderId="0" applyFont="0" applyFill="0" applyBorder="0" applyAlignment="0" applyProtection="0"/>
    <xf numFmtId="0" fontId="93" fillId="25" borderId="22" applyNumberFormat="0" applyAlignment="0" applyProtection="0"/>
    <xf numFmtId="167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7" fillId="0" borderId="0" applyFont="0" applyFill="0" applyBorder="0" applyAlignment="0" applyProtection="0"/>
    <xf numFmtId="173" fontId="7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28" fontId="31" fillId="0" borderId="0" applyProtection="0"/>
    <xf numFmtId="228" fontId="31" fillId="0" borderId="0" applyProtection="0"/>
    <xf numFmtId="19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6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1" fontId="98" fillId="0" borderId="0" applyFont="0" applyFill="0" applyBorder="0" applyAlignment="0" applyProtection="0"/>
    <xf numFmtId="173" fontId="3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21" fontId="88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9" fontId="99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100" fillId="0" borderId="0" applyFont="0" applyFill="0" applyBorder="0" applyAlignment="0" applyProtection="0"/>
    <xf numFmtId="232" fontId="31" fillId="0" borderId="0" applyFont="0" applyFill="0" applyBorder="0" applyAlignment="0" applyProtection="0"/>
    <xf numFmtId="233" fontId="100" fillId="0" borderId="0" applyFont="0" applyFill="0" applyBorder="0" applyAlignment="0" applyProtection="0"/>
    <xf numFmtId="234" fontId="31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8" fillId="0" borderId="0" applyFont="0" applyFill="0" applyBorder="0" applyAlignment="0" applyProtection="0"/>
    <xf numFmtId="23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23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238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3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240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241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52" fillId="0" borderId="0" applyFont="0" applyFill="0" applyBorder="0" applyAlignment="0" applyProtection="0"/>
    <xf numFmtId="43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52" fillId="0" borderId="0" applyFont="0" applyFill="0" applyBorder="0" applyAlignment="0" applyProtection="0"/>
    <xf numFmtId="244" fontId="31" fillId="0" borderId="0" applyProtection="0"/>
    <xf numFmtId="243" fontId="5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2" fillId="0" borderId="0" applyFont="0" applyFill="0" applyBorder="0" applyAlignment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31" fillId="0" borderId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6" fontId="31" fillId="0" borderId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248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246" fontId="31" fillId="0" borderId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1" fillId="0" borderId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9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3" fontId="108" fillId="0" borderId="0" applyFont="0" applyFill="0" applyBorder="0" applyAlignment="0" applyProtection="0"/>
    <xf numFmtId="250" fontId="109" fillId="0" borderId="0" applyFill="0" applyBorder="0" applyProtection="0"/>
    <xf numFmtId="251" fontId="99" fillId="0" borderId="0" applyFont="0" applyFill="0" applyBorder="0" applyAlignment="0" applyProtection="0"/>
    <xf numFmtId="252" fontId="54" fillId="0" borderId="0" applyFill="0" applyBorder="0" applyProtection="0"/>
    <xf numFmtId="252" fontId="54" fillId="0" borderId="24" applyFill="0" applyProtection="0"/>
    <xf numFmtId="252" fontId="54" fillId="0" borderId="25" applyFill="0" applyProtection="0"/>
    <xf numFmtId="253" fontId="83" fillId="0" borderId="0" applyFont="0" applyFill="0" applyBorder="0" applyAlignment="0" applyProtection="0"/>
    <xf numFmtId="254" fontId="110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110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62" fontId="31" fillId="0" borderId="0" applyFont="0" applyFill="0" applyBorder="0" applyAlignment="0" applyProtection="0"/>
    <xf numFmtId="263" fontId="100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0" fontId="31" fillId="0" borderId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2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43" fontId="102" fillId="0" borderId="0" applyFont="0" applyFill="0" applyBorder="0" applyAlignment="0" applyProtection="0"/>
    <xf numFmtId="3" fontId="111" fillId="0" borderId="8">
      <alignment horizontal="left" vertical="top" wrapText="1"/>
    </xf>
    <xf numFmtId="273" fontId="54" fillId="0" borderId="0" applyFill="0" applyBorder="0" applyProtection="0"/>
    <xf numFmtId="273" fontId="54" fillId="0" borderId="24" applyFill="0" applyProtection="0"/>
    <xf numFmtId="273" fontId="54" fillId="0" borderId="25" applyFill="0" applyProtection="0"/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5" fontId="27" fillId="0" borderId="0"/>
    <xf numFmtId="276" fontId="33" fillId="0" borderId="28"/>
    <xf numFmtId="276" fontId="33" fillId="0" borderId="28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 applyProtection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77" fontId="33" fillId="0" borderId="0"/>
    <xf numFmtId="17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173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174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244" fontId="27" fillId="0" borderId="0" applyFont="0" applyFill="0" applyBorder="0" applyAlignment="0" applyProtection="0"/>
    <xf numFmtId="244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4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5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86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5" fontId="141" fillId="29" borderId="28" applyNumberFormat="0" applyAlignment="0">
      <alignment horizontal="left" vertical="top"/>
    </xf>
    <xf numFmtId="5" fontId="141" fillId="29" borderId="28" applyNumberFormat="0" applyAlignment="0">
      <alignment horizontal="left" vertical="top"/>
    </xf>
    <xf numFmtId="287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173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88" fontId="143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48" fillId="0" borderId="39" applyNumberFormat="0" applyFill="0" applyAlignment="0" applyProtection="0"/>
    <xf numFmtId="3" fontId="149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2" fontId="150" fillId="0" borderId="40" applyNumberFormat="0" applyFont="0" applyFill="0" applyBorder="0">
      <alignment horizontal="center"/>
    </xf>
    <xf numFmtId="272" fontId="150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3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151" fillId="0" borderId="33"/>
    <xf numFmtId="0" fontId="152" fillId="0" borderId="33"/>
    <xf numFmtId="289" fontId="67" fillId="0" borderId="40"/>
    <xf numFmtId="289" fontId="67" fillId="0" borderId="40"/>
    <xf numFmtId="290" fontId="153" fillId="0" borderId="40"/>
    <xf numFmtId="291" fontId="72" fillId="0" borderId="0" applyFont="0" applyFill="0" applyBorder="0" applyAlignment="0" applyProtection="0"/>
    <xf numFmtId="292" fontId="72" fillId="0" borderId="0" applyFont="0" applyFill="0" applyBorder="0" applyAlignment="0" applyProtection="0"/>
    <xf numFmtId="293" fontId="67" fillId="0" borderId="0" applyFont="0" applyFill="0" applyBorder="0" applyAlignment="0" applyProtection="0"/>
    <xf numFmtId="294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4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5" fillId="0" borderId="0"/>
    <xf numFmtId="37" fontId="155" fillId="0" borderId="0"/>
    <xf numFmtId="37" fontId="155" fillId="0" borderId="0"/>
    <xf numFmtId="0" fontId="156" fillId="0" borderId="28" applyNumberFormat="0" applyFont="0" applyFill="0" applyBorder="0" applyAlignment="0">
      <alignment horizontal="center"/>
    </xf>
    <xf numFmtId="0" fontId="156" fillId="0" borderId="28" applyNumberFormat="0" applyFont="0" applyFill="0" applyBorder="0" applyAlignment="0">
      <alignment horizontal="center"/>
    </xf>
    <xf numFmtId="295" fontId="157" fillId="0" borderId="0"/>
    <xf numFmtId="0" fontId="158" fillId="0" borderId="0"/>
    <xf numFmtId="0" fontId="9" fillId="0" borderId="0"/>
    <xf numFmtId="0" fontId="159" fillId="0" borderId="0"/>
    <xf numFmtId="0" fontId="160" fillId="0" borderId="0"/>
    <xf numFmtId="0" fontId="161" fillId="0" borderId="0"/>
    <xf numFmtId="0" fontId="11" fillId="0" borderId="0"/>
    <xf numFmtId="0" fontId="98" fillId="0" borderId="0"/>
    <xf numFmtId="0" fontId="162" fillId="0" borderId="0"/>
    <xf numFmtId="0" fontId="9" fillId="0" borderId="0"/>
    <xf numFmtId="0" fontId="163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2" fillId="0" borderId="0"/>
    <xf numFmtId="0" fontId="9" fillId="0" borderId="0"/>
    <xf numFmtId="0" fontId="98" fillId="0" borderId="0"/>
    <xf numFmtId="0" fontId="164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5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5" fillId="0" borderId="0"/>
    <xf numFmtId="0" fontId="165" fillId="0" borderId="0"/>
    <xf numFmtId="0" fontId="165" fillId="0" borderId="0"/>
    <xf numFmtId="0" fontId="163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6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5" fillId="0" borderId="0"/>
    <xf numFmtId="0" fontId="9" fillId="0" borderId="0"/>
    <xf numFmtId="0" fontId="165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7" fillId="0" borderId="0"/>
    <xf numFmtId="0" fontId="98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5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8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161" fillId="0" borderId="0"/>
    <xf numFmtId="0" fontId="98" fillId="0" borderId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31" fillId="0" borderId="0"/>
    <xf numFmtId="0" fontId="161" fillId="0" borderId="0"/>
    <xf numFmtId="0" fontId="16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296" fontId="170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1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3" fillId="24" borderId="42" applyNumberFormat="0" applyAlignment="0" applyProtection="0"/>
    <xf numFmtId="167" fontId="174" fillId="0" borderId="10" applyFont="0" applyBorder="0" applyAlignment="0"/>
    <xf numFmtId="0" fontId="175" fillId="26" borderId="0"/>
    <xf numFmtId="0" fontId="105" fillId="26" borderId="0"/>
    <xf numFmtId="0" fontId="105" fillId="26" borderId="0"/>
    <xf numFmtId="41" fontId="67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297" fontId="92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219" fontId="67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301" fontId="67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9" fillId="0" borderId="0" applyFont="0" applyFill="0" applyBorder="0" applyAlignment="0" applyProtection="0"/>
    <xf numFmtId="305" fontId="100" fillId="0" borderId="0" applyFont="0" applyFill="0" applyBorder="0" applyAlignment="0" applyProtection="0"/>
    <xf numFmtId="306" fontId="9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76" fillId="0" borderId="0"/>
    <xf numFmtId="0" fontId="177" fillId="0" borderId="0"/>
    <xf numFmtId="0" fontId="48" fillId="0" borderId="0" applyNumberFormat="0" applyFont="0" applyFill="0" applyBorder="0" applyAlignment="0" applyProtection="0">
      <alignment horizontal="left"/>
    </xf>
    <xf numFmtId="0" fontId="178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79" fillId="33" borderId="0" applyNumberFormat="0" applyFont="0" applyBorder="0" applyAlignment="0">
      <alignment horizontal="center"/>
    </xf>
    <xf numFmtId="0" fontId="179" fillId="33" borderId="0" applyNumberFormat="0" applyFont="0" applyBorder="0" applyAlignment="0">
      <alignment horizontal="center"/>
    </xf>
    <xf numFmtId="14" fontId="180" fillId="0" borderId="0" applyNumberFormat="0" applyFill="0" applyBorder="0" applyAlignment="0" applyProtection="0">
      <alignment horizontal="left"/>
    </xf>
    <xf numFmtId="0" fontId="146" fillId="0" borderId="0"/>
    <xf numFmtId="0" fontId="33" fillId="0" borderId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198" fontId="34" fillId="0" borderId="0" applyFont="0" applyFill="0" applyBorder="0" applyAlignment="0" applyProtection="0"/>
    <xf numFmtId="41" fontId="31" fillId="0" borderId="0" applyProtection="0"/>
    <xf numFmtId="4" fontId="181" fillId="34" borderId="44" applyNumberFormat="0" applyProtection="0">
      <alignment vertical="center"/>
    </xf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horizontal="left" vertical="center" indent="1"/>
    </xf>
    <xf numFmtId="4" fontId="186" fillId="34" borderId="44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5" fillId="36" borderId="44" applyNumberFormat="0" applyProtection="0">
      <alignment horizontal="right" vertical="center"/>
    </xf>
    <xf numFmtId="4" fontId="186" fillId="36" borderId="44" applyNumberFormat="0" applyProtection="0">
      <alignment horizontal="right" vertical="center"/>
    </xf>
    <xf numFmtId="4" fontId="185" fillId="37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5" fillId="38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5" fillId="39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5" fillId="40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5" fillId="41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5" fillId="42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5" fillId="43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5" fillId="44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1" fillId="45" borderId="45" applyNumberFormat="0" applyProtection="0">
      <alignment horizontal="left" vertical="center" indent="1"/>
    </xf>
    <xf numFmtId="4" fontId="182" fillId="45" borderId="45" applyNumberFormat="0" applyProtection="0">
      <alignment horizontal="left" vertical="center" indent="1"/>
    </xf>
    <xf numFmtId="4" fontId="181" fillId="4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1" fillId="35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5" fillId="46" borderId="44" applyNumberFormat="0" applyProtection="0">
      <alignment horizontal="right" vertical="center"/>
    </xf>
    <xf numFmtId="4" fontId="186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5" fillId="47" borderId="44" applyNumberFormat="0" applyProtection="0">
      <alignment vertical="center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1" fillId="46" borderId="46" applyNumberFormat="0" applyProtection="0">
      <alignment horizontal="left" vertical="center" indent="1"/>
    </xf>
    <xf numFmtId="4" fontId="182" fillId="46" borderId="46" applyNumberFormat="0" applyProtection="0">
      <alignment horizontal="left" vertical="center" indent="1"/>
    </xf>
    <xf numFmtId="4" fontId="185" fillId="47" borderId="44" applyNumberFormat="0" applyProtection="0">
      <alignment horizontal="right" vertical="center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1" fillId="46" borderId="44" applyNumberFormat="0" applyProtection="0">
      <alignment horizontal="left" vertical="center" indent="1"/>
    </xf>
    <xf numFmtId="4" fontId="182" fillId="46" borderId="44" applyNumberFormat="0" applyProtection="0">
      <alignment horizontal="left" vertical="center" indent="1"/>
    </xf>
    <xf numFmtId="4" fontId="189" fillId="29" borderId="46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47" borderId="44" applyNumberFormat="0" applyProtection="0">
      <alignment horizontal="right" vertical="center"/>
    </xf>
    <xf numFmtId="4" fontId="192" fillId="47" borderId="44" applyNumberFormat="0" applyProtection="0">
      <alignment horizontal="right" vertical="center"/>
    </xf>
    <xf numFmtId="309" fontId="193" fillId="0" borderId="0" applyFont="0" applyFill="0" applyBorder="0" applyAlignment="0" applyProtection="0"/>
    <xf numFmtId="0" fontId="179" fillId="1" borderId="32" applyNumberFormat="0" applyFont="0" applyAlignment="0">
      <alignment horizontal="center"/>
    </xf>
    <xf numFmtId="0" fontId="179" fillId="1" borderId="32" applyNumberFormat="0" applyFont="0" applyAlignment="0">
      <alignment horizontal="center"/>
    </xf>
    <xf numFmtId="3" fontId="26" fillId="0" borderId="0"/>
    <xf numFmtId="0" fontId="194" fillId="0" borderId="0" applyNumberFormat="0" applyFill="0" applyBorder="0" applyAlignment="0">
      <alignment horizontal="center"/>
    </xf>
    <xf numFmtId="0" fontId="67" fillId="0" borderId="0"/>
    <xf numFmtId="167" fontId="195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67" fontId="56" fillId="0" borderId="0" applyFont="0" applyFill="0" applyBorder="0" applyAlignment="0" applyProtection="0"/>
    <xf numFmtId="20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3" fillId="0" borderId="0"/>
    <xf numFmtId="200" fontId="34" fillId="0" borderId="0" applyFont="0" applyFill="0" applyBorder="0" applyAlignment="0" applyProtection="0"/>
    <xf numFmtId="310" fontId="83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97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97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78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2" fontId="49" fillId="0" borderId="0" applyFont="0" applyFill="0" applyBorder="0" applyAlignment="0" applyProtection="0"/>
    <xf numFmtId="17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2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4" fontId="196" fillId="0" borderId="0"/>
    <xf numFmtId="0" fontId="197" fillId="0" borderId="0"/>
    <xf numFmtId="0" fontId="151" fillId="0" borderId="0"/>
    <xf numFmtId="0" fontId="152" fillId="0" borderId="0"/>
    <xf numFmtId="40" fontId="198" fillId="0" borderId="0" applyBorder="0">
      <alignment horizontal="right"/>
    </xf>
    <xf numFmtId="0" fontId="199" fillId="0" borderId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5" fontId="72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6" fontId="67" fillId="0" borderId="47">
      <alignment horizontal="right" vertical="center"/>
    </xf>
    <xf numFmtId="316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0" fontId="67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168" fontId="83" fillId="0" borderId="47">
      <alignment horizontal="center"/>
    </xf>
    <xf numFmtId="168" fontId="83" fillId="0" borderId="47">
      <alignment horizontal="center"/>
    </xf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4" fontId="204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3" fillId="0" borderId="50"/>
    <xf numFmtId="0" fontId="203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5" fillId="0" borderId="40" applyNumberFormat="0" applyBorder="0" applyAlignment="0">
      <alignment horizontal="center"/>
    </xf>
    <xf numFmtId="0" fontId="205" fillId="0" borderId="40" applyNumberFormat="0" applyBorder="0" applyAlignment="0">
      <alignment horizontal="center"/>
    </xf>
    <xf numFmtId="3" fontId="206" fillId="0" borderId="30" applyNumberFormat="0" applyBorder="0" applyAlignment="0"/>
    <xf numFmtId="0" fontId="207" fillId="0" borderId="0" applyFill="0" applyBorder="0" applyProtection="0">
      <alignment horizontal="left" vertical="top"/>
    </xf>
    <xf numFmtId="0" fontId="208" fillId="0" borderId="10">
      <alignment horizontal="center" vertical="center" wrapText="1"/>
    </xf>
    <xf numFmtId="0" fontId="209" fillId="0" borderId="0">
      <alignment horizontal="center"/>
    </xf>
    <xf numFmtId="40" fontId="129" fillId="0" borderId="0"/>
    <xf numFmtId="3" fontId="210" fillId="0" borderId="0" applyNumberFormat="0" applyFill="0" applyBorder="0" applyAlignment="0" applyProtection="0">
      <alignment horizontal="center" wrapText="1"/>
    </xf>
    <xf numFmtId="0" fontId="211" fillId="0" borderId="23" applyBorder="0" applyAlignment="0">
      <alignment horizontal="center" vertical="center"/>
    </xf>
    <xf numFmtId="0" fontId="211" fillId="0" borderId="23" applyBorder="0" applyAlignment="0">
      <alignment horizontal="center" vertical="center"/>
    </xf>
    <xf numFmtId="0" fontId="212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3" fillId="0" borderId="0" applyNumberFormat="0" applyFill="0" applyBorder="0" applyAlignment="0" applyProtection="0"/>
    <xf numFmtId="3" fontId="214" fillId="0" borderId="8" applyNumberFormat="0" applyAlignment="0">
      <alignment horizontal="center" vertical="center"/>
    </xf>
    <xf numFmtId="3" fontId="215" fillId="0" borderId="10" applyNumberFormat="0" applyAlignment="0">
      <alignment horizontal="left" wrapText="1"/>
    </xf>
    <xf numFmtId="3" fontId="214" fillId="0" borderId="8" applyNumberFormat="0" applyAlignment="0">
      <alignment horizontal="center" vertical="center"/>
    </xf>
    <xf numFmtId="0" fontId="216" fillId="0" borderId="52" applyNumberFormat="0" applyBorder="0" applyAlignment="0">
      <alignment vertical="center"/>
    </xf>
    <xf numFmtId="0" fontId="217" fillId="0" borderId="53" applyNumberFormat="0" applyFill="0" applyAlignment="0" applyProtection="0"/>
    <xf numFmtId="0" fontId="153" fillId="0" borderId="54" applyNumberFormat="0" applyAlignment="0">
      <alignment horizontal="center"/>
    </xf>
    <xf numFmtId="0" fontId="218" fillId="0" borderId="55">
      <alignment horizontal="center"/>
    </xf>
    <xf numFmtId="173" fontId="67" fillId="0" borderId="0" applyFont="0" applyFill="0" applyBorder="0" applyAlignment="0" applyProtection="0"/>
    <xf numFmtId="325" fontId="67" fillId="0" borderId="0" applyFont="0" applyFill="0" applyBorder="0" applyAlignment="0" applyProtection="0"/>
    <xf numFmtId="244" fontId="143" fillId="0" borderId="0" applyFont="0" applyFill="0" applyBorder="0" applyAlignment="0" applyProtection="0"/>
    <xf numFmtId="177" fontId="67" fillId="0" borderId="0" applyFont="0" applyFill="0" applyBorder="0" applyAlignment="0" applyProtection="0"/>
    <xf numFmtId="326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0" fontId="83" fillId="0" borderId="0"/>
    <xf numFmtId="327" fontId="83" fillId="0" borderId="28"/>
    <xf numFmtId="327" fontId="83" fillId="0" borderId="28"/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1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0" fontId="222" fillId="0" borderId="57" applyFill="0" applyBorder="0" applyAlignment="0">
      <alignment horizontal="center"/>
    </xf>
    <xf numFmtId="5" fontId="223" fillId="48" borderId="23">
      <alignment vertical="top"/>
    </xf>
    <xf numFmtId="5" fontId="223" fillId="48" borderId="23">
      <alignment vertical="top"/>
    </xf>
    <xf numFmtId="287" fontId="223" fillId="48" borderId="23">
      <alignment vertical="top"/>
    </xf>
    <xf numFmtId="0" fontId="224" fillId="49" borderId="28">
      <alignment horizontal="left" vertical="center"/>
    </xf>
    <xf numFmtId="0" fontId="224" fillId="49" borderId="28">
      <alignment horizontal="left" vertical="center"/>
    </xf>
    <xf numFmtId="6" fontId="225" fillId="50" borderId="23"/>
    <xf numFmtId="6" fontId="225" fillId="50" borderId="23"/>
    <xf numFmtId="328" fontId="225" fillId="50" borderId="23"/>
    <xf numFmtId="5" fontId="141" fillId="0" borderId="23">
      <alignment horizontal="left" vertical="top"/>
    </xf>
    <xf numFmtId="5" fontId="141" fillId="0" borderId="23">
      <alignment horizontal="left" vertical="top"/>
    </xf>
    <xf numFmtId="287" fontId="226" fillId="0" borderId="23">
      <alignment horizontal="left" vertical="top"/>
    </xf>
    <xf numFmtId="0" fontId="227" fillId="51" borderId="0">
      <alignment horizontal="left" vertical="center"/>
    </xf>
    <xf numFmtId="5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87" fontId="228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0" fontId="229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9" fontId="9" fillId="0" borderId="0" applyFont="0" applyFill="0" applyBorder="0" applyAlignment="0" applyProtection="0"/>
    <xf numFmtId="330" fontId="9" fillId="0" borderId="0" applyFont="0" applyFill="0" applyBorder="0" applyAlignment="0" applyProtection="0"/>
    <xf numFmtId="42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2" fillId="0" borderId="58" applyNumberFormat="0" applyFont="0" applyAlignment="0">
      <alignment horizontal="center"/>
    </xf>
    <xf numFmtId="0" fontId="233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73" fontId="27" fillId="0" borderId="0" applyFont="0" applyFill="0" applyBorder="0" applyAlignment="0" applyProtection="0"/>
    <xf numFmtId="42" fontId="234" fillId="0" borderId="0" applyFont="0" applyFill="0" applyBorder="0" applyAlignment="0" applyProtection="0"/>
    <xf numFmtId="44" fontId="234" fillId="0" borderId="0" applyFont="0" applyFill="0" applyBorder="0" applyAlignment="0" applyProtection="0"/>
    <xf numFmtId="0" fontId="234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01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9" fontId="237" fillId="0" borderId="0" applyBorder="0" applyAlignment="0" applyProtection="0"/>
    <xf numFmtId="0" fontId="238" fillId="0" borderId="0"/>
    <xf numFmtId="0" fontId="239" fillId="0" borderId="19"/>
    <xf numFmtId="185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177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60" fillId="0" borderId="0"/>
    <xf numFmtId="0" fontId="160" fillId="0" borderId="0"/>
    <xf numFmtId="0" fontId="240" fillId="0" borderId="0"/>
    <xf numFmtId="0" fontId="52" fillId="0" borderId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182" fontId="31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24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3" fillId="0" borderId="0" xfId="0" applyFont="1"/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242" fillId="2" borderId="60" xfId="0" applyFont="1" applyFill="1" applyBorder="1" applyAlignment="1">
      <alignment horizontal="center" vertical="center" wrapText="1"/>
    </xf>
    <xf numFmtId="0" fontId="242" fillId="2" borderId="60" xfId="0" applyFont="1" applyFill="1" applyBorder="1" applyAlignment="1">
      <alignment vertical="center" wrapText="1"/>
    </xf>
    <xf numFmtId="0" fontId="242" fillId="0" borderId="60" xfId="0" applyFont="1" applyBorder="1" applyAlignment="1">
      <alignment horizontal="center" vertical="center" wrapText="1"/>
    </xf>
    <xf numFmtId="0" fontId="242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67" fontId="101" fillId="52" borderId="60" xfId="4261" applyNumberFormat="1" applyFont="1" applyFill="1" applyBorder="1" applyAlignment="1">
      <alignment horizontal="center" vertical="center"/>
    </xf>
    <xf numFmtId="240" fontId="243" fillId="52" borderId="60" xfId="4261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0" fontId="243" fillId="52" borderId="60" xfId="0" applyFont="1" applyFill="1" applyBorder="1" applyAlignment="1">
      <alignment horizontal="center" vertical="center" wrapText="1"/>
    </xf>
    <xf numFmtId="240" fontId="243" fillId="52" borderId="60" xfId="4261" applyNumberFormat="1" applyFont="1" applyFill="1" applyBorder="1" applyAlignment="1">
      <alignment horizontal="center" vertical="center" wrapText="1"/>
    </xf>
    <xf numFmtId="240" fontId="243" fillId="0" borderId="60" xfId="4261" applyNumberFormat="1" applyFont="1" applyBorder="1" applyAlignment="1">
      <alignment horizontal="right" vertical="center" wrapText="1"/>
    </xf>
    <xf numFmtId="240" fontId="101" fillId="52" borderId="60" xfId="4261" applyNumberFormat="1" applyFont="1" applyFill="1" applyBorder="1" applyAlignment="1">
      <alignment horizontal="right" vertical="center" wrapText="1"/>
    </xf>
    <xf numFmtId="0" fontId="242" fillId="0" borderId="60" xfId="0" applyFont="1" applyBorder="1" applyAlignment="1">
      <alignment horizontal="right" vertical="center" wrapText="1"/>
    </xf>
    <xf numFmtId="167" fontId="101" fillId="52" borderId="60" xfId="4261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67" fontId="246" fillId="52" borderId="60" xfId="4261" applyNumberFormat="1" applyFont="1" applyFill="1" applyBorder="1" applyAlignment="1">
      <alignment horizontal="center" vertical="center"/>
    </xf>
    <xf numFmtId="0" fontId="242" fillId="0" borderId="0" xfId="0" applyFont="1"/>
    <xf numFmtId="0" fontId="242" fillId="2" borderId="60" xfId="0" applyFont="1" applyFill="1" applyBorder="1" applyAlignment="1">
      <alignment horizontal="right" vertical="center" wrapText="1"/>
    </xf>
    <xf numFmtId="0" fontId="243" fillId="0" borderId="60" xfId="0" applyFont="1" applyFill="1" applyBorder="1" applyAlignment="1">
      <alignment horizontal="center" vertical="center" wrapText="1"/>
    </xf>
    <xf numFmtId="0" fontId="243" fillId="0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vertical="center"/>
    </xf>
    <xf numFmtId="0" fontId="243" fillId="52" borderId="60" xfId="0" applyFont="1" applyFill="1" applyBorder="1" applyAlignment="1">
      <alignment horizontal="right" vertical="center" wrapText="1"/>
    </xf>
    <xf numFmtId="167" fontId="245" fillId="52" borderId="66" xfId="1653" applyNumberFormat="1" applyFont="1" applyFill="1" applyBorder="1" applyAlignment="1">
      <alignment horizontal="center" vertical="center"/>
    </xf>
    <xf numFmtId="167" fontId="243" fillId="52" borderId="60" xfId="0" applyNumberFormat="1" applyFont="1" applyFill="1" applyBorder="1" applyAlignment="1">
      <alignment horizontal="right" vertical="center" wrapText="1"/>
    </xf>
    <xf numFmtId="0" fontId="243" fillId="52" borderId="60" xfId="0" applyFont="1" applyFill="1" applyBorder="1" applyAlignment="1">
      <alignment vertical="center" wrapText="1"/>
    </xf>
    <xf numFmtId="0" fontId="243" fillId="52" borderId="0" xfId="0" applyFont="1" applyFill="1"/>
    <xf numFmtId="0" fontId="245" fillId="52" borderId="60" xfId="2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vertical="center" wrapText="1"/>
    </xf>
    <xf numFmtId="0" fontId="54" fillId="52" borderId="60" xfId="0" quotePrefix="1" applyFont="1" applyFill="1" applyBorder="1" applyAlignment="1">
      <alignment horizontal="center" vertical="center" wrapText="1"/>
    </xf>
    <xf numFmtId="0" fontId="54" fillId="52" borderId="60" xfId="0" applyFont="1" applyFill="1" applyBorder="1" applyAlignment="1">
      <alignment vertical="center" wrapText="1"/>
    </xf>
    <xf numFmtId="0" fontId="54" fillId="52" borderId="60" xfId="0" applyFont="1" applyFill="1" applyBorder="1" applyAlignment="1">
      <alignment horizontal="center" vertical="center" wrapText="1"/>
    </xf>
    <xf numFmtId="0" fontId="247" fillId="52" borderId="60" xfId="0" quotePrefix="1" applyFont="1" applyFill="1" applyBorder="1" applyAlignment="1">
      <alignment horizontal="center" vertical="center" wrapText="1"/>
    </xf>
    <xf numFmtId="240" fontId="54" fillId="52" borderId="60" xfId="4261" applyNumberFormat="1" applyFont="1" applyFill="1" applyBorder="1" applyAlignment="1">
      <alignment horizontal="left" vertical="center" wrapText="1"/>
    </xf>
    <xf numFmtId="0" fontId="54" fillId="52" borderId="60" xfId="0" applyFont="1" applyFill="1" applyBorder="1" applyAlignment="1">
      <alignment horizontal="left" vertical="center" wrapText="1"/>
    </xf>
    <xf numFmtId="240" fontId="247" fillId="52" borderId="0" xfId="4261" applyNumberFormat="1" applyFont="1" applyFill="1"/>
    <xf numFmtId="0" fontId="54" fillId="52" borderId="0" xfId="0" applyFont="1" applyFill="1"/>
    <xf numFmtId="0" fontId="247" fillId="52" borderId="0" xfId="0" applyFont="1" applyFill="1"/>
    <xf numFmtId="0" fontId="54" fillId="52" borderId="0" xfId="0" applyFont="1" applyFill="1" applyAlignment="1">
      <alignment horizontal="center"/>
    </xf>
    <xf numFmtId="333" fontId="54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center" vertical="center" wrapText="1"/>
    </xf>
    <xf numFmtId="0" fontId="54" fillId="53" borderId="0" xfId="0" applyFont="1" applyFill="1"/>
    <xf numFmtId="334" fontId="249" fillId="52" borderId="0" xfId="0" applyNumberFormat="1" applyFont="1" applyFill="1"/>
    <xf numFmtId="0" fontId="250" fillId="52" borderId="60" xfId="0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horizontal="left" vertical="center" wrapText="1"/>
    </xf>
    <xf numFmtId="333" fontId="250" fillId="52" borderId="60" xfId="4261" applyNumberFormat="1" applyFont="1" applyFill="1" applyBorder="1" applyAlignment="1">
      <alignment horizontal="right" vertical="center" wrapText="1"/>
    </xf>
    <xf numFmtId="333" fontId="250" fillId="52" borderId="60" xfId="4261" applyNumberFormat="1" applyFont="1" applyFill="1" applyBorder="1" applyAlignment="1">
      <alignment horizontal="center" vertical="center" wrapText="1"/>
    </xf>
    <xf numFmtId="333" fontId="250" fillId="52" borderId="0" xfId="4261" applyNumberFormat="1" applyFont="1" applyFill="1" applyBorder="1" applyAlignment="1">
      <alignment horizontal="center"/>
    </xf>
    <xf numFmtId="0" fontId="250" fillId="52" borderId="0" xfId="0" applyFont="1" applyFill="1"/>
    <xf numFmtId="333" fontId="54" fillId="52" borderId="60" xfId="4261" applyNumberFormat="1" applyFont="1" applyFill="1" applyBorder="1" applyAlignment="1">
      <alignment horizontal="center" vertical="center" wrapText="1"/>
    </xf>
    <xf numFmtId="0" fontId="251" fillId="52" borderId="0" xfId="2700" applyFont="1" applyFill="1" applyAlignment="1">
      <alignment horizontal="center" vertical="center"/>
    </xf>
    <xf numFmtId="0" fontId="252" fillId="52" borderId="0" xfId="2700" applyFont="1" applyFill="1" applyAlignment="1">
      <alignment vertical="center"/>
    </xf>
    <xf numFmtId="0" fontId="253" fillId="52" borderId="0" xfId="2700" applyFont="1" applyFill="1" applyBorder="1" applyAlignment="1">
      <alignment horizontal="center" vertical="center"/>
    </xf>
    <xf numFmtId="0" fontId="253" fillId="52" borderId="60" xfId="2700" applyFont="1" applyFill="1" applyBorder="1" applyAlignment="1">
      <alignment horizontal="center" vertical="center" wrapText="1"/>
    </xf>
    <xf numFmtId="0" fontId="254" fillId="52" borderId="60" xfId="2700" applyFont="1" applyFill="1" applyBorder="1" applyAlignment="1">
      <alignment horizontal="center" vertical="center" wrapText="1"/>
    </xf>
    <xf numFmtId="167" fontId="253" fillId="52" borderId="60" xfId="2700" applyNumberFormat="1" applyFont="1" applyFill="1" applyBorder="1" applyAlignment="1">
      <alignment horizontal="right" vertical="center" wrapText="1"/>
    </xf>
    <xf numFmtId="167" fontId="253" fillId="52" borderId="60" xfId="2700" applyNumberFormat="1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justify" vertical="center" wrapText="1"/>
    </xf>
    <xf numFmtId="167" fontId="253" fillId="52" borderId="60" xfId="1724" applyNumberFormat="1" applyFont="1" applyFill="1" applyBorder="1" applyAlignment="1">
      <alignment horizontal="justify" vertical="center" wrapText="1"/>
    </xf>
    <xf numFmtId="0" fontId="168" fillId="52" borderId="60" xfId="2700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justify" vertical="center" wrapText="1"/>
    </xf>
    <xf numFmtId="167" fontId="168" fillId="52" borderId="60" xfId="1724" applyNumberFormat="1" applyFont="1" applyFill="1" applyBorder="1" applyAlignment="1">
      <alignment horizontal="justify" vertical="center" wrapText="1"/>
    </xf>
    <xf numFmtId="0" fontId="0" fillId="52" borderId="0" xfId="0" applyFill="1"/>
    <xf numFmtId="0" fontId="0" fillId="0" borderId="0" xfId="0" applyFont="1"/>
    <xf numFmtId="0" fontId="0" fillId="0" borderId="0" xfId="0" applyAlignment="1">
      <alignment horizontal="center"/>
    </xf>
    <xf numFmtId="167" fontId="168" fillId="52" borderId="60" xfId="2700" applyNumberFormat="1" applyFont="1" applyFill="1" applyBorder="1" applyAlignment="1">
      <alignment horizontal="right" vertical="center" wrapText="1"/>
    </xf>
    <xf numFmtId="333" fontId="253" fillId="52" borderId="60" xfId="4261" applyNumberFormat="1" applyFont="1" applyFill="1" applyBorder="1" applyAlignment="1">
      <alignment horizontal="right" vertical="center" wrapText="1"/>
    </xf>
    <xf numFmtId="333" fontId="253" fillId="52" borderId="60" xfId="4261" applyNumberFormat="1" applyFont="1" applyFill="1" applyBorder="1" applyAlignment="1">
      <alignment horizontal="center" vertical="center" wrapText="1"/>
    </xf>
    <xf numFmtId="333" fontId="168" fillId="52" borderId="60" xfId="4261" applyNumberFormat="1" applyFont="1" applyFill="1" applyBorder="1" applyAlignment="1">
      <alignment horizontal="right" vertical="center" wrapText="1"/>
    </xf>
    <xf numFmtId="333" fontId="168" fillId="52" borderId="60" xfId="4261" applyNumberFormat="1" applyFont="1" applyFill="1" applyBorder="1" applyAlignment="1">
      <alignment horizontal="center" vertical="center" wrapText="1"/>
    </xf>
    <xf numFmtId="0" fontId="54" fillId="53" borderId="60" xfId="0" applyFont="1" applyFill="1" applyBorder="1" applyAlignment="1">
      <alignment horizontal="center" vertical="center" wrapText="1"/>
    </xf>
    <xf numFmtId="333" fontId="54" fillId="53" borderId="60" xfId="4261" applyNumberFormat="1" applyFont="1" applyFill="1" applyBorder="1" applyAlignment="1">
      <alignment horizontal="right" vertical="center" wrapText="1"/>
    </xf>
    <xf numFmtId="333" fontId="54" fillId="53" borderId="60" xfId="4261" applyNumberFormat="1" applyFont="1" applyFill="1" applyBorder="1" applyAlignment="1">
      <alignment horizontal="center" vertical="center" wrapText="1"/>
    </xf>
    <xf numFmtId="0" fontId="253" fillId="53" borderId="60" xfId="2700" applyFont="1" applyFill="1" applyBorder="1" applyAlignment="1">
      <alignment horizontal="center" vertical="center"/>
    </xf>
    <xf numFmtId="0" fontId="253" fillId="53" borderId="60" xfId="2700" applyFont="1" applyFill="1" applyBorder="1" applyAlignment="1">
      <alignment horizontal="center" vertical="center" wrapText="1"/>
    </xf>
    <xf numFmtId="0" fontId="254" fillId="53" borderId="60" xfId="2700" applyFont="1" applyFill="1" applyBorder="1" applyAlignment="1">
      <alignment horizontal="center" vertical="center" wrapText="1"/>
    </xf>
    <xf numFmtId="333" fontId="253" fillId="53" borderId="60" xfId="4261" applyNumberFormat="1" applyFont="1" applyFill="1" applyBorder="1" applyAlignment="1">
      <alignment horizontal="right" vertical="center" wrapText="1"/>
    </xf>
    <xf numFmtId="167" fontId="253" fillId="53" borderId="60" xfId="2700" applyNumberFormat="1" applyFont="1" applyFill="1" applyBorder="1" applyAlignment="1">
      <alignment horizontal="right" vertical="center" wrapText="1"/>
    </xf>
    <xf numFmtId="333" fontId="253" fillId="53" borderId="60" xfId="4261" applyNumberFormat="1" applyFont="1" applyFill="1" applyBorder="1" applyAlignment="1">
      <alignment horizontal="center" vertical="center" wrapText="1"/>
    </xf>
    <xf numFmtId="333" fontId="168" fillId="53" borderId="60" xfId="4261" applyNumberFormat="1" applyFont="1" applyFill="1" applyBorder="1" applyAlignment="1">
      <alignment horizontal="right" vertical="center" wrapText="1"/>
    </xf>
    <xf numFmtId="333" fontId="168" fillId="53" borderId="60" xfId="4261" applyNumberFormat="1" applyFont="1" applyFill="1" applyBorder="1" applyAlignment="1">
      <alignment horizontal="center" vertical="center" wrapText="1"/>
    </xf>
    <xf numFmtId="167" fontId="168" fillId="53" borderId="60" xfId="2700" applyNumberFormat="1" applyFont="1" applyFill="1" applyBorder="1" applyAlignment="1">
      <alignment horizontal="right" vertical="center" wrapText="1"/>
    </xf>
    <xf numFmtId="0" fontId="0" fillId="53" borderId="0" xfId="0" applyFill="1"/>
    <xf numFmtId="0" fontId="0" fillId="53" borderId="0" xfId="0" applyFill="1" applyAlignment="1">
      <alignment horizontal="center"/>
    </xf>
    <xf numFmtId="0" fontId="253" fillId="52" borderId="60" xfId="2700" applyFont="1" applyFill="1" applyBorder="1" applyAlignment="1">
      <alignment horizontal="center" vertical="center" wrapText="1"/>
    </xf>
    <xf numFmtId="0" fontId="54" fillId="53" borderId="60" xfId="0" quotePrefix="1" applyFont="1" applyFill="1" applyBorder="1" applyAlignment="1">
      <alignment horizontal="center" vertical="center" wrapText="1"/>
    </xf>
    <xf numFmtId="0" fontId="54" fillId="53" borderId="60" xfId="0" applyFont="1" applyFill="1" applyBorder="1" applyAlignment="1">
      <alignment vertical="center" wrapText="1"/>
    </xf>
    <xf numFmtId="0" fontId="247" fillId="52" borderId="60" xfId="0" applyFont="1" applyFill="1" applyBorder="1" applyAlignment="1">
      <alignment horizontal="center" vertical="center" wrapText="1"/>
    </xf>
    <xf numFmtId="0" fontId="253" fillId="53" borderId="60" xfId="2700" applyFont="1" applyFill="1" applyBorder="1" applyAlignment="1">
      <alignment horizontal="center" vertical="center"/>
    </xf>
    <xf numFmtId="0" fontId="253" fillId="53" borderId="60" xfId="2700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/>
    </xf>
    <xf numFmtId="333" fontId="247" fillId="52" borderId="0" xfId="4261" applyNumberFormat="1" applyFont="1" applyFill="1"/>
    <xf numFmtId="333" fontId="250" fillId="52" borderId="0" xfId="4261" applyNumberFormat="1" applyFont="1" applyFill="1" applyBorder="1" applyAlignment="1">
      <alignment horizontal="right" wrapText="1"/>
    </xf>
    <xf numFmtId="333" fontId="54" fillId="52" borderId="0" xfId="4261" applyNumberFormat="1" applyFont="1" applyFill="1" applyBorder="1" applyAlignment="1">
      <alignment horizontal="right" vertical="center" wrapText="1"/>
    </xf>
    <xf numFmtId="333" fontId="54" fillId="52" borderId="0" xfId="4261" applyNumberFormat="1" applyFont="1" applyFill="1" applyBorder="1" applyAlignment="1">
      <alignment horizontal="center" vertical="center" wrapText="1"/>
    </xf>
    <xf numFmtId="0" fontId="255" fillId="52" borderId="60" xfId="0" applyFont="1" applyFill="1" applyBorder="1" applyAlignment="1">
      <alignment vertical="center" wrapText="1"/>
    </xf>
    <xf numFmtId="240" fontId="54" fillId="52" borderId="60" xfId="4261" applyNumberFormat="1" applyFont="1" applyFill="1" applyBorder="1" applyAlignment="1">
      <alignment horizontal="center" vertical="center" wrapText="1"/>
    </xf>
    <xf numFmtId="240" fontId="54" fillId="52" borderId="0" xfId="4261" applyNumberFormat="1" applyFont="1" applyFill="1"/>
    <xf numFmtId="333" fontId="247" fillId="53" borderId="60" xfId="4261" applyNumberFormat="1" applyFont="1" applyFill="1" applyBorder="1" applyAlignment="1">
      <alignment horizontal="right" vertical="center" wrapText="1"/>
    </xf>
    <xf numFmtId="333" fontId="247" fillId="53" borderId="60" xfId="4261" applyNumberFormat="1" applyFont="1" applyFill="1" applyBorder="1" applyAlignment="1">
      <alignment horizontal="center" vertical="center" wrapText="1"/>
    </xf>
    <xf numFmtId="0" fontId="250" fillId="53" borderId="60" xfId="0" applyFont="1" applyFill="1" applyBorder="1" applyAlignment="1">
      <alignment horizontal="center" vertical="center" wrapText="1"/>
    </xf>
    <xf numFmtId="333" fontId="250" fillId="53" borderId="60" xfId="4261" applyNumberFormat="1" applyFont="1" applyFill="1" applyBorder="1" applyAlignment="1">
      <alignment horizontal="right" vertical="center" wrapText="1"/>
    </xf>
    <xf numFmtId="240" fontId="54" fillId="53" borderId="60" xfId="4261" applyNumberFormat="1" applyFont="1" applyFill="1" applyBorder="1" applyAlignment="1">
      <alignment horizontal="center" vertical="center" wrapText="1"/>
    </xf>
    <xf numFmtId="0" fontId="54" fillId="53" borderId="0" xfId="0" applyFont="1" applyFill="1" applyAlignment="1">
      <alignment horizontal="center"/>
    </xf>
    <xf numFmtId="334" fontId="249" fillId="53" borderId="0" xfId="0" applyNumberFormat="1" applyFont="1" applyFill="1"/>
    <xf numFmtId="0" fontId="247" fillId="53" borderId="6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42" fillId="0" borderId="0" xfId="0" applyFont="1" applyAlignment="1">
      <alignment horizontal="center"/>
    </xf>
    <xf numFmtId="0" fontId="243" fillId="0" borderId="2" xfId="0" applyFont="1" applyBorder="1" applyAlignment="1">
      <alignment horizontal="right"/>
    </xf>
    <xf numFmtId="0" fontId="244" fillId="0" borderId="0" xfId="0" applyFont="1" applyAlignment="1">
      <alignment horizontal="center"/>
    </xf>
    <xf numFmtId="0" fontId="243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19" fillId="0" borderId="1" xfId="2" applyFont="1" applyBorder="1"/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253" fillId="53" borderId="60" xfId="2700" applyFont="1" applyFill="1" applyBorder="1" applyAlignment="1">
      <alignment horizontal="center" vertical="center"/>
    </xf>
    <xf numFmtId="0" fontId="253" fillId="52" borderId="0" xfId="2700" applyFont="1" applyFill="1" applyAlignment="1">
      <alignment horizontal="right" vertical="center"/>
    </xf>
    <xf numFmtId="0" fontId="253" fillId="52" borderId="0" xfId="2700" applyFont="1" applyFill="1" applyBorder="1" applyAlignment="1">
      <alignment horizontal="center" vertical="center" wrapText="1"/>
    </xf>
    <xf numFmtId="0" fontId="253" fillId="52" borderId="0" xfId="2700" applyFont="1" applyFill="1" applyBorder="1" applyAlignment="1">
      <alignment horizontal="center" vertical="center"/>
    </xf>
    <xf numFmtId="0" fontId="14" fillId="52" borderId="0" xfId="2700" applyFont="1" applyFill="1" applyBorder="1" applyAlignment="1">
      <alignment horizontal="center" vertical="center"/>
    </xf>
    <xf numFmtId="0" fontId="12" fillId="52" borderId="0" xfId="2700" applyFont="1" applyFill="1" applyBorder="1" applyAlignment="1">
      <alignment horizontal="center" vertical="center"/>
    </xf>
    <xf numFmtId="0" fontId="251" fillId="52" borderId="2" xfId="2700" applyFont="1" applyFill="1" applyBorder="1" applyAlignment="1">
      <alignment horizontal="right" vertical="center"/>
    </xf>
    <xf numFmtId="0" fontId="253" fillId="53" borderId="60" xfId="2700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 wrapText="1"/>
    </xf>
    <xf numFmtId="0" fontId="253" fillId="53" borderId="63" xfId="2700" applyFont="1" applyFill="1" applyBorder="1" applyAlignment="1">
      <alignment horizontal="center" vertical="center" wrapText="1"/>
    </xf>
    <xf numFmtId="0" fontId="253" fillId="53" borderId="65" xfId="2700" applyFont="1" applyFill="1" applyBorder="1" applyAlignment="1">
      <alignment horizontal="center" vertical="center" wrapText="1"/>
    </xf>
    <xf numFmtId="0" fontId="253" fillId="52" borderId="63" xfId="2700" applyFont="1" applyFill="1" applyBorder="1" applyAlignment="1">
      <alignment horizontal="center" vertical="center" wrapText="1"/>
    </xf>
    <xf numFmtId="0" fontId="253" fillId="52" borderId="65" xfId="2700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/>
    </xf>
    <xf numFmtId="0" fontId="247" fillId="52" borderId="63" xfId="0" applyFont="1" applyFill="1" applyBorder="1" applyAlignment="1">
      <alignment horizontal="center" vertical="center" wrapText="1"/>
    </xf>
    <xf numFmtId="0" fontId="0" fillId="52" borderId="65" xfId="0" applyFont="1" applyFill="1" applyBorder="1"/>
    <xf numFmtId="0" fontId="0" fillId="52" borderId="64" xfId="0" applyFont="1" applyFill="1" applyBorder="1"/>
    <xf numFmtId="0" fontId="247" fillId="52" borderId="60" xfId="0" applyFont="1" applyFill="1" applyBorder="1" applyAlignment="1">
      <alignment horizontal="center" vertical="center" wrapText="1"/>
    </xf>
    <xf numFmtId="0" fontId="247" fillId="52" borderId="62" xfId="0" applyFont="1" applyFill="1" applyBorder="1" applyAlignment="1">
      <alignment horizontal="center" vertical="center" wrapText="1"/>
    </xf>
    <xf numFmtId="0" fontId="247" fillId="52" borderId="8" xfId="0" applyFont="1" applyFill="1" applyBorder="1" applyAlignment="1">
      <alignment horizontal="center" vertical="center" wrapText="1"/>
    </xf>
    <xf numFmtId="0" fontId="247" fillId="52" borderId="7" xfId="0" applyFont="1" applyFill="1" applyBorder="1" applyAlignment="1">
      <alignment horizontal="center" vertical="center" wrapText="1"/>
    </xf>
    <xf numFmtId="0" fontId="23" fillId="52" borderId="0" xfId="0" applyFont="1" applyFill="1" applyAlignment="1">
      <alignment horizontal="right"/>
    </xf>
    <xf numFmtId="0" fontId="23" fillId="52" borderId="0" xfId="0" applyFont="1" applyFill="1" applyAlignment="1">
      <alignment horizontal="center" vertical="center" wrapText="1"/>
    </xf>
    <xf numFmtId="0" fontId="14" fillId="52" borderId="2" xfId="0" applyFont="1" applyFill="1" applyBorder="1" applyAlignment="1">
      <alignment horizontal="right" vertical="center"/>
    </xf>
    <xf numFmtId="0" fontId="14" fillId="52" borderId="0" xfId="0" applyFont="1" applyFill="1" applyAlignment="1">
      <alignment horizontal="center"/>
    </xf>
    <xf numFmtId="0" fontId="14" fillId="52" borderId="0" xfId="0" applyFont="1" applyFill="1" applyAlignment="1">
      <alignment horizontal="center" vertical="center" wrapText="1"/>
    </xf>
    <xf numFmtId="0" fontId="247" fillId="53" borderId="62" xfId="0" applyFont="1" applyFill="1" applyBorder="1" applyAlignment="1">
      <alignment horizontal="center" vertical="center" wrapText="1"/>
    </xf>
    <xf numFmtId="0" fontId="247" fillId="53" borderId="8" xfId="0" applyFont="1" applyFill="1" applyBorder="1" applyAlignment="1">
      <alignment horizontal="center" vertical="center" wrapText="1"/>
    </xf>
    <xf numFmtId="0" fontId="247" fillId="53" borderId="7" xfId="0" applyFont="1" applyFill="1" applyBorder="1" applyAlignment="1">
      <alignment horizontal="center" vertical="center" wrapText="1"/>
    </xf>
    <xf numFmtId="0" fontId="247" fillId="53" borderId="63" xfId="0" applyFont="1" applyFill="1" applyBorder="1" applyAlignment="1">
      <alignment horizontal="center" vertical="center" wrapText="1"/>
    </xf>
    <xf numFmtId="0" fontId="0" fillId="53" borderId="65" xfId="0" applyFont="1" applyFill="1" applyBorder="1"/>
    <xf numFmtId="0" fontId="0" fillId="53" borderId="64" xfId="0" applyFont="1" applyFill="1" applyBorder="1"/>
    <xf numFmtId="0" fontId="247" fillId="53" borderId="6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4" fillId="0" borderId="60" xfId="0" quotePrefix="1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vertical="center" wrapText="1"/>
    </xf>
    <xf numFmtId="0" fontId="54" fillId="0" borderId="60" xfId="0" applyFont="1" applyFill="1" applyBorder="1" applyAlignment="1">
      <alignment horizontal="center" vertical="center" wrapText="1"/>
    </xf>
    <xf numFmtId="333" fontId="54" fillId="0" borderId="60" xfId="4261" applyNumberFormat="1" applyFont="1" applyFill="1" applyBorder="1" applyAlignment="1">
      <alignment horizontal="right" vertical="center" wrapText="1"/>
    </xf>
    <xf numFmtId="333" fontId="54" fillId="0" borderId="60" xfId="4261" applyNumberFormat="1" applyFont="1" applyFill="1" applyBorder="1" applyAlignment="1">
      <alignment horizontal="center" vertical="center" wrapText="1"/>
    </xf>
    <xf numFmtId="0" fontId="54" fillId="0" borderId="0" xfId="0" applyFont="1" applyFill="1"/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ga" xfId="2535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H TPCP vung TNB (03-1-2012)" xfId="3520"/>
    <cellStyle name="T_Book1_1_KH TPCP vung TNB (03-1-2012) 2" xfId="3521"/>
    <cellStyle name="T_Book1_1_kien giang 2" xfId="3522"/>
    <cellStyle name="T_Book1_1_kien giang 2 2" xfId="3523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kien giang 2" xfId="3654"/>
    <cellStyle name="T_Book1_kien giang 2 2" xfId="3655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kien giang 2" xfId="3909"/>
    <cellStyle name="T_kien giang 2 2" xfId="3910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TK_HT" xfId="3986"/>
    <cellStyle name="T_TK_HT 2" xfId="3987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H TPCP vung TNB (03-1-2012)" xfId="4074"/>
    <cellStyle name="T_ÿÿÿÿÿ_KH TPCP vung TNB (03-1-2012) 2" xfId="4075"/>
    <cellStyle name="T_ÿÿÿÿÿ_kien giang 2" xfId="4076"/>
    <cellStyle name="T_ÿÿÿÿÿ_kien giang 2 2" xfId="4077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rang" xfId="4149"/>
    <cellStyle name="tt1" xfId="4150"/>
    <cellStyle name="Tusental (0)_pldt" xfId="4151"/>
    <cellStyle name="Tusental_pldt" xfId="4152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28" t="s">
        <v>103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40" ht="21.95" customHeight="1">
      <c r="A2" s="230" t="s">
        <v>72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40" ht="21.95" customHeight="1">
      <c r="A3" s="228" t="s">
        <v>230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</row>
    <row r="4" spans="1:40" ht="21.95" customHeight="1">
      <c r="A4" s="230" t="s">
        <v>129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</row>
    <row r="5" spans="1:40" ht="21.95" customHeight="1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</row>
    <row r="6" spans="1:40" ht="38.25" customHeight="1">
      <c r="A6" s="225" t="s">
        <v>1</v>
      </c>
      <c r="B6" s="225" t="s">
        <v>2</v>
      </c>
      <c r="C6" s="225" t="s">
        <v>4</v>
      </c>
      <c r="D6" s="222" t="s">
        <v>87</v>
      </c>
      <c r="E6" s="223"/>
      <c r="F6" s="224"/>
      <c r="G6" s="222" t="s">
        <v>5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4"/>
      <c r="V6" s="222" t="s">
        <v>76</v>
      </c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4"/>
      <c r="AN6" s="225" t="s">
        <v>3</v>
      </c>
    </row>
    <row r="7" spans="1:40" ht="29.25" customHeight="1">
      <c r="A7" s="226"/>
      <c r="B7" s="226"/>
      <c r="C7" s="226"/>
      <c r="D7" s="225" t="s">
        <v>27</v>
      </c>
      <c r="E7" s="222" t="s">
        <v>28</v>
      </c>
      <c r="F7" s="224"/>
      <c r="G7" s="222" t="s">
        <v>88</v>
      </c>
      <c r="H7" s="223"/>
      <c r="I7" s="224"/>
      <c r="J7" s="222" t="s">
        <v>89</v>
      </c>
      <c r="K7" s="223"/>
      <c r="L7" s="224"/>
      <c r="M7" s="222" t="s">
        <v>90</v>
      </c>
      <c r="N7" s="223"/>
      <c r="O7" s="224"/>
      <c r="P7" s="222" t="s">
        <v>91</v>
      </c>
      <c r="Q7" s="223"/>
      <c r="R7" s="224"/>
      <c r="S7" s="222" t="s">
        <v>92</v>
      </c>
      <c r="T7" s="223"/>
      <c r="U7" s="224"/>
      <c r="V7" s="222" t="s">
        <v>27</v>
      </c>
      <c r="W7" s="223"/>
      <c r="X7" s="224"/>
      <c r="Y7" s="222" t="s">
        <v>5</v>
      </c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4"/>
      <c r="AN7" s="226"/>
    </row>
    <row r="8" spans="1:40" ht="31.5" customHeight="1">
      <c r="A8" s="226"/>
      <c r="B8" s="226"/>
      <c r="C8" s="226"/>
      <c r="D8" s="226"/>
      <c r="E8" s="225" t="s">
        <v>6</v>
      </c>
      <c r="F8" s="225" t="s">
        <v>7</v>
      </c>
      <c r="G8" s="225" t="s">
        <v>27</v>
      </c>
      <c r="H8" s="222" t="s">
        <v>28</v>
      </c>
      <c r="I8" s="224"/>
      <c r="J8" s="225" t="s">
        <v>27</v>
      </c>
      <c r="K8" s="222" t="s">
        <v>28</v>
      </c>
      <c r="L8" s="224"/>
      <c r="M8" s="225" t="s">
        <v>27</v>
      </c>
      <c r="N8" s="222" t="s">
        <v>28</v>
      </c>
      <c r="O8" s="224"/>
      <c r="P8" s="225" t="s">
        <v>27</v>
      </c>
      <c r="Q8" s="222" t="s">
        <v>28</v>
      </c>
      <c r="R8" s="224"/>
      <c r="S8" s="225" t="s">
        <v>27</v>
      </c>
      <c r="T8" s="222" t="s">
        <v>28</v>
      </c>
      <c r="U8" s="224"/>
      <c r="V8" s="225" t="s">
        <v>27</v>
      </c>
      <c r="W8" s="222" t="s">
        <v>28</v>
      </c>
      <c r="X8" s="224"/>
      <c r="Y8" s="222" t="s">
        <v>88</v>
      </c>
      <c r="Z8" s="223"/>
      <c r="AA8" s="224"/>
      <c r="AB8" s="222" t="s">
        <v>89</v>
      </c>
      <c r="AC8" s="223"/>
      <c r="AD8" s="224"/>
      <c r="AE8" s="222" t="s">
        <v>90</v>
      </c>
      <c r="AF8" s="223"/>
      <c r="AG8" s="224"/>
      <c r="AH8" s="222" t="s">
        <v>93</v>
      </c>
      <c r="AI8" s="223"/>
      <c r="AJ8" s="224"/>
      <c r="AK8" s="222" t="s">
        <v>94</v>
      </c>
      <c r="AL8" s="223"/>
      <c r="AM8" s="224"/>
      <c r="AN8" s="226"/>
    </row>
    <row r="9" spans="1:40" ht="21.95" customHeight="1">
      <c r="A9" s="226"/>
      <c r="B9" s="226"/>
      <c r="C9" s="226"/>
      <c r="D9" s="226"/>
      <c r="E9" s="226"/>
      <c r="F9" s="226"/>
      <c r="G9" s="226"/>
      <c r="H9" s="225" t="s">
        <v>6</v>
      </c>
      <c r="I9" s="225" t="s">
        <v>7</v>
      </c>
      <c r="J9" s="226"/>
      <c r="K9" s="225" t="s">
        <v>6</v>
      </c>
      <c r="L9" s="225" t="s">
        <v>7</v>
      </c>
      <c r="M9" s="226"/>
      <c r="N9" s="225" t="s">
        <v>6</v>
      </c>
      <c r="O9" s="225" t="s">
        <v>7</v>
      </c>
      <c r="P9" s="226"/>
      <c r="Q9" s="225" t="s">
        <v>6</v>
      </c>
      <c r="R9" s="225" t="s">
        <v>7</v>
      </c>
      <c r="S9" s="226"/>
      <c r="T9" s="225" t="s">
        <v>6</v>
      </c>
      <c r="U9" s="225" t="s">
        <v>7</v>
      </c>
      <c r="V9" s="226"/>
      <c r="W9" s="225" t="s">
        <v>6</v>
      </c>
      <c r="X9" s="225" t="s">
        <v>7</v>
      </c>
      <c r="Y9" s="225" t="s">
        <v>27</v>
      </c>
      <c r="Z9" s="222" t="s">
        <v>28</v>
      </c>
      <c r="AA9" s="224"/>
      <c r="AB9" s="225" t="s">
        <v>27</v>
      </c>
      <c r="AC9" s="222" t="s">
        <v>28</v>
      </c>
      <c r="AD9" s="224"/>
      <c r="AE9" s="225" t="s">
        <v>27</v>
      </c>
      <c r="AF9" s="222" t="s">
        <v>28</v>
      </c>
      <c r="AG9" s="224"/>
      <c r="AH9" s="225" t="s">
        <v>27</v>
      </c>
      <c r="AI9" s="222" t="s">
        <v>28</v>
      </c>
      <c r="AJ9" s="224"/>
      <c r="AK9" s="225" t="s">
        <v>27</v>
      </c>
      <c r="AL9" s="222" t="s">
        <v>28</v>
      </c>
      <c r="AM9" s="224"/>
      <c r="AN9" s="226"/>
    </row>
    <row r="10" spans="1:40" ht="30.7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1" t="s">
        <v>6</v>
      </c>
      <c r="AA10" s="1" t="s">
        <v>7</v>
      </c>
      <c r="AB10" s="227"/>
      <c r="AC10" s="1" t="s">
        <v>6</v>
      </c>
      <c r="AD10" s="1" t="s">
        <v>7</v>
      </c>
      <c r="AE10" s="227"/>
      <c r="AF10" s="1" t="s">
        <v>6</v>
      </c>
      <c r="AG10" s="1" t="s">
        <v>7</v>
      </c>
      <c r="AH10" s="227"/>
      <c r="AI10" s="1" t="s">
        <v>6</v>
      </c>
      <c r="AJ10" s="1" t="s">
        <v>7</v>
      </c>
      <c r="AK10" s="227"/>
      <c r="AL10" s="1" t="s">
        <v>6</v>
      </c>
      <c r="AM10" s="1" t="s">
        <v>7</v>
      </c>
      <c r="AN10" s="227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19</v>
      </c>
      <c r="B13" s="27" t="s">
        <v>77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78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79</v>
      </c>
      <c r="B16" s="29" t="s">
        <v>80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81</v>
      </c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15</v>
      </c>
      <c r="B20" s="29" t="s">
        <v>97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15</v>
      </c>
      <c r="B21" s="29" t="s">
        <v>98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15</v>
      </c>
      <c r="B22" s="31" t="s">
        <v>99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82</v>
      </c>
      <c r="B23" s="29" t="s">
        <v>83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84</v>
      </c>
      <c r="B25" s="29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79</v>
      </c>
      <c r="B27" s="29" t="s">
        <v>85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15</v>
      </c>
      <c r="B29" s="29" t="s">
        <v>95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15</v>
      </c>
      <c r="B30" s="29" t="s">
        <v>96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81</v>
      </c>
      <c r="B31" s="29" t="s">
        <v>86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20</v>
      </c>
      <c r="B32" s="27" t="s">
        <v>100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15</v>
      </c>
      <c r="B34" s="29" t="s">
        <v>101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15</v>
      </c>
      <c r="B35" s="33" t="s">
        <v>102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A3:AN3"/>
    <mergeCell ref="A5:AN5"/>
    <mergeCell ref="A2:AN2"/>
    <mergeCell ref="A1:AN1"/>
    <mergeCell ref="A4:AN4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S7:U7"/>
    <mergeCell ref="G6:U6"/>
    <mergeCell ref="D6:F6"/>
    <mergeCell ref="G7:I7"/>
    <mergeCell ref="J7:L7"/>
    <mergeCell ref="M7:O7"/>
    <mergeCell ref="P7:R7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ColWidth="9.33203125" defaultRowHeight="15.75"/>
  <cols>
    <col min="1" max="1" width="5" style="110" customWidth="1"/>
    <col min="2" max="2" width="44.33203125" style="110" customWidth="1"/>
    <col min="3" max="3" width="16" style="110" customWidth="1"/>
    <col min="4" max="4" width="9.33203125" style="110"/>
    <col min="5" max="5" width="9.83203125" style="110" customWidth="1"/>
    <col min="6" max="6" width="16.1640625" style="110" customWidth="1"/>
    <col min="7" max="7" width="11" style="110" customWidth="1"/>
    <col min="8" max="8" width="12.5" style="110" customWidth="1"/>
    <col min="9" max="10" width="7.83203125" style="110" customWidth="1"/>
    <col min="11" max="12" width="10.5" style="110" customWidth="1"/>
    <col min="13" max="14" width="7.83203125" style="110" customWidth="1"/>
    <col min="15" max="15" width="11.5" style="110" customWidth="1"/>
    <col min="16" max="16" width="11.6640625" style="110" customWidth="1"/>
    <col min="17" max="18" width="7.83203125" style="110" customWidth="1"/>
    <col min="19" max="20" width="11.5" style="110" customWidth="1"/>
    <col min="21" max="22" width="12.33203125" style="110" customWidth="1"/>
    <col min="23" max="55" width="7.83203125" style="110" customWidth="1"/>
    <col min="56" max="16384" width="9.33203125" style="110"/>
  </cols>
  <sheetData>
    <row r="1" spans="1:55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</row>
    <row r="2" spans="1:55">
      <c r="A2" s="233" t="s">
        <v>73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</row>
    <row r="3" spans="1:55">
      <c r="A3" s="231" t="s">
        <v>118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</row>
    <row r="4" spans="1:55">
      <c r="A4" s="233" t="str">
        <f>'Bieu 01 TH'!A4:AN4</f>
        <v>(Biểu mẫu kèm theo Công văn số              /SKHĐT-TH ngày           tháng       năm 2019 của Sở Kế hoạch và Đầu tư)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</row>
    <row r="5" spans="1:55">
      <c r="A5" s="232" t="s">
        <v>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</row>
    <row r="6" spans="1:55" ht="105" customHeight="1">
      <c r="A6" s="234" t="s">
        <v>1</v>
      </c>
      <c r="B6" s="234" t="s">
        <v>21</v>
      </c>
      <c r="C6" s="234" t="s">
        <v>114</v>
      </c>
      <c r="D6" s="234" t="s">
        <v>104</v>
      </c>
      <c r="E6" s="234" t="s">
        <v>106</v>
      </c>
      <c r="F6" s="234" t="s">
        <v>113</v>
      </c>
      <c r="G6" s="234"/>
      <c r="H6" s="234"/>
      <c r="I6" s="234" t="s">
        <v>116</v>
      </c>
      <c r="J6" s="234"/>
      <c r="K6" s="234" t="s">
        <v>115</v>
      </c>
      <c r="L6" s="234"/>
      <c r="M6" s="234"/>
      <c r="N6" s="234"/>
      <c r="O6" s="234" t="s">
        <v>28</v>
      </c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 t="s">
        <v>117</v>
      </c>
      <c r="AZ6" s="234"/>
      <c r="BA6" s="234"/>
      <c r="BB6" s="234"/>
      <c r="BC6" s="234" t="s">
        <v>3</v>
      </c>
    </row>
    <row r="7" spans="1:55" ht="51.75" customHeight="1">
      <c r="A7" s="234"/>
      <c r="B7" s="234"/>
      <c r="C7" s="234"/>
      <c r="D7" s="234"/>
      <c r="E7" s="234"/>
      <c r="F7" s="234" t="s">
        <v>24</v>
      </c>
      <c r="G7" s="234" t="s">
        <v>25</v>
      </c>
      <c r="H7" s="234"/>
      <c r="I7" s="234" t="s">
        <v>26</v>
      </c>
      <c r="J7" s="234" t="s">
        <v>214</v>
      </c>
      <c r="K7" s="234" t="s">
        <v>26</v>
      </c>
      <c r="L7" s="234" t="s">
        <v>68</v>
      </c>
      <c r="M7" s="234"/>
      <c r="N7" s="234"/>
      <c r="O7" s="234" t="s">
        <v>200</v>
      </c>
      <c r="P7" s="234"/>
      <c r="Q7" s="234"/>
      <c r="R7" s="234"/>
      <c r="S7" s="234"/>
      <c r="T7" s="234"/>
      <c r="U7" s="234" t="s">
        <v>202</v>
      </c>
      <c r="V7" s="234"/>
      <c r="W7" s="234"/>
      <c r="X7" s="234"/>
      <c r="Y7" s="234"/>
      <c r="Z7" s="234"/>
      <c r="AA7" s="234"/>
      <c r="AB7" s="234"/>
      <c r="AC7" s="234"/>
      <c r="AD7" s="234"/>
      <c r="AE7" s="234" t="s">
        <v>203</v>
      </c>
      <c r="AF7" s="234"/>
      <c r="AG7" s="234"/>
      <c r="AH7" s="234"/>
      <c r="AI7" s="234"/>
      <c r="AJ7" s="234"/>
      <c r="AK7" s="234"/>
      <c r="AL7" s="234"/>
      <c r="AM7" s="234"/>
      <c r="AN7" s="234"/>
      <c r="AO7" s="234" t="s">
        <v>210</v>
      </c>
      <c r="AP7" s="234"/>
      <c r="AQ7" s="234"/>
      <c r="AR7" s="234"/>
      <c r="AS7" s="234"/>
      <c r="AT7" s="234"/>
      <c r="AU7" s="234"/>
      <c r="AV7" s="234"/>
      <c r="AW7" s="234"/>
      <c r="AX7" s="234"/>
      <c r="AY7" s="234" t="s">
        <v>26</v>
      </c>
      <c r="AZ7" s="234" t="s">
        <v>68</v>
      </c>
      <c r="BA7" s="234"/>
      <c r="BB7" s="234"/>
      <c r="BC7" s="234"/>
    </row>
    <row r="8" spans="1:55" ht="43.5" customHeight="1">
      <c r="A8" s="234"/>
      <c r="B8" s="234"/>
      <c r="C8" s="234"/>
      <c r="D8" s="234"/>
      <c r="E8" s="234"/>
      <c r="F8" s="234"/>
      <c r="G8" s="234" t="s">
        <v>26</v>
      </c>
      <c r="H8" s="234" t="s">
        <v>68</v>
      </c>
      <c r="I8" s="234"/>
      <c r="J8" s="234"/>
      <c r="K8" s="234"/>
      <c r="L8" s="234" t="s">
        <v>27</v>
      </c>
      <c r="M8" s="234" t="s">
        <v>28</v>
      </c>
      <c r="N8" s="234"/>
      <c r="O8" s="234" t="s">
        <v>199</v>
      </c>
      <c r="P8" s="234"/>
      <c r="Q8" s="234"/>
      <c r="R8" s="234"/>
      <c r="S8" s="234" t="s">
        <v>201</v>
      </c>
      <c r="T8" s="234"/>
      <c r="U8" s="234" t="s">
        <v>199</v>
      </c>
      <c r="V8" s="234"/>
      <c r="W8" s="234"/>
      <c r="X8" s="234"/>
      <c r="Y8" s="234" t="s">
        <v>206</v>
      </c>
      <c r="Z8" s="234"/>
      <c r="AA8" s="234"/>
      <c r="AB8" s="234"/>
      <c r="AC8" s="234"/>
      <c r="AD8" s="234"/>
      <c r="AE8" s="234" t="s">
        <v>199</v>
      </c>
      <c r="AF8" s="234"/>
      <c r="AG8" s="234"/>
      <c r="AH8" s="234"/>
      <c r="AI8" s="234" t="s">
        <v>208</v>
      </c>
      <c r="AJ8" s="234"/>
      <c r="AK8" s="234"/>
      <c r="AL8" s="234"/>
      <c r="AM8" s="234"/>
      <c r="AN8" s="234"/>
      <c r="AO8" s="234" t="s">
        <v>199</v>
      </c>
      <c r="AP8" s="234"/>
      <c r="AQ8" s="234"/>
      <c r="AR8" s="234"/>
      <c r="AS8" s="234" t="s">
        <v>211</v>
      </c>
      <c r="AT8" s="234"/>
      <c r="AU8" s="234"/>
      <c r="AV8" s="234"/>
      <c r="AW8" s="234"/>
      <c r="AX8" s="234"/>
      <c r="AY8" s="234"/>
      <c r="AZ8" s="234" t="s">
        <v>27</v>
      </c>
      <c r="BA8" s="234" t="s">
        <v>28</v>
      </c>
      <c r="BB8" s="234"/>
      <c r="BC8" s="234"/>
    </row>
    <row r="9" spans="1:55" ht="36" customHeigh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 t="s">
        <v>29</v>
      </c>
      <c r="N9" s="234" t="s">
        <v>44</v>
      </c>
      <c r="O9" s="234" t="s">
        <v>26</v>
      </c>
      <c r="P9" s="234" t="s">
        <v>68</v>
      </c>
      <c r="Q9" s="234"/>
      <c r="R9" s="234"/>
      <c r="S9" s="234" t="s">
        <v>26</v>
      </c>
      <c r="T9" s="234" t="s">
        <v>68</v>
      </c>
      <c r="U9" s="234" t="s">
        <v>26</v>
      </c>
      <c r="V9" s="234" t="s">
        <v>68</v>
      </c>
      <c r="W9" s="234"/>
      <c r="X9" s="234"/>
      <c r="Y9" s="234" t="s">
        <v>26</v>
      </c>
      <c r="Z9" s="234" t="s">
        <v>68</v>
      </c>
      <c r="AA9" s="234" t="s">
        <v>28</v>
      </c>
      <c r="AB9" s="234"/>
      <c r="AC9" s="234"/>
      <c r="AD9" s="234"/>
      <c r="AE9" s="234" t="s">
        <v>26</v>
      </c>
      <c r="AF9" s="234" t="s">
        <v>68</v>
      </c>
      <c r="AG9" s="234"/>
      <c r="AH9" s="234"/>
      <c r="AI9" s="234" t="s">
        <v>26</v>
      </c>
      <c r="AJ9" s="234" t="s">
        <v>68</v>
      </c>
      <c r="AK9" s="234" t="s">
        <v>28</v>
      </c>
      <c r="AL9" s="234"/>
      <c r="AM9" s="234"/>
      <c r="AN9" s="234"/>
      <c r="AO9" s="234" t="s">
        <v>26</v>
      </c>
      <c r="AP9" s="234" t="s">
        <v>68</v>
      </c>
      <c r="AQ9" s="234"/>
      <c r="AR9" s="234"/>
      <c r="AS9" s="234" t="s">
        <v>26</v>
      </c>
      <c r="AT9" s="234" t="s">
        <v>68</v>
      </c>
      <c r="AU9" s="234" t="s">
        <v>28</v>
      </c>
      <c r="AV9" s="234"/>
      <c r="AW9" s="234"/>
      <c r="AX9" s="234"/>
      <c r="AY9" s="234"/>
      <c r="AZ9" s="234"/>
      <c r="BA9" s="234" t="s">
        <v>29</v>
      </c>
      <c r="BB9" s="234" t="s">
        <v>44</v>
      </c>
      <c r="BC9" s="234"/>
    </row>
    <row r="10" spans="1:55" ht="73.5" customHeight="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 t="s">
        <v>27</v>
      </c>
      <c r="Q10" s="234" t="s">
        <v>28</v>
      </c>
      <c r="R10" s="234"/>
      <c r="S10" s="234"/>
      <c r="T10" s="234"/>
      <c r="U10" s="234"/>
      <c r="V10" s="234" t="s">
        <v>27</v>
      </c>
      <c r="W10" s="234" t="s">
        <v>28</v>
      </c>
      <c r="X10" s="234"/>
      <c r="Y10" s="234"/>
      <c r="Z10" s="234"/>
      <c r="AA10" s="234" t="s">
        <v>207</v>
      </c>
      <c r="AB10" s="234"/>
      <c r="AC10" s="234" t="s">
        <v>204</v>
      </c>
      <c r="AD10" s="234"/>
      <c r="AE10" s="234"/>
      <c r="AF10" s="234" t="s">
        <v>27</v>
      </c>
      <c r="AG10" s="234" t="s">
        <v>28</v>
      </c>
      <c r="AH10" s="234"/>
      <c r="AI10" s="234"/>
      <c r="AJ10" s="234"/>
      <c r="AK10" s="234" t="s">
        <v>209</v>
      </c>
      <c r="AL10" s="234"/>
      <c r="AM10" s="234" t="s">
        <v>205</v>
      </c>
      <c r="AN10" s="234"/>
      <c r="AO10" s="234"/>
      <c r="AP10" s="234" t="s">
        <v>27</v>
      </c>
      <c r="AQ10" s="234" t="s">
        <v>28</v>
      </c>
      <c r="AR10" s="234"/>
      <c r="AS10" s="234"/>
      <c r="AT10" s="234"/>
      <c r="AU10" s="234" t="s">
        <v>212</v>
      </c>
      <c r="AV10" s="234"/>
      <c r="AW10" s="234" t="s">
        <v>213</v>
      </c>
      <c r="AX10" s="234"/>
      <c r="AY10" s="234"/>
      <c r="AZ10" s="234"/>
      <c r="BA10" s="234"/>
      <c r="BB10" s="234"/>
      <c r="BC10" s="234"/>
    </row>
    <row r="11" spans="1:55" ht="64.5" customHeight="1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111" t="s">
        <v>29</v>
      </c>
      <c r="R11" s="111" t="s">
        <v>44</v>
      </c>
      <c r="S11" s="234"/>
      <c r="T11" s="234"/>
      <c r="U11" s="234"/>
      <c r="V11" s="234"/>
      <c r="W11" s="111" t="s">
        <v>29</v>
      </c>
      <c r="X11" s="111" t="s">
        <v>44</v>
      </c>
      <c r="Y11" s="234"/>
      <c r="Z11" s="234"/>
      <c r="AA11" s="111" t="s">
        <v>26</v>
      </c>
      <c r="AB11" s="111" t="s">
        <v>68</v>
      </c>
      <c r="AC11" s="112" t="s">
        <v>26</v>
      </c>
      <c r="AD11" s="111" t="s">
        <v>68</v>
      </c>
      <c r="AE11" s="234"/>
      <c r="AF11" s="234"/>
      <c r="AG11" s="111" t="s">
        <v>29</v>
      </c>
      <c r="AH11" s="111" t="s">
        <v>44</v>
      </c>
      <c r="AI11" s="234"/>
      <c r="AJ11" s="234"/>
      <c r="AK11" s="111" t="s">
        <v>26</v>
      </c>
      <c r="AL11" s="111" t="s">
        <v>68</v>
      </c>
      <c r="AM11" s="111" t="s">
        <v>26</v>
      </c>
      <c r="AN11" s="111" t="s">
        <v>68</v>
      </c>
      <c r="AO11" s="234"/>
      <c r="AP11" s="234"/>
      <c r="AQ11" s="111" t="s">
        <v>29</v>
      </c>
      <c r="AR11" s="111" t="s">
        <v>44</v>
      </c>
      <c r="AS11" s="234"/>
      <c r="AT11" s="234"/>
      <c r="AU11" s="111" t="s">
        <v>26</v>
      </c>
      <c r="AV11" s="111" t="s">
        <v>68</v>
      </c>
      <c r="AW11" s="111" t="s">
        <v>26</v>
      </c>
      <c r="AX11" s="111" t="s">
        <v>68</v>
      </c>
      <c r="AY11" s="234"/>
      <c r="AZ11" s="234"/>
      <c r="BA11" s="234"/>
      <c r="BB11" s="234"/>
      <c r="BC11" s="234"/>
    </row>
    <row r="12" spans="1:55" ht="24.95" customHeight="1">
      <c r="A12" s="111">
        <v>1</v>
      </c>
      <c r="B12" s="111">
        <v>2</v>
      </c>
      <c r="C12" s="111">
        <v>3</v>
      </c>
      <c r="D12" s="111">
        <v>4</v>
      </c>
      <c r="E12" s="111">
        <v>6</v>
      </c>
      <c r="F12" s="111">
        <v>7</v>
      </c>
      <c r="G12" s="111">
        <v>8</v>
      </c>
      <c r="H12" s="111">
        <v>9</v>
      </c>
      <c r="I12" s="111">
        <v>10</v>
      </c>
      <c r="J12" s="111">
        <v>11</v>
      </c>
      <c r="K12" s="111">
        <v>12</v>
      </c>
      <c r="L12" s="111">
        <v>13</v>
      </c>
      <c r="M12" s="111">
        <v>14</v>
      </c>
      <c r="N12" s="111">
        <v>15</v>
      </c>
      <c r="O12" s="111">
        <v>16</v>
      </c>
      <c r="P12" s="111">
        <v>17</v>
      </c>
      <c r="Q12" s="111">
        <v>18</v>
      </c>
      <c r="R12" s="111">
        <v>19</v>
      </c>
      <c r="S12" s="111">
        <v>20</v>
      </c>
      <c r="T12" s="111">
        <v>21</v>
      </c>
      <c r="U12" s="111">
        <v>22</v>
      </c>
      <c r="V12" s="111">
        <v>23</v>
      </c>
      <c r="W12" s="111">
        <v>24</v>
      </c>
      <c r="X12" s="111">
        <v>25</v>
      </c>
      <c r="Y12" s="111">
        <v>26</v>
      </c>
      <c r="Z12" s="111">
        <v>27</v>
      </c>
      <c r="AA12" s="111">
        <v>28</v>
      </c>
      <c r="AB12" s="111">
        <v>29</v>
      </c>
      <c r="AC12" s="111">
        <v>30</v>
      </c>
      <c r="AD12" s="111">
        <v>31</v>
      </c>
      <c r="AE12" s="111">
        <v>32</v>
      </c>
      <c r="AF12" s="111">
        <v>33</v>
      </c>
      <c r="AG12" s="111">
        <v>34</v>
      </c>
      <c r="AH12" s="111">
        <v>35</v>
      </c>
      <c r="AI12" s="111">
        <v>36</v>
      </c>
      <c r="AJ12" s="111">
        <v>37</v>
      </c>
      <c r="AK12" s="111">
        <v>38</v>
      </c>
      <c r="AL12" s="111">
        <v>39</v>
      </c>
      <c r="AM12" s="111">
        <v>40</v>
      </c>
      <c r="AN12" s="111">
        <v>41</v>
      </c>
      <c r="AO12" s="111">
        <v>42</v>
      </c>
      <c r="AP12" s="111">
        <v>43</v>
      </c>
      <c r="AQ12" s="111">
        <v>44</v>
      </c>
      <c r="AR12" s="111">
        <v>45</v>
      </c>
      <c r="AS12" s="111">
        <v>46</v>
      </c>
      <c r="AT12" s="111">
        <v>47</v>
      </c>
      <c r="AU12" s="111">
        <v>48</v>
      </c>
      <c r="AV12" s="111">
        <v>49</v>
      </c>
      <c r="AW12" s="111">
        <v>50</v>
      </c>
      <c r="AX12" s="111">
        <v>51</v>
      </c>
      <c r="AY12" s="111">
        <v>52</v>
      </c>
      <c r="AZ12" s="111">
        <v>53</v>
      </c>
      <c r="BA12" s="111">
        <v>54</v>
      </c>
      <c r="BB12" s="111">
        <v>55</v>
      </c>
      <c r="BC12" s="111">
        <v>56</v>
      </c>
    </row>
    <row r="13" spans="1:55" ht="24.95" customHeight="1">
      <c r="A13" s="111"/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24.95" customHeight="1">
      <c r="A14" s="113" t="s">
        <v>19</v>
      </c>
      <c r="B14" s="114" t="s">
        <v>125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24.95" customHeight="1">
      <c r="A15" s="115"/>
      <c r="B15" s="115" t="s">
        <v>124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</row>
    <row r="16" spans="1:55" ht="30" customHeight="1">
      <c r="A16" s="115"/>
      <c r="B16" s="115" t="s">
        <v>250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</row>
    <row r="17" spans="1:55" ht="52.5" customHeight="1">
      <c r="A17" s="117" t="s">
        <v>15</v>
      </c>
      <c r="B17" s="118" t="s">
        <v>245</v>
      </c>
      <c r="C17" s="112">
        <v>7653237</v>
      </c>
      <c r="D17" s="119" t="s">
        <v>244</v>
      </c>
      <c r="E17" s="120" t="s">
        <v>251</v>
      </c>
      <c r="F17" s="112" t="s">
        <v>253</v>
      </c>
      <c r="G17" s="121">
        <v>1590</v>
      </c>
      <c r="H17" s="121">
        <v>1590</v>
      </c>
      <c r="I17" s="122"/>
      <c r="J17" s="122"/>
      <c r="K17" s="121">
        <v>100</v>
      </c>
      <c r="L17" s="121">
        <v>100</v>
      </c>
      <c r="M17" s="122"/>
      <c r="N17" s="122"/>
      <c r="O17" s="122"/>
      <c r="P17" s="122"/>
      <c r="Q17" s="122"/>
      <c r="R17" s="122"/>
      <c r="S17" s="122"/>
      <c r="T17" s="122"/>
      <c r="U17" s="122">
        <v>100</v>
      </c>
      <c r="V17" s="122">
        <v>100</v>
      </c>
      <c r="W17" s="122"/>
      <c r="X17" s="122"/>
      <c r="Y17" s="122"/>
      <c r="Z17" s="122">
        <v>100</v>
      </c>
      <c r="AA17" s="122">
        <v>100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2"/>
    </row>
    <row r="18" spans="1:55" ht="38.25" customHeight="1">
      <c r="A18" s="117" t="s">
        <v>15</v>
      </c>
      <c r="B18" s="118" t="s">
        <v>246</v>
      </c>
      <c r="C18" s="123">
        <v>7621054</v>
      </c>
      <c r="D18" s="119" t="s">
        <v>244</v>
      </c>
      <c r="E18" s="119" t="s">
        <v>251</v>
      </c>
      <c r="F18" s="124" t="s">
        <v>255</v>
      </c>
      <c r="G18" s="121">
        <v>2293.4404039999999</v>
      </c>
      <c r="H18" s="121">
        <v>2293.4404039999999</v>
      </c>
      <c r="I18" s="122"/>
      <c r="J18" s="122"/>
      <c r="K18" s="121">
        <v>100</v>
      </c>
      <c r="L18" s="121">
        <v>100</v>
      </c>
      <c r="M18" s="122"/>
      <c r="N18" s="122"/>
      <c r="O18" s="122"/>
      <c r="P18" s="122"/>
      <c r="Q18" s="122"/>
      <c r="R18" s="122"/>
      <c r="S18" s="122"/>
      <c r="T18" s="122"/>
      <c r="U18" s="122">
        <v>100</v>
      </c>
      <c r="V18" s="122">
        <v>100</v>
      </c>
      <c r="W18" s="122"/>
      <c r="X18" s="122"/>
      <c r="Y18" s="122"/>
      <c r="Z18" s="122">
        <v>100</v>
      </c>
      <c r="AA18" s="122">
        <v>100</v>
      </c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2"/>
    </row>
    <row r="19" spans="1:55" ht="45.75" customHeight="1">
      <c r="A19" s="117" t="s">
        <v>15</v>
      </c>
      <c r="B19" s="118" t="s">
        <v>247</v>
      </c>
      <c r="C19" s="119"/>
      <c r="D19" s="119"/>
      <c r="E19" s="119" t="s">
        <v>252</v>
      </c>
      <c r="F19" s="124" t="s">
        <v>256</v>
      </c>
      <c r="G19" s="125">
        <v>1455.2619999999999</v>
      </c>
      <c r="H19" s="125">
        <v>1455.2619999999999</v>
      </c>
      <c r="I19" s="125"/>
      <c r="J19" s="125"/>
      <c r="K19" s="125">
        <v>120</v>
      </c>
      <c r="L19" s="125">
        <v>120</v>
      </c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>
        <v>120</v>
      </c>
      <c r="AP19" s="122">
        <v>120</v>
      </c>
      <c r="AQ19" s="122"/>
      <c r="AR19" s="122"/>
      <c r="AS19" s="122">
        <v>120</v>
      </c>
      <c r="AT19" s="122">
        <v>120</v>
      </c>
      <c r="AU19" s="122"/>
      <c r="AV19" s="122"/>
      <c r="AW19" s="122"/>
      <c r="AX19" s="122"/>
      <c r="AY19" s="122"/>
      <c r="AZ19" s="122"/>
      <c r="BA19" s="122"/>
      <c r="BB19" s="122"/>
      <c r="BC19" s="112"/>
    </row>
    <row r="20" spans="1:55" ht="34.5" customHeight="1">
      <c r="A20" s="117" t="s">
        <v>15</v>
      </c>
      <c r="B20" s="118" t="s">
        <v>248</v>
      </c>
      <c r="C20" s="119">
        <v>7708106</v>
      </c>
      <c r="D20" s="119" t="s">
        <v>244</v>
      </c>
      <c r="E20" s="119" t="s">
        <v>251</v>
      </c>
      <c r="F20" s="119" t="s">
        <v>257</v>
      </c>
      <c r="G20" s="126">
        <v>4453.4960000000001</v>
      </c>
      <c r="H20" s="126">
        <v>4453.4960000000001</v>
      </c>
      <c r="I20" s="122"/>
      <c r="J20" s="122"/>
      <c r="K20" s="122">
        <v>150</v>
      </c>
      <c r="L20" s="122">
        <v>150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>
        <v>150</v>
      </c>
      <c r="AF20" s="122">
        <v>150</v>
      </c>
      <c r="AG20" s="122"/>
      <c r="AH20" s="122"/>
      <c r="AI20" s="122">
        <v>150</v>
      </c>
      <c r="AJ20" s="122">
        <v>150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2"/>
    </row>
    <row r="21" spans="1:55" ht="45" customHeight="1">
      <c r="A21" s="117" t="s">
        <v>15</v>
      </c>
      <c r="B21" s="118" t="s">
        <v>249</v>
      </c>
      <c r="C21" s="119">
        <v>7658758</v>
      </c>
      <c r="D21" s="119" t="s">
        <v>244</v>
      </c>
      <c r="E21" s="119" t="s">
        <v>251</v>
      </c>
      <c r="F21" s="119" t="s">
        <v>258</v>
      </c>
      <c r="G21" s="126">
        <v>5530</v>
      </c>
      <c r="H21" s="126">
        <v>5530</v>
      </c>
      <c r="I21" s="122"/>
      <c r="J21" s="122"/>
      <c r="K21" s="122">
        <v>150</v>
      </c>
      <c r="L21" s="122">
        <v>150</v>
      </c>
      <c r="M21" s="122"/>
      <c r="N21" s="122"/>
      <c r="O21" s="122"/>
      <c r="P21" s="122"/>
      <c r="Q21" s="122"/>
      <c r="R21" s="122"/>
      <c r="S21" s="122"/>
      <c r="T21" s="122"/>
      <c r="U21" s="122">
        <v>150</v>
      </c>
      <c r="V21" s="122">
        <v>150</v>
      </c>
      <c r="W21" s="122"/>
      <c r="X21" s="122"/>
      <c r="Y21" s="122"/>
      <c r="Z21" s="122">
        <v>150</v>
      </c>
      <c r="AA21" s="122">
        <v>150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2"/>
    </row>
    <row r="22" spans="1:55" ht="45" customHeight="1">
      <c r="A22" s="117"/>
      <c r="B22" s="118"/>
      <c r="C22" s="119"/>
      <c r="D22" s="119"/>
      <c r="E22" s="119"/>
      <c r="F22" s="119"/>
      <c r="G22" s="126"/>
      <c r="H22" s="126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2"/>
    </row>
    <row r="23" spans="1:55" ht="45" customHeight="1">
      <c r="A23" s="117"/>
      <c r="B23" s="118"/>
      <c r="C23" s="119"/>
      <c r="D23" s="119"/>
      <c r="E23" s="119"/>
      <c r="F23" s="119"/>
      <c r="G23" s="126"/>
      <c r="H23" s="12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12"/>
    </row>
    <row r="24" spans="1:55" ht="45" customHeight="1">
      <c r="A24" s="117"/>
      <c r="B24" s="118"/>
      <c r="C24" s="119"/>
      <c r="D24" s="119"/>
      <c r="E24" s="119"/>
      <c r="F24" s="119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12"/>
    </row>
    <row r="25" spans="1:55" ht="45" customHeight="1">
      <c r="A25" s="117"/>
      <c r="B25" s="118"/>
      <c r="C25" s="119"/>
      <c r="D25" s="119"/>
      <c r="E25" s="119"/>
      <c r="F25" s="119"/>
      <c r="G25" s="126"/>
      <c r="H25" s="126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12"/>
    </row>
    <row r="26" spans="1:55" ht="45" customHeight="1">
      <c r="A26" s="117"/>
      <c r="B26" s="118"/>
      <c r="C26" s="119"/>
      <c r="D26" s="119"/>
      <c r="E26" s="119"/>
      <c r="F26" s="119"/>
      <c r="G26" s="126"/>
      <c r="H26" s="126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12"/>
    </row>
    <row r="27" spans="1:55" ht="45" customHeight="1">
      <c r="A27" s="117"/>
      <c r="B27" s="118"/>
      <c r="C27" s="119"/>
      <c r="D27" s="119"/>
      <c r="E27" s="119"/>
      <c r="F27" s="119"/>
      <c r="G27" s="126"/>
      <c r="H27" s="126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2"/>
    </row>
    <row r="28" spans="1:55" ht="45" customHeight="1">
      <c r="A28" s="117"/>
      <c r="B28" s="118"/>
      <c r="C28" s="119"/>
      <c r="D28" s="119"/>
      <c r="E28" s="119"/>
      <c r="F28" s="119"/>
      <c r="G28" s="126"/>
      <c r="H28" s="12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12"/>
    </row>
    <row r="29" spans="1:55" ht="45" customHeight="1">
      <c r="A29" s="117"/>
      <c r="B29" s="118"/>
      <c r="C29" s="119"/>
      <c r="D29" s="119"/>
      <c r="E29" s="119"/>
      <c r="F29" s="119"/>
      <c r="G29" s="126"/>
      <c r="H29" s="12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12"/>
    </row>
    <row r="30" spans="1:55" ht="45" customHeight="1">
      <c r="A30" s="117"/>
      <c r="B30" s="118"/>
      <c r="C30" s="119"/>
      <c r="D30" s="119"/>
      <c r="E30" s="119"/>
      <c r="F30" s="119"/>
      <c r="G30" s="126"/>
      <c r="H30" s="126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12"/>
    </row>
    <row r="31" spans="1:55" ht="45" customHeight="1">
      <c r="A31" s="117"/>
      <c r="B31" s="118"/>
      <c r="C31" s="119"/>
      <c r="D31" s="119"/>
      <c r="E31" s="119"/>
      <c r="F31" s="119"/>
      <c r="G31" s="126"/>
      <c r="H31" s="12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2"/>
    </row>
    <row r="32" spans="1:55" ht="45" customHeight="1">
      <c r="A32" s="117"/>
      <c r="B32" s="118"/>
      <c r="C32" s="119"/>
      <c r="D32" s="119"/>
      <c r="E32" s="119"/>
      <c r="F32" s="119"/>
      <c r="G32" s="126"/>
      <c r="H32" s="12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12"/>
    </row>
    <row r="33" spans="1:55" ht="45" customHeight="1">
      <c r="A33" s="117"/>
      <c r="B33" s="118"/>
      <c r="C33" s="119"/>
      <c r="D33" s="119"/>
      <c r="E33" s="119"/>
      <c r="F33" s="119"/>
      <c r="G33" s="126"/>
      <c r="H33" s="126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2"/>
    </row>
    <row r="34" spans="1:55" ht="45" customHeight="1">
      <c r="A34" s="117"/>
      <c r="B34" s="118"/>
      <c r="C34" s="119"/>
      <c r="D34" s="119"/>
      <c r="E34" s="119"/>
      <c r="F34" s="119"/>
      <c r="G34" s="126"/>
      <c r="H34" s="126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2"/>
    </row>
    <row r="35" spans="1:55" ht="45" customHeight="1">
      <c r="A35" s="117"/>
      <c r="B35" s="118"/>
      <c r="C35" s="119"/>
      <c r="D35" s="119"/>
      <c r="E35" s="119"/>
      <c r="F35" s="119"/>
      <c r="G35" s="126"/>
      <c r="H35" s="126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2"/>
    </row>
    <row r="36" spans="1:55" ht="45" customHeight="1">
      <c r="A36" s="117"/>
      <c r="B36" s="118"/>
      <c r="C36" s="119"/>
      <c r="D36" s="119"/>
      <c r="E36" s="119"/>
      <c r="F36" s="119"/>
      <c r="G36" s="126"/>
      <c r="H36" s="126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2"/>
    </row>
    <row r="37" spans="1:55" ht="45" customHeight="1">
      <c r="A37" s="117"/>
      <c r="B37" s="118"/>
      <c r="C37" s="119"/>
      <c r="D37" s="119"/>
      <c r="E37" s="119"/>
      <c r="F37" s="119"/>
      <c r="G37" s="126"/>
      <c r="H37" s="126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2"/>
    </row>
    <row r="38" spans="1:55" ht="45" customHeight="1">
      <c r="A38" s="117"/>
      <c r="B38" s="118"/>
      <c r="C38" s="119"/>
      <c r="D38" s="119"/>
      <c r="E38" s="119"/>
      <c r="F38" s="119"/>
      <c r="G38" s="126"/>
      <c r="H38" s="12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12"/>
    </row>
    <row r="39" spans="1:55" ht="45" customHeight="1">
      <c r="A39" s="117"/>
      <c r="B39" s="118"/>
      <c r="C39" s="119"/>
      <c r="D39" s="119"/>
      <c r="E39" s="119"/>
      <c r="F39" s="119"/>
      <c r="G39" s="126"/>
      <c r="H39" s="126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12"/>
    </row>
    <row r="40" spans="1:55" ht="45" customHeight="1">
      <c r="A40" s="117"/>
      <c r="B40" s="118"/>
      <c r="C40" s="119"/>
      <c r="D40" s="119"/>
      <c r="E40" s="119"/>
      <c r="F40" s="119"/>
      <c r="G40" s="126"/>
      <c r="H40" s="12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12"/>
    </row>
    <row r="41" spans="1:55" ht="45" customHeight="1">
      <c r="A41" s="117"/>
      <c r="B41" s="118"/>
      <c r="C41" s="119"/>
      <c r="D41" s="119"/>
      <c r="E41" s="119"/>
      <c r="F41" s="119"/>
      <c r="G41" s="126"/>
      <c r="H41" s="12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12"/>
    </row>
    <row r="42" spans="1:55" ht="45" customHeight="1">
      <c r="A42" s="117"/>
      <c r="B42" s="118"/>
      <c r="C42" s="119"/>
      <c r="D42" s="119"/>
      <c r="E42" s="119"/>
      <c r="F42" s="119"/>
      <c r="G42" s="126"/>
      <c r="H42" s="126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2"/>
    </row>
    <row r="43" spans="1:55" ht="45" customHeight="1">
      <c r="A43" s="117"/>
      <c r="B43" s="118"/>
      <c r="C43" s="119"/>
      <c r="D43" s="119"/>
      <c r="E43" s="119"/>
      <c r="F43" s="119"/>
      <c r="G43" s="126"/>
      <c r="H43" s="1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12"/>
    </row>
    <row r="44" spans="1:55" ht="45" customHeight="1">
      <c r="A44" s="117"/>
      <c r="B44" s="118"/>
      <c r="C44" s="119"/>
      <c r="D44" s="119"/>
      <c r="E44" s="119"/>
      <c r="F44" s="119"/>
      <c r="G44" s="126"/>
      <c r="H44" s="1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12"/>
    </row>
    <row r="45" spans="1:55" ht="45" customHeight="1">
      <c r="A45" s="117"/>
      <c r="B45" s="118"/>
      <c r="C45" s="119"/>
      <c r="D45" s="119"/>
      <c r="E45" s="119"/>
      <c r="F45" s="119"/>
      <c r="G45" s="126"/>
      <c r="H45" s="1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12"/>
    </row>
    <row r="46" spans="1:55" ht="45" customHeight="1">
      <c r="A46" s="117"/>
      <c r="B46" s="118"/>
      <c r="C46" s="119"/>
      <c r="D46" s="119"/>
      <c r="E46" s="119"/>
      <c r="F46" s="119"/>
      <c r="G46" s="126"/>
      <c r="H46" s="126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12"/>
    </row>
    <row r="47" spans="1:55" ht="45" customHeight="1">
      <c r="A47" s="117"/>
      <c r="B47" s="118"/>
      <c r="C47" s="119"/>
      <c r="D47" s="119"/>
      <c r="E47" s="119"/>
      <c r="F47" s="119"/>
      <c r="G47" s="126"/>
      <c r="H47" s="126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12"/>
    </row>
    <row r="48" spans="1:55" ht="45" customHeight="1">
      <c r="A48" s="117"/>
      <c r="B48" s="118"/>
      <c r="C48" s="119"/>
      <c r="D48" s="119"/>
      <c r="E48" s="119"/>
      <c r="F48" s="119"/>
      <c r="G48" s="126"/>
      <c r="H48" s="126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12"/>
    </row>
    <row r="49" spans="1:55" ht="48.75" customHeight="1">
      <c r="A49" s="117"/>
      <c r="B49" s="118"/>
      <c r="C49" s="119"/>
      <c r="D49" s="119"/>
      <c r="E49" s="119"/>
      <c r="F49" s="119"/>
      <c r="G49" s="126"/>
      <c r="H49" s="1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12"/>
    </row>
    <row r="50" spans="1:55" ht="48.75" customHeight="1">
      <c r="A50" s="117"/>
      <c r="B50" s="118"/>
      <c r="C50" s="119"/>
      <c r="D50" s="119"/>
      <c r="E50" s="119"/>
      <c r="F50" s="119"/>
      <c r="G50" s="126"/>
      <c r="H50" s="126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12"/>
    </row>
    <row r="51" spans="1:55" ht="48.75" customHeight="1">
      <c r="A51" s="117"/>
      <c r="B51" s="118"/>
      <c r="C51" s="119"/>
      <c r="D51" s="119"/>
      <c r="E51" s="119"/>
      <c r="F51" s="119"/>
      <c r="G51" s="126"/>
      <c r="H51" s="12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12"/>
    </row>
    <row r="52" spans="1:55" ht="48.75" customHeight="1">
      <c r="A52" s="117"/>
      <c r="B52" s="118"/>
      <c r="C52" s="119"/>
      <c r="D52" s="119"/>
      <c r="E52" s="119"/>
      <c r="F52" s="119"/>
      <c r="G52" s="126"/>
      <c r="H52" s="12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12"/>
    </row>
    <row r="53" spans="1:55" ht="48.75" customHeight="1">
      <c r="A53" s="117"/>
      <c r="B53" s="118"/>
      <c r="C53" s="119"/>
      <c r="D53" s="119"/>
      <c r="E53" s="119"/>
      <c r="F53" s="119"/>
      <c r="G53" s="126"/>
      <c r="H53" s="126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12"/>
    </row>
    <row r="54" spans="1:55" ht="48.75" customHeight="1">
      <c r="A54" s="117"/>
      <c r="B54" s="118"/>
      <c r="C54" s="119"/>
      <c r="D54" s="119"/>
      <c r="E54" s="119"/>
      <c r="F54" s="119"/>
      <c r="G54" s="126"/>
      <c r="H54" s="126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12"/>
    </row>
    <row r="55" spans="1:55" ht="48.75" customHeight="1">
      <c r="A55" s="117"/>
      <c r="B55" s="118"/>
      <c r="C55" s="119"/>
      <c r="D55" s="119"/>
      <c r="E55" s="119"/>
      <c r="F55" s="119"/>
      <c r="G55" s="126"/>
      <c r="H55" s="126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12"/>
    </row>
    <row r="56" spans="1:55" ht="48.75" customHeight="1">
      <c r="A56" s="117"/>
      <c r="B56" s="118"/>
      <c r="C56" s="119"/>
      <c r="D56" s="119"/>
      <c r="E56" s="119"/>
      <c r="F56" s="119"/>
      <c r="G56" s="126"/>
      <c r="H56" s="126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12"/>
    </row>
    <row r="57" spans="1:55" ht="48.75" customHeight="1">
      <c r="A57" s="117"/>
      <c r="B57" s="118"/>
      <c r="C57" s="119"/>
      <c r="D57" s="119"/>
      <c r="E57" s="119"/>
      <c r="F57" s="119"/>
      <c r="G57" s="126"/>
      <c r="H57" s="126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12"/>
    </row>
    <row r="58" spans="1:55" ht="24.95" customHeight="1">
      <c r="A58" s="115"/>
      <c r="B58" s="115"/>
      <c r="C58" s="116"/>
      <c r="D58" s="116"/>
      <c r="E58" s="116"/>
      <c r="F58" s="11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16"/>
    </row>
    <row r="59" spans="1:55" ht="24.95" customHeight="1">
      <c r="A59" s="115"/>
      <c r="B59" s="115"/>
      <c r="C59" s="116"/>
      <c r="D59" s="116"/>
      <c r="E59" s="116"/>
      <c r="F59" s="11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16"/>
    </row>
    <row r="60" spans="1:55" ht="24.95" customHeight="1">
      <c r="A60" s="115"/>
      <c r="B60" s="115"/>
      <c r="C60" s="116"/>
      <c r="D60" s="116"/>
      <c r="E60" s="116"/>
      <c r="F60" s="11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16"/>
    </row>
    <row r="61" spans="1:55" ht="24.95" customHeight="1">
      <c r="A61" s="115"/>
      <c r="B61" s="115"/>
      <c r="C61" s="116"/>
      <c r="D61" s="116"/>
      <c r="E61" s="116"/>
      <c r="F61" s="11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16"/>
    </row>
    <row r="62" spans="1:55" ht="24.95" customHeight="1">
      <c r="A62" s="115"/>
      <c r="B62" s="115"/>
      <c r="C62" s="116"/>
      <c r="D62" s="116"/>
      <c r="E62" s="116"/>
      <c r="F62" s="11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16"/>
    </row>
    <row r="63" spans="1:55" ht="24.95" customHeight="1">
      <c r="A63" s="115"/>
      <c r="B63" s="115"/>
      <c r="C63" s="116"/>
      <c r="D63" s="116"/>
      <c r="E63" s="116"/>
      <c r="F63" s="11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16"/>
    </row>
    <row r="64" spans="1:55" ht="24.95" customHeight="1">
      <c r="A64" s="115"/>
      <c r="B64" s="115"/>
      <c r="C64" s="116"/>
      <c r="D64" s="116"/>
      <c r="E64" s="116"/>
      <c r="F64" s="11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16"/>
    </row>
    <row r="65" spans="1:55" ht="24.95" customHeight="1">
      <c r="A65" s="115"/>
      <c r="B65" s="115"/>
      <c r="C65" s="116"/>
      <c r="D65" s="116"/>
      <c r="E65" s="116"/>
      <c r="F65" s="11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16"/>
    </row>
    <row r="66" spans="1:55" ht="24.95" customHeight="1">
      <c r="A66" s="115"/>
      <c r="B66" s="115"/>
      <c r="C66" s="116"/>
      <c r="D66" s="116"/>
      <c r="E66" s="116"/>
      <c r="F66" s="11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16"/>
    </row>
    <row r="67" spans="1:55" ht="24.95" customHeight="1">
      <c r="A67" s="111" t="s">
        <v>31</v>
      </c>
      <c r="B67" s="112" t="s">
        <v>32</v>
      </c>
      <c r="C67" s="112"/>
      <c r="D67" s="112"/>
      <c r="E67" s="112"/>
      <c r="F67" s="11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12"/>
    </row>
    <row r="68" spans="1:55" ht="24.95" customHeight="1">
      <c r="A68" s="111" t="s">
        <v>33</v>
      </c>
      <c r="B68" s="112" t="s">
        <v>34</v>
      </c>
      <c r="C68" s="112"/>
      <c r="D68" s="112"/>
      <c r="E68" s="112"/>
      <c r="F68" s="11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12"/>
    </row>
    <row r="69" spans="1:55" ht="24.95" customHeight="1">
      <c r="A69" s="115"/>
      <c r="B69" s="115" t="s">
        <v>46</v>
      </c>
      <c r="C69" s="116"/>
      <c r="D69" s="116"/>
      <c r="E69" s="116"/>
      <c r="F69" s="11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16"/>
    </row>
    <row r="70" spans="1:55" ht="43.5" customHeight="1">
      <c r="A70" s="115" t="s">
        <v>30</v>
      </c>
      <c r="B70" s="116" t="s">
        <v>123</v>
      </c>
      <c r="C70" s="116"/>
      <c r="D70" s="116"/>
      <c r="E70" s="116"/>
      <c r="F70" s="11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16"/>
    </row>
    <row r="71" spans="1:55" ht="45" customHeight="1">
      <c r="A71" s="115" t="s">
        <v>79</v>
      </c>
      <c r="B71" s="116" t="s">
        <v>119</v>
      </c>
      <c r="C71" s="116"/>
      <c r="D71" s="116"/>
      <c r="E71" s="116"/>
      <c r="F71" s="11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16"/>
    </row>
    <row r="72" spans="1:55" ht="78.75" customHeight="1">
      <c r="A72" s="115" t="s">
        <v>81</v>
      </c>
      <c r="B72" s="116" t="s">
        <v>120</v>
      </c>
      <c r="C72" s="116"/>
      <c r="D72" s="116"/>
      <c r="E72" s="116"/>
      <c r="F72" s="11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16"/>
    </row>
    <row r="73" spans="1:55" ht="51" customHeight="1">
      <c r="A73" s="115"/>
      <c r="B73" s="115" t="s">
        <v>250</v>
      </c>
      <c r="C73" s="116"/>
      <c r="D73" s="116"/>
      <c r="E73" s="116"/>
      <c r="F73" s="11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16"/>
    </row>
    <row r="74" spans="1:55" s="140" customFormat="1" ht="80.25" customHeight="1">
      <c r="A74" s="117" t="s">
        <v>15</v>
      </c>
      <c r="B74" s="118" t="s">
        <v>259</v>
      </c>
      <c r="C74" s="123">
        <v>7557331</v>
      </c>
      <c r="D74" s="119" t="s">
        <v>244</v>
      </c>
      <c r="E74" s="119" t="s">
        <v>270</v>
      </c>
      <c r="F74" s="119" t="s">
        <v>273</v>
      </c>
      <c r="G74" s="120">
        <v>5158.7209999999995</v>
      </c>
      <c r="H74" s="120">
        <v>5158.7209999999995</v>
      </c>
      <c r="I74" s="136"/>
      <c r="J74" s="136"/>
      <c r="K74" s="120">
        <f>L74</f>
        <v>4379</v>
      </c>
      <c r="L74" s="120">
        <v>4379</v>
      </c>
      <c r="M74" s="136"/>
      <c r="N74" s="136"/>
      <c r="O74" s="137">
        <v>3692</v>
      </c>
      <c r="P74" s="137">
        <v>3692</v>
      </c>
      <c r="Q74" s="136"/>
      <c r="R74" s="136"/>
      <c r="S74" s="138">
        <f>P74</f>
        <v>3692</v>
      </c>
      <c r="T74" s="138">
        <f>S74-0.0007</f>
        <v>3691.9992999999999</v>
      </c>
      <c r="U74" s="138">
        <v>1467</v>
      </c>
      <c r="V74" s="138">
        <v>1467</v>
      </c>
      <c r="W74" s="136"/>
      <c r="X74" s="136"/>
      <c r="Y74" s="136">
        <f>Z74</f>
        <v>631.96299999999997</v>
      </c>
      <c r="Z74" s="136">
        <v>631.96299999999997</v>
      </c>
      <c r="AA74" s="136">
        <f>Z74</f>
        <v>631.96299999999997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9"/>
    </row>
    <row r="75" spans="1:55" s="140" customFormat="1" ht="50.25" customHeight="1">
      <c r="A75" s="117" t="s">
        <v>15</v>
      </c>
      <c r="B75" s="118" t="s">
        <v>260</v>
      </c>
      <c r="C75" s="141">
        <v>7569889</v>
      </c>
      <c r="D75" s="119" t="s">
        <v>238</v>
      </c>
      <c r="E75" s="119" t="s">
        <v>271</v>
      </c>
      <c r="F75" s="119" t="s">
        <v>274</v>
      </c>
      <c r="G75" s="120">
        <v>886.5</v>
      </c>
      <c r="H75" s="120">
        <v>886.5</v>
      </c>
      <c r="I75" s="136"/>
      <c r="J75" s="136"/>
      <c r="K75" s="120">
        <f t="shared" ref="K75:K87" si="0">L75</f>
        <v>587</v>
      </c>
      <c r="L75" s="120">
        <v>587</v>
      </c>
      <c r="M75" s="136"/>
      <c r="N75" s="136"/>
      <c r="O75" s="136">
        <v>578</v>
      </c>
      <c r="P75" s="136">
        <v>578</v>
      </c>
      <c r="Q75" s="136"/>
      <c r="R75" s="136"/>
      <c r="S75" s="136">
        <v>578</v>
      </c>
      <c r="T75" s="136">
        <v>578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9"/>
    </row>
    <row r="76" spans="1:55" s="140" customFormat="1" ht="98.25" customHeight="1">
      <c r="A76" s="117" t="s">
        <v>15</v>
      </c>
      <c r="B76" s="118" t="s">
        <v>261</v>
      </c>
      <c r="C76" s="141">
        <v>7569891</v>
      </c>
      <c r="D76" s="119" t="s">
        <v>238</v>
      </c>
      <c r="E76" s="119">
        <v>2016</v>
      </c>
      <c r="F76" s="119" t="s">
        <v>275</v>
      </c>
      <c r="G76" s="120">
        <v>921.3</v>
      </c>
      <c r="H76" s="120">
        <v>921.3</v>
      </c>
      <c r="I76" s="136"/>
      <c r="J76" s="136"/>
      <c r="K76" s="120">
        <f t="shared" si="0"/>
        <v>921</v>
      </c>
      <c r="L76" s="120">
        <v>921</v>
      </c>
      <c r="M76" s="136"/>
      <c r="N76" s="136"/>
      <c r="O76" s="136">
        <v>921</v>
      </c>
      <c r="P76" s="136">
        <v>921</v>
      </c>
      <c r="Q76" s="136"/>
      <c r="R76" s="136"/>
      <c r="S76" s="136">
        <v>921</v>
      </c>
      <c r="T76" s="136">
        <v>921</v>
      </c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9"/>
    </row>
    <row r="77" spans="1:55" s="140" customFormat="1" ht="93.75" customHeight="1">
      <c r="A77" s="119" t="s">
        <v>15</v>
      </c>
      <c r="B77" s="118" t="s">
        <v>262</v>
      </c>
      <c r="C77" s="141">
        <v>7576884</v>
      </c>
      <c r="D77" s="119" t="s">
        <v>244</v>
      </c>
      <c r="E77" s="119" t="s">
        <v>270</v>
      </c>
      <c r="F77" s="119" t="s">
        <v>276</v>
      </c>
      <c r="G77" s="120">
        <v>3632.2983450000002</v>
      </c>
      <c r="H77" s="120">
        <v>3632.2983450000002</v>
      </c>
      <c r="I77" s="136"/>
      <c r="J77" s="136"/>
      <c r="K77" s="120">
        <f t="shared" si="0"/>
        <v>841</v>
      </c>
      <c r="L77" s="120">
        <v>841</v>
      </c>
      <c r="M77" s="136"/>
      <c r="N77" s="136"/>
      <c r="O77" s="136">
        <v>1432</v>
      </c>
      <c r="P77" s="136">
        <v>1432</v>
      </c>
      <c r="Q77" s="136"/>
      <c r="R77" s="136"/>
      <c r="S77" s="136">
        <v>760</v>
      </c>
      <c r="T77" s="136">
        <v>760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9"/>
    </row>
    <row r="78" spans="1:55" s="140" customFormat="1" ht="63.75" customHeight="1">
      <c r="A78" s="119" t="s">
        <v>15</v>
      </c>
      <c r="B78" s="118" t="s">
        <v>263</v>
      </c>
      <c r="C78" s="141">
        <v>7612160</v>
      </c>
      <c r="D78" s="119" t="s">
        <v>244</v>
      </c>
      <c r="E78" s="119" t="s">
        <v>254</v>
      </c>
      <c r="F78" s="119" t="s">
        <v>277</v>
      </c>
      <c r="G78" s="120">
        <v>4015.3139999999999</v>
      </c>
      <c r="H78" s="120">
        <v>4015.3139999999999</v>
      </c>
      <c r="I78" s="136"/>
      <c r="J78" s="136"/>
      <c r="K78" s="120">
        <f t="shared" si="0"/>
        <v>4015</v>
      </c>
      <c r="L78" s="120">
        <v>4015</v>
      </c>
      <c r="M78" s="136"/>
      <c r="N78" s="136"/>
      <c r="O78" s="136"/>
      <c r="P78" s="136"/>
      <c r="Q78" s="136"/>
      <c r="R78" s="136"/>
      <c r="S78" s="136"/>
      <c r="T78" s="136"/>
      <c r="U78" s="136">
        <v>1998</v>
      </c>
      <c r="V78" s="136">
        <v>1998</v>
      </c>
      <c r="W78" s="136"/>
      <c r="X78" s="136"/>
      <c r="Y78" s="136"/>
      <c r="Z78" s="136">
        <f>AA78</f>
        <v>1638.249</v>
      </c>
      <c r="AA78" s="136">
        <f>1638.249</f>
        <v>1638.249</v>
      </c>
      <c r="AB78" s="136">
        <f>AA7</f>
        <v>0</v>
      </c>
      <c r="AC78" s="136"/>
      <c r="AD78" s="136"/>
      <c r="AE78" s="136"/>
      <c r="AF78" s="136">
        <v>2017</v>
      </c>
      <c r="AG78" s="136">
        <v>2017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9"/>
    </row>
    <row r="79" spans="1:55" s="140" customFormat="1" ht="65.25" customHeight="1">
      <c r="A79" s="117" t="s">
        <v>15</v>
      </c>
      <c r="B79" s="118" t="s">
        <v>264</v>
      </c>
      <c r="C79" s="141">
        <v>7621054</v>
      </c>
      <c r="D79" s="119" t="s">
        <v>238</v>
      </c>
      <c r="E79" s="119" t="s">
        <v>254</v>
      </c>
      <c r="F79" s="128" t="s">
        <v>278</v>
      </c>
      <c r="G79" s="120">
        <v>2293.4404039999999</v>
      </c>
      <c r="H79" s="120">
        <v>2293.4404039999999</v>
      </c>
      <c r="I79" s="136"/>
      <c r="J79" s="136"/>
      <c r="K79" s="120">
        <f t="shared" si="0"/>
        <v>1844.867</v>
      </c>
      <c r="L79" s="120">
        <f>2054-209.133</f>
        <v>1844.867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9"/>
    </row>
    <row r="80" spans="1:55" s="140" customFormat="1" ht="50.25" customHeight="1">
      <c r="A80" s="117" t="s">
        <v>15</v>
      </c>
      <c r="B80" s="118" t="s">
        <v>245</v>
      </c>
      <c r="C80" s="141">
        <v>7653237</v>
      </c>
      <c r="D80" s="119" t="s">
        <v>244</v>
      </c>
      <c r="E80" s="120" t="s">
        <v>251</v>
      </c>
      <c r="F80" s="139" t="s">
        <v>253</v>
      </c>
      <c r="G80" s="121">
        <v>1590</v>
      </c>
      <c r="H80" s="121">
        <v>1590</v>
      </c>
      <c r="I80" s="136"/>
      <c r="J80" s="136"/>
      <c r="K80" s="120">
        <f t="shared" si="0"/>
        <v>1490</v>
      </c>
      <c r="L80" s="120">
        <v>1490</v>
      </c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9"/>
    </row>
    <row r="81" spans="1:55" s="140" customFormat="1" ht="47.25" customHeight="1">
      <c r="A81" s="117" t="s">
        <v>15</v>
      </c>
      <c r="B81" s="118" t="s">
        <v>246</v>
      </c>
      <c r="C81" s="141">
        <v>7654493</v>
      </c>
      <c r="D81" s="119" t="s">
        <v>244</v>
      </c>
      <c r="E81" s="119" t="s">
        <v>251</v>
      </c>
      <c r="F81" s="124" t="s">
        <v>255</v>
      </c>
      <c r="G81" s="121">
        <v>2293.4404039999999</v>
      </c>
      <c r="H81" s="121">
        <v>2293.4404039999999</v>
      </c>
      <c r="I81" s="136"/>
      <c r="J81" s="136"/>
      <c r="K81" s="120">
        <f t="shared" si="0"/>
        <v>1858</v>
      </c>
      <c r="L81" s="120">
        <v>1858</v>
      </c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9"/>
    </row>
    <row r="82" spans="1:55" s="140" customFormat="1" ht="62.25" customHeight="1">
      <c r="A82" s="117" t="s">
        <v>15</v>
      </c>
      <c r="B82" s="118" t="s">
        <v>247</v>
      </c>
      <c r="C82" s="119"/>
      <c r="D82" s="119"/>
      <c r="E82" s="119" t="s">
        <v>252</v>
      </c>
      <c r="F82" s="124" t="s">
        <v>256</v>
      </c>
      <c r="G82" s="121">
        <v>1455.2619999999999</v>
      </c>
      <c r="H82" s="121">
        <v>1455.2619999999999</v>
      </c>
      <c r="I82" s="136"/>
      <c r="J82" s="136"/>
      <c r="K82" s="120">
        <f t="shared" si="0"/>
        <v>1335</v>
      </c>
      <c r="L82" s="120">
        <f>1423-88</f>
        <v>1335</v>
      </c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9"/>
    </row>
    <row r="83" spans="1:55" s="140" customFormat="1" ht="60" customHeight="1">
      <c r="A83" s="129" t="s">
        <v>15</v>
      </c>
      <c r="B83" s="118" t="s">
        <v>248</v>
      </c>
      <c r="C83" s="119">
        <v>7708106</v>
      </c>
      <c r="D83" s="119" t="s">
        <v>244</v>
      </c>
      <c r="E83" s="119" t="s">
        <v>251</v>
      </c>
      <c r="F83" s="119" t="s">
        <v>257</v>
      </c>
      <c r="G83" s="126">
        <v>4453.4960000000001</v>
      </c>
      <c r="H83" s="126">
        <v>4453.4960000000001</v>
      </c>
      <c r="I83" s="136"/>
      <c r="J83" s="136"/>
      <c r="K83" s="120">
        <f t="shared" si="0"/>
        <v>4272</v>
      </c>
      <c r="L83" s="120">
        <v>4272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9"/>
    </row>
    <row r="84" spans="1:55" s="140" customFormat="1" ht="66" customHeight="1">
      <c r="A84" s="129" t="s">
        <v>15</v>
      </c>
      <c r="B84" s="118" t="s">
        <v>265</v>
      </c>
      <c r="C84" s="119">
        <v>7652357</v>
      </c>
      <c r="D84" s="119" t="s">
        <v>244</v>
      </c>
      <c r="E84" s="119" t="s">
        <v>251</v>
      </c>
      <c r="F84" s="128" t="s">
        <v>279</v>
      </c>
      <c r="G84" s="120">
        <v>4200</v>
      </c>
      <c r="H84" s="120">
        <v>4200</v>
      </c>
      <c r="I84" s="136"/>
      <c r="J84" s="136"/>
      <c r="K84" s="120">
        <f t="shared" si="0"/>
        <v>1409</v>
      </c>
      <c r="L84" s="120">
        <f>610+799</f>
        <v>1409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9"/>
    </row>
    <row r="85" spans="1:55" s="140" customFormat="1" ht="66" customHeight="1">
      <c r="A85" s="117" t="s">
        <v>15</v>
      </c>
      <c r="B85" s="118" t="s">
        <v>249</v>
      </c>
      <c r="C85" s="141">
        <v>7658758</v>
      </c>
      <c r="D85" s="119" t="s">
        <v>244</v>
      </c>
      <c r="E85" s="119" t="s">
        <v>251</v>
      </c>
      <c r="F85" s="128" t="s">
        <v>279</v>
      </c>
      <c r="G85" s="120">
        <v>6145</v>
      </c>
      <c r="H85" s="120">
        <v>6145</v>
      </c>
      <c r="I85" s="136"/>
      <c r="J85" s="136"/>
      <c r="K85" s="120">
        <f t="shared" si="0"/>
        <v>2670</v>
      </c>
      <c r="L85" s="120">
        <v>2670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9"/>
    </row>
    <row r="86" spans="1:55" s="140" customFormat="1" ht="66" customHeight="1">
      <c r="A86" s="117" t="s">
        <v>15</v>
      </c>
      <c r="B86" s="118" t="s">
        <v>266</v>
      </c>
      <c r="C86" s="119">
        <v>7640768</v>
      </c>
      <c r="D86" s="119" t="s">
        <v>243</v>
      </c>
      <c r="E86" s="119" t="s">
        <v>254</v>
      </c>
      <c r="F86" s="128" t="s">
        <v>280</v>
      </c>
      <c r="G86" s="120">
        <v>9930.1450000000004</v>
      </c>
      <c r="H86" s="120">
        <v>9930.1450000000004</v>
      </c>
      <c r="I86" s="136"/>
      <c r="J86" s="136"/>
      <c r="K86" s="120">
        <f t="shared" si="0"/>
        <v>1371</v>
      </c>
      <c r="L86" s="120">
        <v>1371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9"/>
    </row>
    <row r="87" spans="1:55" s="140" customFormat="1" ht="66" customHeight="1">
      <c r="A87" s="117" t="s">
        <v>15</v>
      </c>
      <c r="B87" s="118" t="s">
        <v>267</v>
      </c>
      <c r="C87" s="119">
        <v>7733978</v>
      </c>
      <c r="D87" s="119" t="s">
        <v>244</v>
      </c>
      <c r="E87" s="128" t="s">
        <v>251</v>
      </c>
      <c r="F87" s="128" t="s">
        <v>281</v>
      </c>
      <c r="G87" s="120">
        <f>4045.571616</f>
        <v>4045.5716160000002</v>
      </c>
      <c r="H87" s="120">
        <f>4045.571616</f>
        <v>4045.5716160000002</v>
      </c>
      <c r="I87" s="136"/>
      <c r="J87" s="136"/>
      <c r="K87" s="120">
        <f t="shared" si="0"/>
        <v>2320</v>
      </c>
      <c r="L87" s="120">
        <f>2320</f>
        <v>2320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9"/>
    </row>
    <row r="88" spans="1:55" s="140" customFormat="1" ht="66" customHeight="1">
      <c r="A88" s="117" t="s">
        <v>15</v>
      </c>
      <c r="B88" s="118" t="s">
        <v>268</v>
      </c>
      <c r="C88" s="139"/>
      <c r="D88" s="119" t="s">
        <v>243</v>
      </c>
      <c r="E88" s="119" t="s">
        <v>272</v>
      </c>
      <c r="F88" s="128" t="s">
        <v>282</v>
      </c>
      <c r="G88" s="130">
        <v>2202.6239999999998</v>
      </c>
      <c r="H88" s="130">
        <v>2202.6239999999998</v>
      </c>
      <c r="I88" s="136"/>
      <c r="J88" s="136"/>
      <c r="K88" s="120">
        <f>L88</f>
        <v>1748.5140000000001</v>
      </c>
      <c r="L88" s="120">
        <f>1455+88+55+209.133-58.619</f>
        <v>1748.5140000000001</v>
      </c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9"/>
    </row>
    <row r="89" spans="1:55" s="140" customFormat="1" ht="66" customHeight="1">
      <c r="A89" s="117" t="s">
        <v>15</v>
      </c>
      <c r="B89" s="118" t="s">
        <v>269</v>
      </c>
      <c r="C89" s="119">
        <v>7733977</v>
      </c>
      <c r="D89" s="119" t="s">
        <v>244</v>
      </c>
      <c r="E89" s="128" t="s">
        <v>251</v>
      </c>
      <c r="F89" s="128" t="s">
        <v>283</v>
      </c>
      <c r="G89" s="120">
        <v>503.50590299999999</v>
      </c>
      <c r="H89" s="120">
        <v>503.50590299999999</v>
      </c>
      <c r="I89" s="136"/>
      <c r="J89" s="136"/>
      <c r="K89" s="120">
        <f>L89</f>
        <v>58.619</v>
      </c>
      <c r="L89" s="120">
        <v>58.619</v>
      </c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9"/>
    </row>
    <row r="90" spans="1:55" ht="37.5" customHeight="1">
      <c r="A90" s="115"/>
      <c r="B90" s="116"/>
      <c r="C90" s="116"/>
      <c r="D90" s="116"/>
      <c r="E90" s="116"/>
      <c r="F90" s="11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16"/>
    </row>
    <row r="91" spans="1:55" ht="37.5" customHeight="1">
      <c r="A91" s="115"/>
      <c r="B91" s="116"/>
      <c r="C91" s="116"/>
      <c r="D91" s="116"/>
      <c r="E91" s="116"/>
      <c r="F91" s="11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16"/>
    </row>
    <row r="92" spans="1:55" ht="37.5" customHeight="1">
      <c r="A92" s="115"/>
      <c r="B92" s="116"/>
      <c r="C92" s="116"/>
      <c r="D92" s="116"/>
      <c r="E92" s="116"/>
      <c r="F92" s="11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16"/>
    </row>
    <row r="93" spans="1:55" ht="37.5" customHeight="1">
      <c r="A93" s="115"/>
      <c r="B93" s="116"/>
      <c r="C93" s="116"/>
      <c r="D93" s="116"/>
      <c r="E93" s="116"/>
      <c r="F93" s="11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16"/>
    </row>
    <row r="94" spans="1:55" ht="37.5" customHeight="1">
      <c r="A94" s="115"/>
      <c r="B94" s="116"/>
      <c r="C94" s="116"/>
      <c r="D94" s="116"/>
      <c r="E94" s="116"/>
      <c r="F94" s="11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16"/>
    </row>
    <row r="95" spans="1:55" ht="37.5" customHeight="1">
      <c r="A95" s="115"/>
      <c r="B95" s="116"/>
      <c r="C95" s="116"/>
      <c r="D95" s="116"/>
      <c r="E95" s="116"/>
      <c r="F95" s="11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16"/>
    </row>
    <row r="96" spans="1:55" ht="37.5" customHeight="1">
      <c r="A96" s="115"/>
      <c r="B96" s="116"/>
      <c r="C96" s="116"/>
      <c r="D96" s="116"/>
      <c r="E96" s="116"/>
      <c r="F96" s="11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16"/>
    </row>
    <row r="97" spans="1:55" ht="37.5" customHeight="1">
      <c r="A97" s="115"/>
      <c r="B97" s="116"/>
      <c r="C97" s="116"/>
      <c r="D97" s="116"/>
      <c r="E97" s="116"/>
      <c r="F97" s="11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16"/>
    </row>
    <row r="98" spans="1:55" ht="37.5" customHeight="1">
      <c r="A98" s="115"/>
      <c r="B98" s="116"/>
      <c r="C98" s="116"/>
      <c r="D98" s="116"/>
      <c r="E98" s="116"/>
      <c r="F98" s="11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16"/>
    </row>
    <row r="99" spans="1:55" ht="37.5" customHeight="1">
      <c r="A99" s="115"/>
      <c r="B99" s="116"/>
      <c r="C99" s="116"/>
      <c r="D99" s="116"/>
      <c r="E99" s="116"/>
      <c r="F99" s="11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16"/>
    </row>
    <row r="100" spans="1:55" ht="37.5" customHeight="1">
      <c r="A100" s="115"/>
      <c r="B100" s="116"/>
      <c r="C100" s="116"/>
      <c r="D100" s="116"/>
      <c r="E100" s="116"/>
      <c r="F100" s="11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16"/>
    </row>
    <row r="101" spans="1:55" ht="37.5" customHeight="1">
      <c r="A101" s="115"/>
      <c r="B101" s="116"/>
      <c r="C101" s="116"/>
      <c r="D101" s="116"/>
      <c r="E101" s="116"/>
      <c r="F101" s="11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16"/>
    </row>
    <row r="102" spans="1:55" ht="37.5" customHeight="1">
      <c r="A102" s="115"/>
      <c r="B102" s="116"/>
      <c r="C102" s="116"/>
      <c r="D102" s="116"/>
      <c r="E102" s="116"/>
      <c r="F102" s="11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16"/>
    </row>
    <row r="103" spans="1:55" ht="37.5" customHeight="1">
      <c r="A103" s="115"/>
      <c r="B103" s="116"/>
      <c r="C103" s="116"/>
      <c r="D103" s="116"/>
      <c r="E103" s="116"/>
      <c r="F103" s="11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16"/>
    </row>
    <row r="104" spans="1:55" ht="37.5" customHeight="1">
      <c r="A104" s="115"/>
      <c r="B104" s="116"/>
      <c r="C104" s="116"/>
      <c r="D104" s="116"/>
      <c r="E104" s="116"/>
      <c r="F104" s="11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16"/>
    </row>
    <row r="105" spans="1:55" ht="37.5" customHeight="1">
      <c r="A105" s="115"/>
      <c r="B105" s="116"/>
      <c r="C105" s="116"/>
      <c r="D105" s="116"/>
      <c r="E105" s="116"/>
      <c r="F105" s="11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16"/>
    </row>
    <row r="106" spans="1:55" ht="37.5" customHeight="1">
      <c r="A106" s="115"/>
      <c r="B106" s="116"/>
      <c r="C106" s="116"/>
      <c r="D106" s="116"/>
      <c r="E106" s="116"/>
      <c r="F106" s="11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16"/>
    </row>
    <row r="107" spans="1:55" ht="37.5" customHeight="1">
      <c r="A107" s="115"/>
      <c r="B107" s="116"/>
      <c r="C107" s="116"/>
      <c r="D107" s="116"/>
      <c r="E107" s="116"/>
      <c r="F107" s="11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16"/>
    </row>
    <row r="108" spans="1:55" ht="37.5" customHeight="1">
      <c r="A108" s="115"/>
      <c r="B108" s="116"/>
      <c r="C108" s="116"/>
      <c r="D108" s="116"/>
      <c r="E108" s="116"/>
      <c r="F108" s="11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16"/>
    </row>
    <row r="109" spans="1:55" ht="37.5" customHeight="1">
      <c r="A109" s="115"/>
      <c r="B109" s="116"/>
      <c r="C109" s="116"/>
      <c r="D109" s="116"/>
      <c r="E109" s="116"/>
      <c r="F109" s="11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16"/>
    </row>
    <row r="110" spans="1:55" ht="37.5" customHeight="1">
      <c r="A110" s="115"/>
      <c r="B110" s="116"/>
      <c r="C110" s="116"/>
      <c r="D110" s="116"/>
      <c r="E110" s="116"/>
      <c r="F110" s="11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16"/>
    </row>
    <row r="111" spans="1:55" ht="37.5" customHeight="1">
      <c r="A111" s="115"/>
      <c r="B111" s="116"/>
      <c r="C111" s="116"/>
      <c r="D111" s="116"/>
      <c r="E111" s="116"/>
      <c r="F111" s="11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16"/>
    </row>
    <row r="112" spans="1:55" ht="37.5" customHeight="1">
      <c r="A112" s="115"/>
      <c r="B112" s="116"/>
      <c r="C112" s="116"/>
      <c r="D112" s="116"/>
      <c r="E112" s="116"/>
      <c r="F112" s="11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16"/>
    </row>
    <row r="113" spans="1:55" ht="37.5" customHeight="1">
      <c r="A113" s="115"/>
      <c r="B113" s="116"/>
      <c r="C113" s="116"/>
      <c r="D113" s="116"/>
      <c r="E113" s="116"/>
      <c r="F113" s="11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16"/>
    </row>
    <row r="114" spans="1:55" ht="37.5" customHeight="1">
      <c r="A114" s="115"/>
      <c r="B114" s="116"/>
      <c r="C114" s="116"/>
      <c r="D114" s="116"/>
      <c r="E114" s="116"/>
      <c r="F114" s="11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16"/>
    </row>
    <row r="115" spans="1:55" ht="37.5" customHeight="1">
      <c r="A115" s="115"/>
      <c r="B115" s="116"/>
      <c r="C115" s="116"/>
      <c r="D115" s="116"/>
      <c r="E115" s="116"/>
      <c r="F115" s="11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16"/>
    </row>
    <row r="116" spans="1:55" ht="37.5" customHeight="1">
      <c r="A116" s="115"/>
      <c r="B116" s="116"/>
      <c r="C116" s="116"/>
      <c r="D116" s="116"/>
      <c r="E116" s="116"/>
      <c r="F116" s="11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16"/>
    </row>
    <row r="117" spans="1:55" ht="45" customHeight="1">
      <c r="A117" s="117"/>
      <c r="B117" s="118"/>
      <c r="C117" s="119"/>
      <c r="D117" s="119"/>
      <c r="E117" s="119"/>
      <c r="F117" s="119"/>
      <c r="G117" s="126"/>
      <c r="H117" s="126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12"/>
    </row>
    <row r="118" spans="1:55" ht="45" customHeight="1">
      <c r="A118" s="117"/>
      <c r="B118" s="118"/>
      <c r="C118" s="119"/>
      <c r="D118" s="119"/>
      <c r="E118" s="119"/>
      <c r="F118" s="119"/>
      <c r="G118" s="126"/>
      <c r="H118" s="126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12"/>
    </row>
    <row r="119" spans="1:55" ht="45" customHeight="1">
      <c r="A119" s="117"/>
      <c r="B119" s="118"/>
      <c r="C119" s="119"/>
      <c r="D119" s="119"/>
      <c r="E119" s="119"/>
      <c r="F119" s="119"/>
      <c r="G119" s="126"/>
      <c r="H119" s="126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12"/>
    </row>
    <row r="120" spans="1:55" ht="45" customHeight="1">
      <c r="A120" s="117"/>
      <c r="B120" s="118"/>
      <c r="C120" s="119"/>
      <c r="D120" s="119"/>
      <c r="E120" s="119"/>
      <c r="F120" s="119"/>
      <c r="G120" s="126"/>
      <c r="H120" s="126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12"/>
    </row>
    <row r="121" spans="1:55" ht="45" customHeight="1">
      <c r="A121" s="117"/>
      <c r="B121" s="118"/>
      <c r="C121" s="119"/>
      <c r="D121" s="119"/>
      <c r="E121" s="119"/>
      <c r="F121" s="119"/>
      <c r="G121" s="126"/>
      <c r="H121" s="126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12"/>
    </row>
    <row r="122" spans="1:55" ht="45" customHeight="1">
      <c r="A122" s="117"/>
      <c r="B122" s="118"/>
      <c r="C122" s="119"/>
      <c r="D122" s="119"/>
      <c r="E122" s="119"/>
      <c r="F122" s="119"/>
      <c r="G122" s="126"/>
      <c r="H122" s="126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12"/>
    </row>
    <row r="123" spans="1:55" ht="45" customHeight="1">
      <c r="A123" s="117"/>
      <c r="B123" s="118"/>
      <c r="C123" s="119"/>
      <c r="D123" s="119"/>
      <c r="E123" s="119"/>
      <c r="F123" s="119"/>
      <c r="G123" s="126"/>
      <c r="H123" s="126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12"/>
    </row>
    <row r="124" spans="1:55" ht="45" customHeight="1">
      <c r="A124" s="117"/>
      <c r="B124" s="118"/>
      <c r="C124" s="119"/>
      <c r="D124" s="119"/>
      <c r="E124" s="119"/>
      <c r="F124" s="119"/>
      <c r="G124" s="126"/>
      <c r="H124" s="126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12"/>
    </row>
    <row r="125" spans="1:55" ht="45" customHeight="1">
      <c r="A125" s="117"/>
      <c r="B125" s="118"/>
      <c r="C125" s="119"/>
      <c r="D125" s="119"/>
      <c r="E125" s="119"/>
      <c r="F125" s="119"/>
      <c r="G125" s="126"/>
      <c r="H125" s="126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12"/>
    </row>
    <row r="126" spans="1:55" ht="45" customHeight="1">
      <c r="A126" s="117"/>
      <c r="B126" s="118"/>
      <c r="C126" s="119"/>
      <c r="D126" s="119"/>
      <c r="E126" s="119"/>
      <c r="F126" s="119"/>
      <c r="G126" s="126"/>
      <c r="H126" s="126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12"/>
    </row>
    <row r="127" spans="1:55" ht="45" customHeight="1">
      <c r="A127" s="117"/>
      <c r="B127" s="118"/>
      <c r="C127" s="119"/>
      <c r="D127" s="119"/>
      <c r="E127" s="119"/>
      <c r="F127" s="119"/>
      <c r="G127" s="126"/>
      <c r="H127" s="126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12"/>
    </row>
    <row r="128" spans="1:55" ht="45" customHeight="1">
      <c r="A128" s="117"/>
      <c r="B128" s="118"/>
      <c r="C128" s="119"/>
      <c r="D128" s="119"/>
      <c r="E128" s="119"/>
      <c r="F128" s="119"/>
      <c r="G128" s="126"/>
      <c r="H128" s="126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12"/>
    </row>
    <row r="129" spans="1:55" ht="45" customHeight="1">
      <c r="A129" s="117"/>
      <c r="B129" s="118"/>
      <c r="C129" s="119"/>
      <c r="D129" s="119"/>
      <c r="E129" s="119"/>
      <c r="F129" s="119"/>
      <c r="G129" s="126"/>
      <c r="H129" s="126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12"/>
    </row>
    <row r="130" spans="1:55" ht="45" customHeight="1">
      <c r="A130" s="117"/>
      <c r="B130" s="118"/>
      <c r="C130" s="119"/>
      <c r="D130" s="119"/>
      <c r="E130" s="119"/>
      <c r="F130" s="119"/>
      <c r="G130" s="126"/>
      <c r="H130" s="126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12"/>
    </row>
    <row r="131" spans="1:55" ht="45" customHeight="1">
      <c r="A131" s="117"/>
      <c r="B131" s="118"/>
      <c r="C131" s="119"/>
      <c r="D131" s="119"/>
      <c r="E131" s="119"/>
      <c r="F131" s="119"/>
      <c r="G131" s="126"/>
      <c r="H131" s="126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12"/>
    </row>
    <row r="132" spans="1:55" ht="45" customHeight="1">
      <c r="A132" s="117"/>
      <c r="B132" s="118"/>
      <c r="C132" s="119"/>
      <c r="D132" s="119"/>
      <c r="E132" s="119"/>
      <c r="F132" s="119"/>
      <c r="G132" s="126"/>
      <c r="H132" s="126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12"/>
    </row>
    <row r="133" spans="1:55" ht="45" customHeight="1">
      <c r="A133" s="117"/>
      <c r="B133" s="118"/>
      <c r="C133" s="119"/>
      <c r="D133" s="119"/>
      <c r="E133" s="119"/>
      <c r="F133" s="119"/>
      <c r="G133" s="126"/>
      <c r="H133" s="126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12"/>
    </row>
    <row r="134" spans="1:55" ht="45" customHeight="1">
      <c r="A134" s="117"/>
      <c r="B134" s="118"/>
      <c r="C134" s="119"/>
      <c r="D134" s="119"/>
      <c r="E134" s="119"/>
      <c r="F134" s="119"/>
      <c r="G134" s="126"/>
      <c r="H134" s="126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12"/>
    </row>
    <row r="135" spans="1:55" ht="45" customHeight="1">
      <c r="A135" s="117"/>
      <c r="B135" s="118"/>
      <c r="C135" s="119"/>
      <c r="D135" s="119"/>
      <c r="E135" s="119"/>
      <c r="F135" s="119"/>
      <c r="G135" s="126"/>
      <c r="H135" s="126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12"/>
    </row>
    <row r="136" spans="1:55" ht="45" customHeight="1">
      <c r="A136" s="117"/>
      <c r="B136" s="118"/>
      <c r="C136" s="119"/>
      <c r="D136" s="119"/>
      <c r="E136" s="119"/>
      <c r="F136" s="119"/>
      <c r="G136" s="126"/>
      <c r="H136" s="126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12"/>
    </row>
    <row r="137" spans="1:55" ht="45" customHeight="1">
      <c r="A137" s="117"/>
      <c r="B137" s="118"/>
      <c r="C137" s="119"/>
      <c r="D137" s="119"/>
      <c r="E137" s="119"/>
      <c r="F137" s="119"/>
      <c r="G137" s="126"/>
      <c r="H137" s="126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12"/>
    </row>
    <row r="138" spans="1:55" ht="45" customHeight="1">
      <c r="A138" s="117"/>
      <c r="B138" s="118"/>
      <c r="C138" s="119"/>
      <c r="D138" s="119"/>
      <c r="E138" s="119"/>
      <c r="F138" s="119"/>
      <c r="G138" s="126"/>
      <c r="H138" s="126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12"/>
    </row>
    <row r="139" spans="1:55" ht="45" customHeight="1">
      <c r="A139" s="117"/>
      <c r="B139" s="118"/>
      <c r="C139" s="119"/>
      <c r="D139" s="119"/>
      <c r="E139" s="119"/>
      <c r="F139" s="119"/>
      <c r="G139" s="126"/>
      <c r="H139" s="126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12"/>
    </row>
    <row r="140" spans="1:55" ht="45" customHeight="1">
      <c r="A140" s="117"/>
      <c r="B140" s="118"/>
      <c r="C140" s="119"/>
      <c r="D140" s="119"/>
      <c r="E140" s="119"/>
      <c r="F140" s="119"/>
      <c r="G140" s="126"/>
      <c r="H140" s="126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12"/>
    </row>
    <row r="141" spans="1:55" ht="45" customHeight="1">
      <c r="A141" s="117"/>
      <c r="B141" s="118"/>
      <c r="C141" s="119"/>
      <c r="D141" s="119"/>
      <c r="E141" s="119"/>
      <c r="F141" s="119"/>
      <c r="G141" s="126"/>
      <c r="H141" s="126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12"/>
    </row>
    <row r="142" spans="1:55" ht="45" customHeight="1">
      <c r="A142" s="117"/>
      <c r="B142" s="118"/>
      <c r="C142" s="119"/>
      <c r="D142" s="119"/>
      <c r="E142" s="119"/>
      <c r="F142" s="119"/>
      <c r="G142" s="126"/>
      <c r="H142" s="126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12"/>
    </row>
    <row r="143" spans="1:55" ht="45" customHeight="1">
      <c r="A143" s="117"/>
      <c r="B143" s="118"/>
      <c r="C143" s="119"/>
      <c r="D143" s="119"/>
      <c r="E143" s="119"/>
      <c r="F143" s="119"/>
      <c r="G143" s="126"/>
      <c r="H143" s="126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12"/>
    </row>
    <row r="144" spans="1:55" ht="48.75" customHeight="1">
      <c r="A144" s="117"/>
      <c r="B144" s="118"/>
      <c r="C144" s="119"/>
      <c r="D144" s="119"/>
      <c r="E144" s="119"/>
      <c r="F144" s="119"/>
      <c r="G144" s="126"/>
      <c r="H144" s="126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12"/>
    </row>
    <row r="145" spans="1:55" ht="48.75" customHeight="1">
      <c r="A145" s="117"/>
      <c r="B145" s="118"/>
      <c r="C145" s="119"/>
      <c r="D145" s="119"/>
      <c r="E145" s="119"/>
      <c r="F145" s="119"/>
      <c r="G145" s="126"/>
      <c r="H145" s="126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12"/>
    </row>
    <row r="146" spans="1:55" ht="48.75" customHeight="1">
      <c r="A146" s="117"/>
      <c r="B146" s="118"/>
      <c r="C146" s="119"/>
      <c r="D146" s="119"/>
      <c r="E146" s="119"/>
      <c r="F146" s="119"/>
      <c r="G146" s="126"/>
      <c r="H146" s="126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12"/>
    </row>
    <row r="147" spans="1:55" ht="48.75" customHeight="1">
      <c r="A147" s="117"/>
      <c r="B147" s="118"/>
      <c r="C147" s="119"/>
      <c r="D147" s="119"/>
      <c r="E147" s="119"/>
      <c r="F147" s="119"/>
      <c r="G147" s="126"/>
      <c r="H147" s="12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12"/>
    </row>
    <row r="148" spans="1:55" ht="48.75" customHeight="1">
      <c r="A148" s="117"/>
      <c r="B148" s="118"/>
      <c r="C148" s="119"/>
      <c r="D148" s="119"/>
      <c r="E148" s="119"/>
      <c r="F148" s="119"/>
      <c r="G148" s="126"/>
      <c r="H148" s="126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12"/>
    </row>
    <row r="149" spans="1:55" ht="48.75" customHeight="1">
      <c r="A149" s="117"/>
      <c r="B149" s="118"/>
      <c r="C149" s="119"/>
      <c r="D149" s="119"/>
      <c r="E149" s="119"/>
      <c r="F149" s="119"/>
      <c r="G149" s="126"/>
      <c r="H149" s="126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12"/>
    </row>
    <row r="150" spans="1:55" ht="48.75" customHeight="1">
      <c r="A150" s="117"/>
      <c r="B150" s="118"/>
      <c r="C150" s="119"/>
      <c r="D150" s="119"/>
      <c r="E150" s="119"/>
      <c r="F150" s="119"/>
      <c r="G150" s="126"/>
      <c r="H150" s="126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12"/>
    </row>
    <row r="151" spans="1:55" ht="48.75" customHeight="1">
      <c r="A151" s="117"/>
      <c r="B151" s="118"/>
      <c r="C151" s="119"/>
      <c r="D151" s="119"/>
      <c r="E151" s="119"/>
      <c r="F151" s="119"/>
      <c r="G151" s="126"/>
      <c r="H151" s="126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12"/>
    </row>
    <row r="152" spans="1:55" ht="48.75" customHeight="1">
      <c r="A152" s="117"/>
      <c r="B152" s="118"/>
      <c r="C152" s="119"/>
      <c r="D152" s="119"/>
      <c r="E152" s="119"/>
      <c r="F152" s="119"/>
      <c r="G152" s="126"/>
      <c r="H152" s="126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12"/>
    </row>
    <row r="153" spans="1:55" ht="24.95" customHeight="1">
      <c r="A153" s="115"/>
      <c r="B153" s="115"/>
      <c r="C153" s="116"/>
      <c r="D153" s="116"/>
      <c r="E153" s="116"/>
      <c r="F153" s="11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6"/>
    </row>
    <row r="154" spans="1:55" ht="24.95" customHeight="1">
      <c r="A154" s="115"/>
      <c r="B154" s="115"/>
      <c r="C154" s="116"/>
      <c r="D154" s="116"/>
      <c r="E154" s="116"/>
      <c r="F154" s="11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6"/>
    </row>
    <row r="155" spans="1:55" ht="24.95" customHeight="1">
      <c r="A155" s="115"/>
      <c r="B155" s="115"/>
      <c r="C155" s="116"/>
      <c r="D155" s="116"/>
      <c r="E155" s="116"/>
      <c r="F155" s="11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6"/>
    </row>
    <row r="156" spans="1:55" ht="24.95" customHeight="1">
      <c r="A156" s="115"/>
      <c r="B156" s="115"/>
      <c r="C156" s="116"/>
      <c r="D156" s="116"/>
      <c r="E156" s="116"/>
      <c r="F156" s="11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6"/>
    </row>
    <row r="157" spans="1:55" ht="24.95" customHeight="1">
      <c r="A157" s="115"/>
      <c r="B157" s="115"/>
      <c r="C157" s="116"/>
      <c r="D157" s="116"/>
      <c r="E157" s="116"/>
      <c r="F157" s="11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6"/>
    </row>
    <row r="158" spans="1:55" ht="24.95" customHeight="1">
      <c r="A158" s="115"/>
      <c r="B158" s="115"/>
      <c r="C158" s="116"/>
      <c r="D158" s="116"/>
      <c r="E158" s="116"/>
      <c r="F158" s="11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16"/>
    </row>
    <row r="159" spans="1:55" ht="24.95" customHeight="1">
      <c r="A159" s="115"/>
      <c r="B159" s="115"/>
      <c r="C159" s="116"/>
      <c r="D159" s="116"/>
      <c r="E159" s="116"/>
      <c r="F159" s="11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16"/>
    </row>
    <row r="160" spans="1:55" ht="24.95" customHeight="1">
      <c r="A160" s="115"/>
      <c r="B160" s="115"/>
      <c r="C160" s="116"/>
      <c r="D160" s="116"/>
      <c r="E160" s="116"/>
      <c r="F160" s="11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16"/>
    </row>
    <row r="161" spans="1:55" ht="24.95" customHeight="1">
      <c r="A161" s="115"/>
      <c r="B161" s="115"/>
      <c r="C161" s="116"/>
      <c r="D161" s="116"/>
      <c r="E161" s="116"/>
      <c r="F161" s="11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16"/>
    </row>
    <row r="162" spans="1:55" ht="24.95" customHeight="1">
      <c r="A162" s="111" t="s">
        <v>31</v>
      </c>
      <c r="B162" s="112" t="s">
        <v>32</v>
      </c>
      <c r="C162" s="112"/>
      <c r="D162" s="112"/>
      <c r="E162" s="112"/>
      <c r="F162" s="11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12"/>
    </row>
    <row r="163" spans="1:55" ht="24.95" customHeight="1">
      <c r="A163" s="111" t="s">
        <v>33</v>
      </c>
      <c r="B163" s="112" t="s">
        <v>34</v>
      </c>
      <c r="C163" s="112"/>
      <c r="D163" s="112"/>
      <c r="E163" s="112"/>
      <c r="F163" s="11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12"/>
    </row>
    <row r="164" spans="1:55" s="131" customFormat="1" ht="24.95" customHeight="1">
      <c r="A164" s="115" t="s">
        <v>82</v>
      </c>
      <c r="B164" s="116" t="s">
        <v>122</v>
      </c>
      <c r="C164" s="116"/>
      <c r="D164" s="116"/>
      <c r="E164" s="116"/>
      <c r="F164" s="11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16"/>
    </row>
    <row r="165" spans="1:55" ht="24.95" customHeight="1">
      <c r="A165" s="111"/>
      <c r="B165" s="112" t="s">
        <v>5</v>
      </c>
      <c r="C165" s="112"/>
      <c r="D165" s="112"/>
      <c r="E165" s="112"/>
      <c r="F165" s="11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12"/>
    </row>
    <row r="166" spans="1:55" s="131" customFormat="1" ht="24.95" customHeight="1">
      <c r="A166" s="115"/>
      <c r="B166" s="116" t="s">
        <v>108</v>
      </c>
      <c r="C166" s="116"/>
      <c r="D166" s="116"/>
      <c r="E166" s="116"/>
      <c r="F166" s="11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16"/>
    </row>
    <row r="167" spans="1:55" ht="24.95" customHeight="1">
      <c r="A167" s="111" t="s">
        <v>31</v>
      </c>
      <c r="B167" s="112" t="s">
        <v>32</v>
      </c>
      <c r="C167" s="112"/>
      <c r="D167" s="112"/>
      <c r="E167" s="112"/>
      <c r="F167" s="11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12"/>
    </row>
    <row r="168" spans="1:55" ht="24.95" customHeight="1">
      <c r="A168" s="111" t="s">
        <v>33</v>
      </c>
      <c r="B168" s="112" t="s">
        <v>34</v>
      </c>
      <c r="C168" s="112"/>
      <c r="D168" s="112"/>
      <c r="E168" s="112"/>
      <c r="F168" s="11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12"/>
    </row>
    <row r="169" spans="1:55" s="131" customFormat="1" ht="24.95" customHeight="1">
      <c r="A169" s="115"/>
      <c r="B169" s="116" t="s">
        <v>109</v>
      </c>
      <c r="C169" s="116"/>
      <c r="D169" s="116"/>
      <c r="E169" s="116"/>
      <c r="F169" s="11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16"/>
    </row>
    <row r="170" spans="1:55" ht="24.95" customHeight="1">
      <c r="A170" s="111" t="s">
        <v>31</v>
      </c>
      <c r="B170" s="112" t="s">
        <v>32</v>
      </c>
      <c r="C170" s="112"/>
      <c r="D170" s="112"/>
      <c r="E170" s="112"/>
      <c r="F170" s="11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12"/>
    </row>
    <row r="171" spans="1:55" ht="24.95" customHeight="1">
      <c r="A171" s="111" t="s">
        <v>33</v>
      </c>
      <c r="B171" s="112" t="s">
        <v>34</v>
      </c>
      <c r="C171" s="112"/>
      <c r="D171" s="112"/>
      <c r="E171" s="112"/>
      <c r="F171" s="11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12"/>
    </row>
    <row r="172" spans="1:55" s="131" customFormat="1" ht="24.95" customHeight="1">
      <c r="A172" s="115" t="s">
        <v>35</v>
      </c>
      <c r="B172" s="116" t="s">
        <v>110</v>
      </c>
      <c r="C172" s="116"/>
      <c r="D172" s="116"/>
      <c r="E172" s="116"/>
      <c r="F172" s="11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16"/>
    </row>
    <row r="173" spans="1:55" s="131" customFormat="1" ht="24.95" customHeight="1">
      <c r="A173" s="115" t="s">
        <v>79</v>
      </c>
      <c r="B173" s="116" t="s">
        <v>121</v>
      </c>
      <c r="C173" s="116"/>
      <c r="D173" s="116"/>
      <c r="E173" s="116"/>
      <c r="F173" s="11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16"/>
    </row>
    <row r="174" spans="1:55" ht="24.95" customHeight="1">
      <c r="A174" s="111" t="s">
        <v>31</v>
      </c>
      <c r="B174" s="112" t="s">
        <v>32</v>
      </c>
      <c r="C174" s="112"/>
      <c r="D174" s="112"/>
      <c r="E174" s="112"/>
      <c r="F174" s="11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12"/>
    </row>
    <row r="175" spans="1:55" ht="24.95" customHeight="1">
      <c r="A175" s="111" t="s">
        <v>33</v>
      </c>
      <c r="B175" s="112" t="s">
        <v>34</v>
      </c>
      <c r="C175" s="112"/>
      <c r="D175" s="112"/>
      <c r="E175" s="112"/>
      <c r="F175" s="11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12"/>
    </row>
    <row r="176" spans="1:55" s="131" customFormat="1" ht="24.95" customHeight="1">
      <c r="A176" s="115" t="s">
        <v>81</v>
      </c>
      <c r="B176" s="116" t="s">
        <v>122</v>
      </c>
      <c r="C176" s="116"/>
      <c r="D176" s="116"/>
      <c r="E176" s="116"/>
      <c r="F176" s="11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16"/>
    </row>
    <row r="177" spans="1:55" ht="24.95" customHeight="1">
      <c r="A177" s="111" t="s">
        <v>31</v>
      </c>
      <c r="B177" s="112" t="s">
        <v>32</v>
      </c>
      <c r="C177" s="112"/>
      <c r="D177" s="112"/>
      <c r="E177" s="112"/>
      <c r="F177" s="11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12"/>
    </row>
    <row r="178" spans="1:55" ht="24.95" customHeight="1">
      <c r="A178" s="111" t="s">
        <v>33</v>
      </c>
      <c r="B178" s="112" t="s">
        <v>34</v>
      </c>
      <c r="C178" s="112"/>
      <c r="D178" s="112"/>
      <c r="E178" s="112"/>
      <c r="F178" s="11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12"/>
    </row>
    <row r="179" spans="1:55" ht="24.95" customHeight="1">
      <c r="A179" s="113" t="s">
        <v>20</v>
      </c>
      <c r="B179" s="114" t="s">
        <v>111</v>
      </c>
      <c r="C179" s="114"/>
      <c r="D179" s="114"/>
      <c r="E179" s="114"/>
      <c r="F179" s="114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14"/>
    </row>
    <row r="180" spans="1:55" ht="24.95" customHeight="1">
      <c r="A180" s="111"/>
      <c r="B180" s="112" t="s">
        <v>112</v>
      </c>
      <c r="C180" s="112"/>
      <c r="D180" s="112"/>
      <c r="E180" s="112"/>
      <c r="F180" s="11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12"/>
    </row>
    <row r="181" spans="1:55" ht="24.95" customHeight="1">
      <c r="A181" s="113" t="s">
        <v>33</v>
      </c>
      <c r="B181" s="114" t="s">
        <v>126</v>
      </c>
      <c r="C181" s="114"/>
      <c r="D181" s="114"/>
      <c r="E181" s="114"/>
      <c r="F181" s="114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14"/>
    </row>
    <row r="182" spans="1:55" ht="24.95" customHeight="1">
      <c r="A182" s="133" t="s">
        <v>33</v>
      </c>
      <c r="B182" s="134" t="s">
        <v>33</v>
      </c>
      <c r="C182" s="135"/>
      <c r="D182" s="135"/>
      <c r="E182" s="135"/>
      <c r="F182" s="13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35"/>
    </row>
    <row r="183" spans="1:55" ht="24.95" customHeight="1">
      <c r="A183" s="135"/>
      <c r="B183" s="135"/>
      <c r="C183" s="135"/>
      <c r="D183" s="135"/>
      <c r="E183" s="135"/>
      <c r="F183" s="13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35"/>
    </row>
  </sheetData>
  <mergeCells count="79">
    <mergeCell ref="AY7:AY11"/>
    <mergeCell ref="AZ7:BB7"/>
    <mergeCell ref="AZ8:AZ11"/>
    <mergeCell ref="BA8:BB8"/>
    <mergeCell ref="BA9:BA11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S9:AS11"/>
    <mergeCell ref="AT9:AT11"/>
    <mergeCell ref="AU9:AX9"/>
    <mergeCell ref="AP10:AP11"/>
    <mergeCell ref="AQ10:AR10"/>
    <mergeCell ref="AU10:AV10"/>
    <mergeCell ref="AW10:AX10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S8:T8"/>
    <mergeCell ref="AE7:AN7"/>
    <mergeCell ref="AE8:AH8"/>
    <mergeCell ref="AI8:AN8"/>
    <mergeCell ref="U8:X8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6" t="s">
        <v>231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</row>
    <row r="2" spans="1:56" s="13" customFormat="1" ht="18.75">
      <c r="A2" s="237" t="s">
        <v>71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</row>
    <row r="3" spans="1:56" s="13" customFormat="1" ht="18.75">
      <c r="A3" s="236" t="s">
        <v>118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</row>
    <row r="4" spans="1:56" s="13" customFormat="1" ht="18.75">
      <c r="A4" s="237" t="str">
        <f>'Bieu 01 TH'!A4:AN4</f>
        <v>(Biểu mẫu kèm theo Công văn số              /SKHĐT-TH ngày           tháng       năm 2019 của Sở Kế hoạch và Đầu tư)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</row>
    <row r="5" spans="1:56" s="13" customFormat="1" ht="18.75">
      <c r="A5" s="238" t="s">
        <v>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</row>
    <row r="6" spans="1:56" ht="52.5" customHeight="1">
      <c r="A6" s="235" t="s">
        <v>1</v>
      </c>
      <c r="B6" s="235" t="s">
        <v>21</v>
      </c>
      <c r="C6" s="235" t="s">
        <v>114</v>
      </c>
      <c r="D6" s="235" t="s">
        <v>104</v>
      </c>
      <c r="E6" s="235" t="s">
        <v>105</v>
      </c>
      <c r="F6" s="235" t="s">
        <v>106</v>
      </c>
      <c r="G6" s="235" t="s">
        <v>113</v>
      </c>
      <c r="H6" s="235"/>
      <c r="I6" s="235"/>
      <c r="J6" s="235" t="s">
        <v>116</v>
      </c>
      <c r="K6" s="235"/>
      <c r="L6" s="235" t="s">
        <v>115</v>
      </c>
      <c r="M6" s="235"/>
      <c r="N6" s="235"/>
      <c r="O6" s="235"/>
      <c r="P6" s="235" t="s">
        <v>28</v>
      </c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 t="s">
        <v>117</v>
      </c>
      <c r="BA6" s="235"/>
      <c r="BB6" s="235"/>
      <c r="BC6" s="235"/>
      <c r="BD6" s="235" t="s">
        <v>3</v>
      </c>
    </row>
    <row r="7" spans="1:56" ht="25.5" customHeight="1">
      <c r="A7" s="235"/>
      <c r="B7" s="235"/>
      <c r="C7" s="235"/>
      <c r="D7" s="235"/>
      <c r="E7" s="235"/>
      <c r="F7" s="235"/>
      <c r="G7" s="235" t="s">
        <v>24</v>
      </c>
      <c r="H7" s="235" t="s">
        <v>25</v>
      </c>
      <c r="I7" s="235"/>
      <c r="J7" s="235" t="s">
        <v>26</v>
      </c>
      <c r="K7" s="235" t="s">
        <v>68</v>
      </c>
      <c r="L7" s="235" t="s">
        <v>26</v>
      </c>
      <c r="M7" s="235" t="s">
        <v>68</v>
      </c>
      <c r="N7" s="235"/>
      <c r="O7" s="235"/>
      <c r="P7" s="235" t="s">
        <v>200</v>
      </c>
      <c r="Q7" s="235"/>
      <c r="R7" s="235"/>
      <c r="S7" s="235"/>
      <c r="T7" s="235"/>
      <c r="U7" s="235"/>
      <c r="V7" s="235" t="s">
        <v>202</v>
      </c>
      <c r="W7" s="235"/>
      <c r="X7" s="235"/>
      <c r="Y7" s="235"/>
      <c r="Z7" s="235"/>
      <c r="AA7" s="235"/>
      <c r="AB7" s="235"/>
      <c r="AC7" s="235"/>
      <c r="AD7" s="235"/>
      <c r="AE7" s="235"/>
      <c r="AF7" s="235" t="s">
        <v>203</v>
      </c>
      <c r="AG7" s="235"/>
      <c r="AH7" s="235"/>
      <c r="AI7" s="235"/>
      <c r="AJ7" s="235"/>
      <c r="AK7" s="235"/>
      <c r="AL7" s="235"/>
      <c r="AM7" s="235"/>
      <c r="AN7" s="235"/>
      <c r="AO7" s="235"/>
      <c r="AP7" s="235" t="s">
        <v>210</v>
      </c>
      <c r="AQ7" s="235"/>
      <c r="AR7" s="235"/>
      <c r="AS7" s="235"/>
      <c r="AT7" s="235"/>
      <c r="AU7" s="235"/>
      <c r="AV7" s="235"/>
      <c r="AW7" s="235"/>
      <c r="AX7" s="235"/>
      <c r="AY7" s="235"/>
      <c r="AZ7" s="235" t="s">
        <v>26</v>
      </c>
      <c r="BA7" s="235" t="s">
        <v>68</v>
      </c>
      <c r="BB7" s="235"/>
      <c r="BC7" s="235"/>
      <c r="BD7" s="235"/>
    </row>
    <row r="8" spans="1:56" ht="28.5" customHeight="1">
      <c r="A8" s="235"/>
      <c r="B8" s="235"/>
      <c r="C8" s="235"/>
      <c r="D8" s="235"/>
      <c r="E8" s="235"/>
      <c r="F8" s="235"/>
      <c r="G8" s="235"/>
      <c r="H8" s="235" t="s">
        <v>26</v>
      </c>
      <c r="I8" s="235" t="s">
        <v>68</v>
      </c>
      <c r="J8" s="235"/>
      <c r="K8" s="235"/>
      <c r="L8" s="235"/>
      <c r="M8" s="235" t="s">
        <v>27</v>
      </c>
      <c r="N8" s="235" t="s">
        <v>28</v>
      </c>
      <c r="O8" s="235"/>
      <c r="P8" s="235" t="s">
        <v>199</v>
      </c>
      <c r="Q8" s="235"/>
      <c r="R8" s="235"/>
      <c r="S8" s="235"/>
      <c r="T8" s="235" t="s">
        <v>201</v>
      </c>
      <c r="U8" s="235"/>
      <c r="V8" s="235" t="s">
        <v>199</v>
      </c>
      <c r="W8" s="235"/>
      <c r="X8" s="235"/>
      <c r="Y8" s="235"/>
      <c r="Z8" s="235" t="s">
        <v>206</v>
      </c>
      <c r="AA8" s="235"/>
      <c r="AB8" s="235"/>
      <c r="AC8" s="235"/>
      <c r="AD8" s="235"/>
      <c r="AE8" s="235"/>
      <c r="AF8" s="235" t="s">
        <v>199</v>
      </c>
      <c r="AG8" s="235"/>
      <c r="AH8" s="235"/>
      <c r="AI8" s="235"/>
      <c r="AJ8" s="235" t="s">
        <v>208</v>
      </c>
      <c r="AK8" s="235"/>
      <c r="AL8" s="235"/>
      <c r="AM8" s="235"/>
      <c r="AN8" s="235"/>
      <c r="AO8" s="235"/>
      <c r="AP8" s="235" t="s">
        <v>199</v>
      </c>
      <c r="AQ8" s="235"/>
      <c r="AR8" s="235"/>
      <c r="AS8" s="235"/>
      <c r="AT8" s="235" t="s">
        <v>211</v>
      </c>
      <c r="AU8" s="235"/>
      <c r="AV8" s="235"/>
      <c r="AW8" s="235"/>
      <c r="AX8" s="235"/>
      <c r="AY8" s="235"/>
      <c r="AZ8" s="235"/>
      <c r="BA8" s="235" t="s">
        <v>27</v>
      </c>
      <c r="BB8" s="235" t="s">
        <v>28</v>
      </c>
      <c r="BC8" s="235"/>
      <c r="BD8" s="235"/>
    </row>
    <row r="9" spans="1:56" ht="21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 t="s">
        <v>29</v>
      </c>
      <c r="O9" s="235" t="s">
        <v>44</v>
      </c>
      <c r="P9" s="235" t="s">
        <v>26</v>
      </c>
      <c r="Q9" s="235" t="s">
        <v>68</v>
      </c>
      <c r="R9" s="235"/>
      <c r="S9" s="235"/>
      <c r="T9" s="235" t="s">
        <v>26</v>
      </c>
      <c r="U9" s="235" t="s">
        <v>68</v>
      </c>
      <c r="V9" s="235" t="s">
        <v>26</v>
      </c>
      <c r="W9" s="235" t="s">
        <v>68</v>
      </c>
      <c r="X9" s="235"/>
      <c r="Y9" s="235"/>
      <c r="Z9" s="235" t="s">
        <v>26</v>
      </c>
      <c r="AA9" s="235" t="s">
        <v>214</v>
      </c>
      <c r="AB9" s="235" t="s">
        <v>28</v>
      </c>
      <c r="AC9" s="235"/>
      <c r="AD9" s="235"/>
      <c r="AE9" s="235"/>
      <c r="AF9" s="235" t="s">
        <v>26</v>
      </c>
      <c r="AG9" s="235" t="s">
        <v>68</v>
      </c>
      <c r="AH9" s="235"/>
      <c r="AI9" s="235"/>
      <c r="AJ9" s="235" t="s">
        <v>26</v>
      </c>
      <c r="AK9" s="235" t="s">
        <v>68</v>
      </c>
      <c r="AL9" s="235" t="s">
        <v>28</v>
      </c>
      <c r="AM9" s="235"/>
      <c r="AN9" s="235"/>
      <c r="AO9" s="235"/>
      <c r="AP9" s="235" t="s">
        <v>26</v>
      </c>
      <c r="AQ9" s="235" t="s">
        <v>68</v>
      </c>
      <c r="AR9" s="235"/>
      <c r="AS9" s="235"/>
      <c r="AT9" s="235" t="s">
        <v>26</v>
      </c>
      <c r="AU9" s="235" t="s">
        <v>68</v>
      </c>
      <c r="AV9" s="235" t="s">
        <v>28</v>
      </c>
      <c r="AW9" s="235"/>
      <c r="AX9" s="235"/>
      <c r="AY9" s="235"/>
      <c r="AZ9" s="235"/>
      <c r="BA9" s="235"/>
      <c r="BB9" s="235" t="s">
        <v>29</v>
      </c>
      <c r="BC9" s="235" t="s">
        <v>44</v>
      </c>
      <c r="BD9" s="235"/>
    </row>
    <row r="10" spans="1:56" ht="39.75" customHeight="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 t="s">
        <v>27</v>
      </c>
      <c r="R10" s="235" t="s">
        <v>28</v>
      </c>
      <c r="S10" s="235"/>
      <c r="T10" s="235"/>
      <c r="U10" s="235"/>
      <c r="V10" s="235"/>
      <c r="W10" s="235" t="s">
        <v>27</v>
      </c>
      <c r="X10" s="235" t="s">
        <v>28</v>
      </c>
      <c r="Y10" s="235"/>
      <c r="Z10" s="235"/>
      <c r="AA10" s="235"/>
      <c r="AB10" s="235" t="s">
        <v>207</v>
      </c>
      <c r="AC10" s="235"/>
      <c r="AD10" s="235" t="s">
        <v>204</v>
      </c>
      <c r="AE10" s="235"/>
      <c r="AF10" s="235"/>
      <c r="AG10" s="235" t="s">
        <v>27</v>
      </c>
      <c r="AH10" s="235" t="s">
        <v>28</v>
      </c>
      <c r="AI10" s="235"/>
      <c r="AJ10" s="235"/>
      <c r="AK10" s="235"/>
      <c r="AL10" s="235" t="s">
        <v>209</v>
      </c>
      <c r="AM10" s="235"/>
      <c r="AN10" s="235" t="s">
        <v>205</v>
      </c>
      <c r="AO10" s="235"/>
      <c r="AP10" s="235"/>
      <c r="AQ10" s="235" t="s">
        <v>27</v>
      </c>
      <c r="AR10" s="235" t="s">
        <v>28</v>
      </c>
      <c r="AS10" s="235"/>
      <c r="AT10" s="235"/>
      <c r="AU10" s="235"/>
      <c r="AV10" s="235" t="s">
        <v>212</v>
      </c>
      <c r="AW10" s="235"/>
      <c r="AX10" s="235" t="s">
        <v>213</v>
      </c>
      <c r="AY10" s="235"/>
      <c r="AZ10" s="235"/>
      <c r="BA10" s="235"/>
      <c r="BB10" s="235"/>
      <c r="BC10" s="235"/>
      <c r="BD10" s="235"/>
    </row>
    <row r="11" spans="1:56" ht="64.5" customHeight="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94" t="s">
        <v>29</v>
      </c>
      <c r="S11" s="94" t="s">
        <v>44</v>
      </c>
      <c r="T11" s="235"/>
      <c r="U11" s="235"/>
      <c r="V11" s="235"/>
      <c r="W11" s="235"/>
      <c r="X11" s="94" t="s">
        <v>29</v>
      </c>
      <c r="Y11" s="94" t="s">
        <v>44</v>
      </c>
      <c r="Z11" s="235"/>
      <c r="AA11" s="235"/>
      <c r="AB11" s="94" t="s">
        <v>26</v>
      </c>
      <c r="AC11" s="94" t="s">
        <v>68</v>
      </c>
      <c r="AD11" s="94" t="s">
        <v>26</v>
      </c>
      <c r="AE11" s="94" t="s">
        <v>68</v>
      </c>
      <c r="AF11" s="235"/>
      <c r="AG11" s="235"/>
      <c r="AH11" s="94" t="s">
        <v>29</v>
      </c>
      <c r="AI11" s="94" t="s">
        <v>44</v>
      </c>
      <c r="AJ11" s="235"/>
      <c r="AK11" s="235"/>
      <c r="AL11" s="94" t="s">
        <v>26</v>
      </c>
      <c r="AM11" s="94" t="s">
        <v>68</v>
      </c>
      <c r="AN11" s="94" t="s">
        <v>26</v>
      </c>
      <c r="AO11" s="94" t="s">
        <v>68</v>
      </c>
      <c r="AP11" s="235"/>
      <c r="AQ11" s="235"/>
      <c r="AR11" s="94" t="s">
        <v>29</v>
      </c>
      <c r="AS11" s="94" t="s">
        <v>44</v>
      </c>
      <c r="AT11" s="235"/>
      <c r="AU11" s="235"/>
      <c r="AV11" s="94" t="s">
        <v>26</v>
      </c>
      <c r="AW11" s="94" t="s">
        <v>68</v>
      </c>
      <c r="AX11" s="94" t="s">
        <v>26</v>
      </c>
      <c r="AY11" s="94" t="s">
        <v>68</v>
      </c>
      <c r="AZ11" s="235"/>
      <c r="BA11" s="235"/>
      <c r="BB11" s="235"/>
      <c r="BC11" s="235"/>
      <c r="BD11" s="235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216</v>
      </c>
      <c r="B15" s="36" t="s">
        <v>74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31</v>
      </c>
      <c r="B17" s="4" t="s">
        <v>32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33</v>
      </c>
      <c r="B18" s="4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46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30</v>
      </c>
      <c r="B20" s="7" t="s">
        <v>123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79</v>
      </c>
      <c r="B21" s="7" t="s">
        <v>119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33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81</v>
      </c>
      <c r="B24" s="7" t="s">
        <v>120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31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82</v>
      </c>
      <c r="B27" s="7" t="s">
        <v>122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108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31</v>
      </c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33</v>
      </c>
      <c r="B31" s="4" t="s">
        <v>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109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31</v>
      </c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33</v>
      </c>
      <c r="B34" s="4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35</v>
      </c>
      <c r="B35" s="7" t="s">
        <v>110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79</v>
      </c>
      <c r="B36" s="7" t="s">
        <v>121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31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33</v>
      </c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81</v>
      </c>
      <c r="B39" s="7" t="s">
        <v>122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217</v>
      </c>
      <c r="B42" s="36" t="s">
        <v>75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218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20</v>
      </c>
      <c r="B44" s="16" t="s">
        <v>111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33</v>
      </c>
      <c r="B46" s="16" t="s">
        <v>126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33</v>
      </c>
      <c r="B47" s="35" t="s">
        <v>33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6" t="s">
        <v>128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</row>
    <row r="2" spans="1:56" s="13" customFormat="1" ht="18.75">
      <c r="A2" s="237" t="s">
        <v>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</row>
    <row r="3" spans="1:56" s="13" customFormat="1" ht="18.75">
      <c r="A3" s="236" t="s">
        <v>232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</row>
    <row r="4" spans="1:56" s="13" customFormat="1" ht="18.75">
      <c r="A4" s="237" t="str">
        <f>'Bieu 01 TH'!A4:AN4</f>
        <v>(Biểu mẫu kèm theo Công văn số              /SKHĐT-TH ngày           tháng       năm 2019 của Sở Kế hoạch và Đầu tư)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</row>
    <row r="5" spans="1:56" s="13" customFormat="1" ht="18.75">
      <c r="A5" s="238" t="s">
        <v>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</row>
    <row r="6" spans="1:56" ht="52.5" customHeight="1">
      <c r="A6" s="235" t="s">
        <v>1</v>
      </c>
      <c r="B6" s="235" t="s">
        <v>21</v>
      </c>
      <c r="C6" s="235" t="s">
        <v>114</v>
      </c>
      <c r="D6" s="235" t="s">
        <v>104</v>
      </c>
      <c r="E6" s="235" t="s">
        <v>105</v>
      </c>
      <c r="F6" s="235" t="s">
        <v>106</v>
      </c>
      <c r="G6" s="235" t="s">
        <v>113</v>
      </c>
      <c r="H6" s="235"/>
      <c r="I6" s="235"/>
      <c r="J6" s="235" t="s">
        <v>116</v>
      </c>
      <c r="K6" s="235"/>
      <c r="L6" s="235" t="s">
        <v>115</v>
      </c>
      <c r="M6" s="235"/>
      <c r="N6" s="235"/>
      <c r="O6" s="235"/>
      <c r="P6" s="235" t="s">
        <v>28</v>
      </c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 t="s">
        <v>117</v>
      </c>
      <c r="BA6" s="235"/>
      <c r="BB6" s="235"/>
      <c r="BC6" s="235"/>
      <c r="BD6" s="235" t="s">
        <v>3</v>
      </c>
    </row>
    <row r="7" spans="1:56" ht="25.5" customHeight="1">
      <c r="A7" s="235"/>
      <c r="B7" s="235"/>
      <c r="C7" s="235"/>
      <c r="D7" s="235"/>
      <c r="E7" s="235"/>
      <c r="F7" s="235"/>
      <c r="G7" s="235" t="s">
        <v>24</v>
      </c>
      <c r="H7" s="235" t="s">
        <v>25</v>
      </c>
      <c r="I7" s="235"/>
      <c r="J7" s="235" t="s">
        <v>26</v>
      </c>
      <c r="K7" s="235" t="s">
        <v>43</v>
      </c>
      <c r="L7" s="235" t="s">
        <v>26</v>
      </c>
      <c r="M7" s="235" t="s">
        <v>43</v>
      </c>
      <c r="N7" s="235"/>
      <c r="O7" s="235"/>
      <c r="P7" s="235" t="s">
        <v>200</v>
      </c>
      <c r="Q7" s="235"/>
      <c r="R7" s="235"/>
      <c r="S7" s="235"/>
      <c r="T7" s="235"/>
      <c r="U7" s="235"/>
      <c r="V7" s="235" t="s">
        <v>202</v>
      </c>
      <c r="W7" s="235"/>
      <c r="X7" s="235"/>
      <c r="Y7" s="235"/>
      <c r="Z7" s="235"/>
      <c r="AA7" s="235"/>
      <c r="AB7" s="235"/>
      <c r="AC7" s="235"/>
      <c r="AD7" s="235"/>
      <c r="AE7" s="235"/>
      <c r="AF7" s="235" t="s">
        <v>203</v>
      </c>
      <c r="AG7" s="235"/>
      <c r="AH7" s="235"/>
      <c r="AI7" s="235"/>
      <c r="AJ7" s="235"/>
      <c r="AK7" s="235"/>
      <c r="AL7" s="235"/>
      <c r="AM7" s="235"/>
      <c r="AN7" s="235"/>
      <c r="AO7" s="235"/>
      <c r="AP7" s="235" t="s">
        <v>210</v>
      </c>
      <c r="AQ7" s="235"/>
      <c r="AR7" s="235"/>
      <c r="AS7" s="235"/>
      <c r="AT7" s="235"/>
      <c r="AU7" s="235"/>
      <c r="AV7" s="235"/>
      <c r="AW7" s="235"/>
      <c r="AX7" s="235"/>
      <c r="AY7" s="235"/>
      <c r="AZ7" s="235" t="s">
        <v>26</v>
      </c>
      <c r="BA7" s="235" t="s">
        <v>43</v>
      </c>
      <c r="BB7" s="235"/>
      <c r="BC7" s="235"/>
      <c r="BD7" s="235"/>
    </row>
    <row r="8" spans="1:56" ht="28.5" customHeight="1">
      <c r="A8" s="235"/>
      <c r="B8" s="235"/>
      <c r="C8" s="235"/>
      <c r="D8" s="235"/>
      <c r="E8" s="235"/>
      <c r="F8" s="235"/>
      <c r="G8" s="235"/>
      <c r="H8" s="235" t="s">
        <v>26</v>
      </c>
      <c r="I8" s="235" t="s">
        <v>107</v>
      </c>
      <c r="J8" s="235"/>
      <c r="K8" s="235"/>
      <c r="L8" s="235"/>
      <c r="M8" s="235" t="s">
        <v>27</v>
      </c>
      <c r="N8" s="235" t="s">
        <v>28</v>
      </c>
      <c r="O8" s="235"/>
      <c r="P8" s="235" t="s">
        <v>199</v>
      </c>
      <c r="Q8" s="235"/>
      <c r="R8" s="235"/>
      <c r="S8" s="235"/>
      <c r="T8" s="235" t="s">
        <v>201</v>
      </c>
      <c r="U8" s="235"/>
      <c r="V8" s="235" t="s">
        <v>199</v>
      </c>
      <c r="W8" s="235"/>
      <c r="X8" s="235"/>
      <c r="Y8" s="235"/>
      <c r="Z8" s="235" t="s">
        <v>206</v>
      </c>
      <c r="AA8" s="235"/>
      <c r="AB8" s="235"/>
      <c r="AC8" s="235"/>
      <c r="AD8" s="235"/>
      <c r="AE8" s="235"/>
      <c r="AF8" s="235" t="s">
        <v>199</v>
      </c>
      <c r="AG8" s="235"/>
      <c r="AH8" s="235"/>
      <c r="AI8" s="235"/>
      <c r="AJ8" s="235" t="s">
        <v>208</v>
      </c>
      <c r="AK8" s="235"/>
      <c r="AL8" s="235"/>
      <c r="AM8" s="235"/>
      <c r="AN8" s="235"/>
      <c r="AO8" s="235"/>
      <c r="AP8" s="235" t="s">
        <v>199</v>
      </c>
      <c r="AQ8" s="235"/>
      <c r="AR8" s="235"/>
      <c r="AS8" s="235"/>
      <c r="AT8" s="235" t="s">
        <v>211</v>
      </c>
      <c r="AU8" s="235"/>
      <c r="AV8" s="235"/>
      <c r="AW8" s="235"/>
      <c r="AX8" s="235"/>
      <c r="AY8" s="235"/>
      <c r="AZ8" s="235"/>
      <c r="BA8" s="235" t="s">
        <v>27</v>
      </c>
      <c r="BB8" s="235" t="s">
        <v>28</v>
      </c>
      <c r="BC8" s="235"/>
      <c r="BD8" s="235"/>
    </row>
    <row r="9" spans="1:56" ht="21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 t="s">
        <v>29</v>
      </c>
      <c r="O9" s="235" t="s">
        <v>44</v>
      </c>
      <c r="P9" s="235" t="s">
        <v>26</v>
      </c>
      <c r="Q9" s="235" t="s">
        <v>43</v>
      </c>
      <c r="R9" s="235"/>
      <c r="S9" s="235"/>
      <c r="T9" s="235" t="s">
        <v>26</v>
      </c>
      <c r="U9" s="235" t="s">
        <v>43</v>
      </c>
      <c r="V9" s="235" t="s">
        <v>26</v>
      </c>
      <c r="W9" s="235" t="s">
        <v>43</v>
      </c>
      <c r="X9" s="235"/>
      <c r="Y9" s="235"/>
      <c r="Z9" s="235" t="s">
        <v>26</v>
      </c>
      <c r="AA9" s="235" t="s">
        <v>43</v>
      </c>
      <c r="AB9" s="235" t="s">
        <v>28</v>
      </c>
      <c r="AC9" s="235"/>
      <c r="AD9" s="235"/>
      <c r="AE9" s="235"/>
      <c r="AF9" s="235" t="s">
        <v>26</v>
      </c>
      <c r="AG9" s="235" t="s">
        <v>43</v>
      </c>
      <c r="AH9" s="235"/>
      <c r="AI9" s="235"/>
      <c r="AJ9" s="235" t="s">
        <v>26</v>
      </c>
      <c r="AK9" s="235" t="s">
        <v>43</v>
      </c>
      <c r="AL9" s="235" t="s">
        <v>28</v>
      </c>
      <c r="AM9" s="235"/>
      <c r="AN9" s="235"/>
      <c r="AO9" s="235"/>
      <c r="AP9" s="235" t="s">
        <v>26</v>
      </c>
      <c r="AQ9" s="235" t="s">
        <v>43</v>
      </c>
      <c r="AR9" s="235"/>
      <c r="AS9" s="235"/>
      <c r="AT9" s="235" t="s">
        <v>26</v>
      </c>
      <c r="AU9" s="235" t="s">
        <v>43</v>
      </c>
      <c r="AV9" s="235" t="s">
        <v>28</v>
      </c>
      <c r="AW9" s="235"/>
      <c r="AX9" s="235"/>
      <c r="AY9" s="235"/>
      <c r="AZ9" s="235"/>
      <c r="BA9" s="235"/>
      <c r="BB9" s="235" t="s">
        <v>29</v>
      </c>
      <c r="BC9" s="235" t="s">
        <v>44</v>
      </c>
      <c r="BD9" s="235"/>
    </row>
    <row r="10" spans="1:56" ht="39.75" customHeight="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 t="s">
        <v>27</v>
      </c>
      <c r="R10" s="235" t="s">
        <v>28</v>
      </c>
      <c r="S10" s="235"/>
      <c r="T10" s="235"/>
      <c r="U10" s="235"/>
      <c r="V10" s="235"/>
      <c r="W10" s="235" t="s">
        <v>27</v>
      </c>
      <c r="X10" s="235" t="s">
        <v>28</v>
      </c>
      <c r="Y10" s="235"/>
      <c r="Z10" s="235"/>
      <c r="AA10" s="235"/>
      <c r="AB10" s="235" t="s">
        <v>207</v>
      </c>
      <c r="AC10" s="235"/>
      <c r="AD10" s="235" t="s">
        <v>204</v>
      </c>
      <c r="AE10" s="235"/>
      <c r="AF10" s="235"/>
      <c r="AG10" s="235" t="s">
        <v>27</v>
      </c>
      <c r="AH10" s="235" t="s">
        <v>28</v>
      </c>
      <c r="AI10" s="235"/>
      <c r="AJ10" s="235"/>
      <c r="AK10" s="235"/>
      <c r="AL10" s="235" t="s">
        <v>209</v>
      </c>
      <c r="AM10" s="235"/>
      <c r="AN10" s="235" t="s">
        <v>205</v>
      </c>
      <c r="AO10" s="235"/>
      <c r="AP10" s="235"/>
      <c r="AQ10" s="235" t="s">
        <v>27</v>
      </c>
      <c r="AR10" s="235" t="s">
        <v>28</v>
      </c>
      <c r="AS10" s="235"/>
      <c r="AT10" s="235"/>
      <c r="AU10" s="235"/>
      <c r="AV10" s="235" t="s">
        <v>212</v>
      </c>
      <c r="AW10" s="235"/>
      <c r="AX10" s="235" t="s">
        <v>213</v>
      </c>
      <c r="AY10" s="235"/>
      <c r="AZ10" s="235"/>
      <c r="BA10" s="235"/>
      <c r="BB10" s="235"/>
      <c r="BC10" s="235"/>
      <c r="BD10" s="235"/>
    </row>
    <row r="11" spans="1:56" ht="64.5" customHeight="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94" t="s">
        <v>29</v>
      </c>
      <c r="S11" s="94" t="s">
        <v>44</v>
      </c>
      <c r="T11" s="235"/>
      <c r="U11" s="235"/>
      <c r="V11" s="235"/>
      <c r="W11" s="235"/>
      <c r="X11" s="94" t="s">
        <v>29</v>
      </c>
      <c r="Y11" s="94" t="s">
        <v>44</v>
      </c>
      <c r="Z11" s="235"/>
      <c r="AA11" s="235"/>
      <c r="AB11" s="94" t="s">
        <v>26</v>
      </c>
      <c r="AC11" s="94" t="s">
        <v>43</v>
      </c>
      <c r="AD11" s="94" t="s">
        <v>26</v>
      </c>
      <c r="AE11" s="94" t="s">
        <v>43</v>
      </c>
      <c r="AF11" s="235"/>
      <c r="AG11" s="235"/>
      <c r="AH11" s="94" t="s">
        <v>29</v>
      </c>
      <c r="AI11" s="94" t="s">
        <v>44</v>
      </c>
      <c r="AJ11" s="235"/>
      <c r="AK11" s="235"/>
      <c r="AL11" s="94" t="s">
        <v>26</v>
      </c>
      <c r="AM11" s="94" t="s">
        <v>43</v>
      </c>
      <c r="AN11" s="94" t="s">
        <v>26</v>
      </c>
      <c r="AO11" s="94" t="s">
        <v>43</v>
      </c>
      <c r="AP11" s="235"/>
      <c r="AQ11" s="235"/>
      <c r="AR11" s="94" t="s">
        <v>29</v>
      </c>
      <c r="AS11" s="94" t="s">
        <v>44</v>
      </c>
      <c r="AT11" s="235"/>
      <c r="AU11" s="235"/>
      <c r="AV11" s="94" t="s">
        <v>26</v>
      </c>
      <c r="AW11" s="94" t="s">
        <v>43</v>
      </c>
      <c r="AX11" s="94" t="s">
        <v>26</v>
      </c>
      <c r="AY11" s="94" t="s">
        <v>43</v>
      </c>
      <c r="AZ11" s="235"/>
      <c r="BA11" s="235"/>
      <c r="BB11" s="235"/>
      <c r="BC11" s="235"/>
      <c r="BD11" s="235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131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126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6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</row>
    <row r="2" spans="1:56" s="13" customFormat="1" ht="18.75">
      <c r="A2" s="237" t="s">
        <v>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</row>
    <row r="3" spans="1:56" s="13" customFormat="1" ht="18.75">
      <c r="A3" s="236" t="s">
        <v>180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</row>
    <row r="4" spans="1:56" s="13" customFormat="1" ht="18.75">
      <c r="A4" s="237" t="str">
        <f>'Bieu 01 TH'!A4:AN4</f>
        <v>(Biểu mẫu kèm theo Công văn số              /SKHĐT-TH ngày           tháng       năm 2019 của Sở Kế hoạch và Đầu tư)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</row>
    <row r="5" spans="1:56" s="13" customFormat="1" ht="18.75">
      <c r="A5" s="238" t="s">
        <v>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</row>
    <row r="6" spans="1:56" ht="52.5" customHeight="1">
      <c r="A6" s="235" t="s">
        <v>1</v>
      </c>
      <c r="B6" s="235" t="s">
        <v>21</v>
      </c>
      <c r="C6" s="235" t="s">
        <v>114</v>
      </c>
      <c r="D6" s="235" t="s">
        <v>104</v>
      </c>
      <c r="E6" s="235" t="s">
        <v>105</v>
      </c>
      <c r="F6" s="235" t="s">
        <v>106</v>
      </c>
      <c r="G6" s="235" t="s">
        <v>113</v>
      </c>
      <c r="H6" s="235"/>
      <c r="I6" s="235"/>
      <c r="J6" s="235" t="s">
        <v>116</v>
      </c>
      <c r="K6" s="235"/>
      <c r="L6" s="235" t="s">
        <v>115</v>
      </c>
      <c r="M6" s="235"/>
      <c r="N6" s="235"/>
      <c r="O6" s="235"/>
      <c r="P6" s="235" t="s">
        <v>28</v>
      </c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 t="s">
        <v>117</v>
      </c>
      <c r="BA6" s="235"/>
      <c r="BB6" s="235"/>
      <c r="BC6" s="235"/>
      <c r="BD6" s="235" t="s">
        <v>3</v>
      </c>
    </row>
    <row r="7" spans="1:56" ht="25.5" customHeight="1">
      <c r="A7" s="235"/>
      <c r="B7" s="235"/>
      <c r="C7" s="235"/>
      <c r="D7" s="235"/>
      <c r="E7" s="235"/>
      <c r="F7" s="235"/>
      <c r="G7" s="235" t="s">
        <v>24</v>
      </c>
      <c r="H7" s="235" t="s">
        <v>25</v>
      </c>
      <c r="I7" s="235"/>
      <c r="J7" s="235" t="s">
        <v>26</v>
      </c>
      <c r="K7" s="235" t="s">
        <v>214</v>
      </c>
      <c r="L7" s="235" t="s">
        <v>26</v>
      </c>
      <c r="M7" s="235" t="s">
        <v>68</v>
      </c>
      <c r="N7" s="235"/>
      <c r="O7" s="235"/>
      <c r="P7" s="235" t="s">
        <v>200</v>
      </c>
      <c r="Q7" s="235"/>
      <c r="R7" s="235"/>
      <c r="S7" s="235"/>
      <c r="T7" s="235"/>
      <c r="U7" s="235"/>
      <c r="V7" s="235" t="s">
        <v>202</v>
      </c>
      <c r="W7" s="235"/>
      <c r="X7" s="235"/>
      <c r="Y7" s="235"/>
      <c r="Z7" s="235"/>
      <c r="AA7" s="235"/>
      <c r="AB7" s="235"/>
      <c r="AC7" s="235"/>
      <c r="AD7" s="235"/>
      <c r="AE7" s="235"/>
      <c r="AF7" s="235" t="s">
        <v>203</v>
      </c>
      <c r="AG7" s="235"/>
      <c r="AH7" s="235"/>
      <c r="AI7" s="235"/>
      <c r="AJ7" s="235"/>
      <c r="AK7" s="235"/>
      <c r="AL7" s="235"/>
      <c r="AM7" s="235"/>
      <c r="AN7" s="235"/>
      <c r="AO7" s="235"/>
      <c r="AP7" s="235" t="s">
        <v>210</v>
      </c>
      <c r="AQ7" s="235"/>
      <c r="AR7" s="235"/>
      <c r="AS7" s="235"/>
      <c r="AT7" s="235"/>
      <c r="AU7" s="235"/>
      <c r="AV7" s="235"/>
      <c r="AW7" s="235"/>
      <c r="AX7" s="235"/>
      <c r="AY7" s="235"/>
      <c r="AZ7" s="235" t="s">
        <v>26</v>
      </c>
      <c r="BA7" s="235" t="s">
        <v>68</v>
      </c>
      <c r="BB7" s="235"/>
      <c r="BC7" s="235"/>
      <c r="BD7" s="235"/>
    </row>
    <row r="8" spans="1:56" ht="28.5" customHeight="1">
      <c r="A8" s="235"/>
      <c r="B8" s="235"/>
      <c r="C8" s="235"/>
      <c r="D8" s="235"/>
      <c r="E8" s="235"/>
      <c r="F8" s="235"/>
      <c r="G8" s="235"/>
      <c r="H8" s="235" t="s">
        <v>26</v>
      </c>
      <c r="I8" s="235" t="s">
        <v>68</v>
      </c>
      <c r="J8" s="235"/>
      <c r="K8" s="235"/>
      <c r="L8" s="235"/>
      <c r="M8" s="235" t="s">
        <v>27</v>
      </c>
      <c r="N8" s="235" t="s">
        <v>28</v>
      </c>
      <c r="O8" s="235"/>
      <c r="P8" s="235" t="s">
        <v>199</v>
      </c>
      <c r="Q8" s="235"/>
      <c r="R8" s="235"/>
      <c r="S8" s="235"/>
      <c r="T8" s="235" t="s">
        <v>201</v>
      </c>
      <c r="U8" s="235"/>
      <c r="V8" s="235" t="s">
        <v>199</v>
      </c>
      <c r="W8" s="235"/>
      <c r="X8" s="235"/>
      <c r="Y8" s="235"/>
      <c r="Z8" s="235" t="s">
        <v>206</v>
      </c>
      <c r="AA8" s="235"/>
      <c r="AB8" s="235"/>
      <c r="AC8" s="235"/>
      <c r="AD8" s="235"/>
      <c r="AE8" s="235"/>
      <c r="AF8" s="235" t="s">
        <v>199</v>
      </c>
      <c r="AG8" s="235"/>
      <c r="AH8" s="235"/>
      <c r="AI8" s="235"/>
      <c r="AJ8" s="235" t="s">
        <v>208</v>
      </c>
      <c r="AK8" s="235"/>
      <c r="AL8" s="235"/>
      <c r="AM8" s="235"/>
      <c r="AN8" s="235"/>
      <c r="AO8" s="235"/>
      <c r="AP8" s="235" t="s">
        <v>199</v>
      </c>
      <c r="AQ8" s="235"/>
      <c r="AR8" s="235"/>
      <c r="AS8" s="235"/>
      <c r="AT8" s="235" t="s">
        <v>211</v>
      </c>
      <c r="AU8" s="235"/>
      <c r="AV8" s="235"/>
      <c r="AW8" s="235"/>
      <c r="AX8" s="235"/>
      <c r="AY8" s="235"/>
      <c r="AZ8" s="235"/>
      <c r="BA8" s="235" t="s">
        <v>27</v>
      </c>
      <c r="BB8" s="235" t="s">
        <v>28</v>
      </c>
      <c r="BC8" s="235"/>
      <c r="BD8" s="235"/>
    </row>
    <row r="9" spans="1:56" ht="21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 t="s">
        <v>29</v>
      </c>
      <c r="O9" s="235" t="s">
        <v>44</v>
      </c>
      <c r="P9" s="235" t="s">
        <v>26</v>
      </c>
      <c r="Q9" s="235" t="s">
        <v>68</v>
      </c>
      <c r="R9" s="235"/>
      <c r="S9" s="235"/>
      <c r="T9" s="235" t="s">
        <v>26</v>
      </c>
      <c r="U9" s="235" t="s">
        <v>68</v>
      </c>
      <c r="V9" s="235" t="s">
        <v>26</v>
      </c>
      <c r="W9" s="235" t="s">
        <v>68</v>
      </c>
      <c r="X9" s="235"/>
      <c r="Y9" s="235"/>
      <c r="Z9" s="235" t="s">
        <v>26</v>
      </c>
      <c r="AA9" s="235" t="s">
        <v>68</v>
      </c>
      <c r="AB9" s="235" t="s">
        <v>28</v>
      </c>
      <c r="AC9" s="235"/>
      <c r="AD9" s="235"/>
      <c r="AE9" s="235"/>
      <c r="AF9" s="235" t="s">
        <v>26</v>
      </c>
      <c r="AG9" s="235" t="s">
        <v>68</v>
      </c>
      <c r="AH9" s="235"/>
      <c r="AI9" s="235"/>
      <c r="AJ9" s="235" t="s">
        <v>26</v>
      </c>
      <c r="AK9" s="235" t="s">
        <v>68</v>
      </c>
      <c r="AL9" s="235" t="s">
        <v>28</v>
      </c>
      <c r="AM9" s="235"/>
      <c r="AN9" s="235"/>
      <c r="AO9" s="235"/>
      <c r="AP9" s="235" t="s">
        <v>26</v>
      </c>
      <c r="AQ9" s="235" t="s">
        <v>68</v>
      </c>
      <c r="AR9" s="235"/>
      <c r="AS9" s="235"/>
      <c r="AT9" s="235" t="s">
        <v>26</v>
      </c>
      <c r="AU9" s="235" t="s">
        <v>68</v>
      </c>
      <c r="AV9" s="235" t="s">
        <v>28</v>
      </c>
      <c r="AW9" s="235"/>
      <c r="AX9" s="235"/>
      <c r="AY9" s="235"/>
      <c r="AZ9" s="235"/>
      <c r="BA9" s="235"/>
      <c r="BB9" s="235" t="s">
        <v>29</v>
      </c>
      <c r="BC9" s="235" t="s">
        <v>44</v>
      </c>
      <c r="BD9" s="235"/>
    </row>
    <row r="10" spans="1:56" ht="39.75" customHeight="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 t="s">
        <v>27</v>
      </c>
      <c r="R10" s="235" t="s">
        <v>28</v>
      </c>
      <c r="S10" s="235"/>
      <c r="T10" s="235"/>
      <c r="U10" s="235"/>
      <c r="V10" s="235"/>
      <c r="W10" s="235" t="s">
        <v>27</v>
      </c>
      <c r="X10" s="235" t="s">
        <v>28</v>
      </c>
      <c r="Y10" s="235"/>
      <c r="Z10" s="235"/>
      <c r="AA10" s="235"/>
      <c r="AB10" s="235" t="s">
        <v>207</v>
      </c>
      <c r="AC10" s="235"/>
      <c r="AD10" s="235" t="s">
        <v>204</v>
      </c>
      <c r="AE10" s="235"/>
      <c r="AF10" s="235"/>
      <c r="AG10" s="235" t="s">
        <v>27</v>
      </c>
      <c r="AH10" s="235" t="s">
        <v>28</v>
      </c>
      <c r="AI10" s="235"/>
      <c r="AJ10" s="235"/>
      <c r="AK10" s="235"/>
      <c r="AL10" s="235" t="s">
        <v>209</v>
      </c>
      <c r="AM10" s="235"/>
      <c r="AN10" s="235" t="s">
        <v>205</v>
      </c>
      <c r="AO10" s="235"/>
      <c r="AP10" s="235"/>
      <c r="AQ10" s="235" t="s">
        <v>27</v>
      </c>
      <c r="AR10" s="235" t="s">
        <v>28</v>
      </c>
      <c r="AS10" s="235"/>
      <c r="AT10" s="235"/>
      <c r="AU10" s="235"/>
      <c r="AV10" s="235" t="s">
        <v>212</v>
      </c>
      <c r="AW10" s="235"/>
      <c r="AX10" s="235" t="s">
        <v>213</v>
      </c>
      <c r="AY10" s="235"/>
      <c r="AZ10" s="235"/>
      <c r="BA10" s="235"/>
      <c r="BB10" s="235"/>
      <c r="BC10" s="235"/>
      <c r="BD10" s="235"/>
    </row>
    <row r="11" spans="1:56" ht="64.5" customHeight="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94" t="s">
        <v>29</v>
      </c>
      <c r="S11" s="94" t="s">
        <v>44</v>
      </c>
      <c r="T11" s="235"/>
      <c r="U11" s="235"/>
      <c r="V11" s="235"/>
      <c r="W11" s="235"/>
      <c r="X11" s="94" t="s">
        <v>29</v>
      </c>
      <c r="Y11" s="94" t="s">
        <v>44</v>
      </c>
      <c r="Z11" s="235"/>
      <c r="AA11" s="235"/>
      <c r="AB11" s="94" t="s">
        <v>26</v>
      </c>
      <c r="AC11" s="94" t="s">
        <v>68</v>
      </c>
      <c r="AD11" s="99" t="s">
        <v>26</v>
      </c>
      <c r="AE11" s="94" t="s">
        <v>68</v>
      </c>
      <c r="AF11" s="235"/>
      <c r="AG11" s="235"/>
      <c r="AH11" s="94" t="s">
        <v>29</v>
      </c>
      <c r="AI11" s="94" t="s">
        <v>44</v>
      </c>
      <c r="AJ11" s="235"/>
      <c r="AK11" s="235"/>
      <c r="AL11" s="94" t="s">
        <v>26</v>
      </c>
      <c r="AM11" s="94" t="s">
        <v>68</v>
      </c>
      <c r="AN11" s="94" t="s">
        <v>26</v>
      </c>
      <c r="AO11" s="94" t="s">
        <v>68</v>
      </c>
      <c r="AP11" s="235"/>
      <c r="AQ11" s="235"/>
      <c r="AR11" s="94" t="s">
        <v>29</v>
      </c>
      <c r="AS11" s="94" t="s">
        <v>44</v>
      </c>
      <c r="AT11" s="235"/>
      <c r="AU11" s="235"/>
      <c r="AV11" s="94" t="s">
        <v>26</v>
      </c>
      <c r="AW11" s="94" t="s">
        <v>68</v>
      </c>
      <c r="AX11" s="94" t="s">
        <v>26</v>
      </c>
      <c r="AY11" s="94" t="s">
        <v>68</v>
      </c>
      <c r="AZ11" s="235"/>
      <c r="BA11" s="235"/>
      <c r="BB11" s="235"/>
      <c r="BC11" s="235"/>
      <c r="BD11" s="235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215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33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44" t="s">
        <v>132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</row>
    <row r="2" spans="1:95" s="38" customFormat="1" ht="24.95" customHeight="1">
      <c r="A2" s="241" t="s">
        <v>72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</row>
    <row r="3" spans="1:95" ht="24.95" customHeight="1">
      <c r="A3" s="245" t="s">
        <v>197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</row>
    <row r="4" spans="1:95" ht="24.95" customHeight="1">
      <c r="A4" s="242" t="str">
        <f>'Bieu 01 TH'!A4:AN4</f>
        <v>(Biểu mẫu kèm theo Công văn số              /SKHĐT-TH ngày           tháng       năm 2019 của Sở Kế hoạch và Đầu tư)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s="39" customFormat="1" ht="24.95" customHeight="1">
      <c r="A5" s="246" t="s">
        <v>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</row>
    <row r="6" spans="1:95" s="40" customFormat="1" ht="27" customHeight="1">
      <c r="A6" s="239" t="s">
        <v>133</v>
      </c>
      <c r="B6" s="239" t="s">
        <v>21</v>
      </c>
      <c r="C6" s="239" t="s">
        <v>22</v>
      </c>
      <c r="D6" s="239" t="s">
        <v>104</v>
      </c>
      <c r="E6" s="239" t="s">
        <v>105</v>
      </c>
      <c r="F6" s="239" t="s">
        <v>106</v>
      </c>
      <c r="G6" s="240" t="s">
        <v>184</v>
      </c>
      <c r="H6" s="240"/>
      <c r="I6" s="240"/>
      <c r="J6" s="240"/>
      <c r="K6" s="240"/>
      <c r="L6" s="239" t="s">
        <v>185</v>
      </c>
      <c r="M6" s="239"/>
      <c r="N6" s="239" t="s">
        <v>186</v>
      </c>
      <c r="O6" s="239"/>
      <c r="P6" s="239"/>
      <c r="Q6" s="239"/>
      <c r="R6" s="239"/>
      <c r="S6" s="239"/>
      <c r="T6" s="239"/>
      <c r="U6" s="239" t="s">
        <v>28</v>
      </c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 t="s">
        <v>117</v>
      </c>
      <c r="CK6" s="239"/>
      <c r="CL6" s="239"/>
      <c r="CM6" s="239"/>
      <c r="CN6" s="239"/>
      <c r="CO6" s="239"/>
      <c r="CP6" s="239"/>
      <c r="CQ6" s="239"/>
    </row>
    <row r="7" spans="1:95" s="40" customFormat="1" ht="27" customHeight="1">
      <c r="A7" s="239"/>
      <c r="B7" s="239"/>
      <c r="C7" s="239"/>
      <c r="D7" s="239"/>
      <c r="E7" s="239"/>
      <c r="F7" s="239"/>
      <c r="G7" s="240" t="s">
        <v>24</v>
      </c>
      <c r="H7" s="240" t="s">
        <v>25</v>
      </c>
      <c r="I7" s="240"/>
      <c r="J7" s="240"/>
      <c r="K7" s="240"/>
      <c r="L7" s="239"/>
      <c r="M7" s="239"/>
      <c r="N7" s="240" t="s">
        <v>26</v>
      </c>
      <c r="O7" s="239" t="s">
        <v>28</v>
      </c>
      <c r="P7" s="239"/>
      <c r="Q7" s="239"/>
      <c r="R7" s="239"/>
      <c r="S7" s="239"/>
      <c r="T7" s="239"/>
      <c r="U7" s="239" t="s">
        <v>200</v>
      </c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 t="s">
        <v>202</v>
      </c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 t="s">
        <v>203</v>
      </c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 t="s">
        <v>210</v>
      </c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40" t="s">
        <v>26</v>
      </c>
      <c r="CK7" s="240" t="s">
        <v>5</v>
      </c>
      <c r="CL7" s="240"/>
      <c r="CM7" s="240"/>
      <c r="CN7" s="240"/>
      <c r="CO7" s="240"/>
      <c r="CP7" s="240"/>
      <c r="CQ7" s="239"/>
    </row>
    <row r="8" spans="1:95" s="40" customFormat="1" ht="27" customHeight="1">
      <c r="A8" s="239"/>
      <c r="B8" s="239"/>
      <c r="C8" s="239"/>
      <c r="D8" s="239"/>
      <c r="E8" s="239"/>
      <c r="F8" s="239"/>
      <c r="G8" s="240"/>
      <c r="H8" s="240" t="s">
        <v>26</v>
      </c>
      <c r="I8" s="240" t="s">
        <v>10</v>
      </c>
      <c r="J8" s="240"/>
      <c r="K8" s="240"/>
      <c r="L8" s="240" t="s">
        <v>26</v>
      </c>
      <c r="M8" s="240" t="s">
        <v>190</v>
      </c>
      <c r="N8" s="240"/>
      <c r="O8" s="240" t="s">
        <v>220</v>
      </c>
      <c r="P8" s="240"/>
      <c r="Q8" s="240"/>
      <c r="R8" s="240"/>
      <c r="S8" s="240"/>
      <c r="T8" s="240" t="s">
        <v>221</v>
      </c>
      <c r="U8" s="239" t="s">
        <v>222</v>
      </c>
      <c r="V8" s="239"/>
      <c r="W8" s="239"/>
      <c r="X8" s="239"/>
      <c r="Y8" s="239"/>
      <c r="Z8" s="239"/>
      <c r="AA8" s="239"/>
      <c r="AB8" s="239" t="s">
        <v>201</v>
      </c>
      <c r="AC8" s="239"/>
      <c r="AD8" s="239"/>
      <c r="AE8" s="239"/>
      <c r="AF8" s="239"/>
      <c r="AG8" s="239"/>
      <c r="AH8" s="239" t="s">
        <v>222</v>
      </c>
      <c r="AI8" s="239"/>
      <c r="AJ8" s="239"/>
      <c r="AK8" s="239"/>
      <c r="AL8" s="239"/>
      <c r="AM8" s="239"/>
      <c r="AN8" s="239"/>
      <c r="AO8" s="239" t="s">
        <v>206</v>
      </c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 t="s">
        <v>222</v>
      </c>
      <c r="BA8" s="239"/>
      <c r="BB8" s="239"/>
      <c r="BC8" s="239"/>
      <c r="BD8" s="239"/>
      <c r="BE8" s="239"/>
      <c r="BF8" s="239"/>
      <c r="BG8" s="239" t="s">
        <v>208</v>
      </c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 t="s">
        <v>222</v>
      </c>
      <c r="BS8" s="239"/>
      <c r="BT8" s="239"/>
      <c r="BU8" s="239"/>
      <c r="BV8" s="239"/>
      <c r="BW8" s="239"/>
      <c r="BX8" s="239"/>
      <c r="BY8" s="239" t="s">
        <v>211</v>
      </c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40"/>
      <c r="CK8" s="243" t="s">
        <v>228</v>
      </c>
      <c r="CL8" s="243"/>
      <c r="CM8" s="243"/>
      <c r="CN8" s="243"/>
      <c r="CO8" s="243"/>
      <c r="CP8" s="240" t="s">
        <v>224</v>
      </c>
      <c r="CQ8" s="239"/>
    </row>
    <row r="9" spans="1:95" s="40" customFormat="1" ht="27" customHeight="1">
      <c r="A9" s="239"/>
      <c r="B9" s="239"/>
      <c r="C9" s="239"/>
      <c r="D9" s="239"/>
      <c r="E9" s="239"/>
      <c r="F9" s="239"/>
      <c r="G9" s="240"/>
      <c r="H9" s="240"/>
      <c r="I9" s="240" t="s">
        <v>187</v>
      </c>
      <c r="J9" s="240" t="s">
        <v>188</v>
      </c>
      <c r="K9" s="240" t="s">
        <v>189</v>
      </c>
      <c r="L9" s="240"/>
      <c r="M9" s="240"/>
      <c r="N9" s="240"/>
      <c r="O9" s="243" t="s">
        <v>187</v>
      </c>
      <c r="P9" s="243"/>
      <c r="Q9" s="243"/>
      <c r="R9" s="240" t="s">
        <v>188</v>
      </c>
      <c r="S9" s="240" t="s">
        <v>189</v>
      </c>
      <c r="T9" s="240"/>
      <c r="U9" s="248" t="s">
        <v>26</v>
      </c>
      <c r="V9" s="251" t="s">
        <v>28</v>
      </c>
      <c r="W9" s="252"/>
      <c r="X9" s="252"/>
      <c r="Y9" s="252"/>
      <c r="Z9" s="252"/>
      <c r="AA9" s="253"/>
      <c r="AB9" s="248" t="s">
        <v>27</v>
      </c>
      <c r="AC9" s="251" t="s">
        <v>28</v>
      </c>
      <c r="AD9" s="252"/>
      <c r="AE9" s="252"/>
      <c r="AF9" s="252"/>
      <c r="AG9" s="253"/>
      <c r="AH9" s="240" t="s">
        <v>26</v>
      </c>
      <c r="AI9" s="239" t="s">
        <v>28</v>
      </c>
      <c r="AJ9" s="239"/>
      <c r="AK9" s="239"/>
      <c r="AL9" s="239"/>
      <c r="AM9" s="239"/>
      <c r="AN9" s="239"/>
      <c r="AO9" s="240" t="s">
        <v>225</v>
      </c>
      <c r="AP9" s="240"/>
      <c r="AQ9" s="240"/>
      <c r="AR9" s="240"/>
      <c r="AS9" s="240"/>
      <c r="AT9" s="240"/>
      <c r="AU9" s="239" t="s">
        <v>204</v>
      </c>
      <c r="AV9" s="239"/>
      <c r="AW9" s="239"/>
      <c r="AX9" s="239"/>
      <c r="AY9" s="239"/>
      <c r="AZ9" s="240" t="s">
        <v>26</v>
      </c>
      <c r="BA9" s="239" t="s">
        <v>28</v>
      </c>
      <c r="BB9" s="239"/>
      <c r="BC9" s="239"/>
      <c r="BD9" s="239"/>
      <c r="BE9" s="239"/>
      <c r="BF9" s="239"/>
      <c r="BG9" s="240" t="s">
        <v>226</v>
      </c>
      <c r="BH9" s="240"/>
      <c r="BI9" s="240"/>
      <c r="BJ9" s="240"/>
      <c r="BK9" s="240"/>
      <c r="BL9" s="240"/>
      <c r="BM9" s="239" t="s">
        <v>205</v>
      </c>
      <c r="BN9" s="239"/>
      <c r="BO9" s="239"/>
      <c r="BP9" s="239"/>
      <c r="BQ9" s="239"/>
      <c r="BR9" s="240" t="s">
        <v>26</v>
      </c>
      <c r="BS9" s="239" t="s">
        <v>28</v>
      </c>
      <c r="BT9" s="239"/>
      <c r="BU9" s="239"/>
      <c r="BV9" s="239"/>
      <c r="BW9" s="239"/>
      <c r="BX9" s="239"/>
      <c r="BY9" s="240" t="s">
        <v>227</v>
      </c>
      <c r="BZ9" s="240"/>
      <c r="CA9" s="240"/>
      <c r="CB9" s="240"/>
      <c r="CC9" s="240"/>
      <c r="CD9" s="240"/>
      <c r="CE9" s="239" t="s">
        <v>213</v>
      </c>
      <c r="CF9" s="239"/>
      <c r="CG9" s="239"/>
      <c r="CH9" s="239"/>
      <c r="CI9" s="239"/>
      <c r="CJ9" s="240"/>
      <c r="CK9" s="243" t="s">
        <v>187</v>
      </c>
      <c r="CL9" s="243"/>
      <c r="CM9" s="243"/>
      <c r="CN9" s="240" t="s">
        <v>188</v>
      </c>
      <c r="CO9" s="240" t="s">
        <v>189</v>
      </c>
      <c r="CP9" s="240"/>
      <c r="CQ9" s="239"/>
    </row>
    <row r="10" spans="1:95" s="40" customFormat="1" ht="33.75" customHeight="1">
      <c r="A10" s="239"/>
      <c r="B10" s="239"/>
      <c r="C10" s="239"/>
      <c r="D10" s="239"/>
      <c r="E10" s="239"/>
      <c r="F10" s="239"/>
      <c r="G10" s="240"/>
      <c r="H10" s="240"/>
      <c r="I10" s="240"/>
      <c r="J10" s="240"/>
      <c r="K10" s="240"/>
      <c r="L10" s="240"/>
      <c r="M10" s="240"/>
      <c r="N10" s="240"/>
      <c r="O10" s="240" t="s">
        <v>27</v>
      </c>
      <c r="P10" s="247" t="s">
        <v>229</v>
      </c>
      <c r="Q10" s="243" t="s">
        <v>44</v>
      </c>
      <c r="R10" s="240"/>
      <c r="S10" s="240"/>
      <c r="T10" s="240"/>
      <c r="U10" s="249"/>
      <c r="V10" s="240" t="s">
        <v>220</v>
      </c>
      <c r="W10" s="240"/>
      <c r="X10" s="240"/>
      <c r="Y10" s="240"/>
      <c r="Z10" s="240"/>
      <c r="AA10" s="240" t="s">
        <v>221</v>
      </c>
      <c r="AB10" s="249"/>
      <c r="AC10" s="240" t="s">
        <v>220</v>
      </c>
      <c r="AD10" s="240"/>
      <c r="AE10" s="240"/>
      <c r="AF10" s="240"/>
      <c r="AG10" s="240" t="s">
        <v>224</v>
      </c>
      <c r="AH10" s="240"/>
      <c r="AI10" s="240" t="s">
        <v>220</v>
      </c>
      <c r="AJ10" s="240"/>
      <c r="AK10" s="240"/>
      <c r="AL10" s="240"/>
      <c r="AM10" s="240"/>
      <c r="AN10" s="240" t="s">
        <v>221</v>
      </c>
      <c r="AO10" s="240" t="s">
        <v>27</v>
      </c>
      <c r="AP10" s="240" t="s">
        <v>220</v>
      </c>
      <c r="AQ10" s="240"/>
      <c r="AR10" s="240"/>
      <c r="AS10" s="240"/>
      <c r="AT10" s="240" t="s">
        <v>224</v>
      </c>
      <c r="AU10" s="240" t="s">
        <v>27</v>
      </c>
      <c r="AV10" s="240" t="s">
        <v>220</v>
      </c>
      <c r="AW10" s="240"/>
      <c r="AX10" s="240"/>
      <c r="AY10" s="240"/>
      <c r="AZ10" s="240"/>
      <c r="BA10" s="240" t="s">
        <v>220</v>
      </c>
      <c r="BB10" s="240"/>
      <c r="BC10" s="240"/>
      <c r="BD10" s="240"/>
      <c r="BE10" s="240"/>
      <c r="BF10" s="240" t="s">
        <v>221</v>
      </c>
      <c r="BG10" s="240" t="s">
        <v>27</v>
      </c>
      <c r="BH10" s="240" t="s">
        <v>220</v>
      </c>
      <c r="BI10" s="240"/>
      <c r="BJ10" s="240"/>
      <c r="BK10" s="240"/>
      <c r="BL10" s="240" t="s">
        <v>224</v>
      </c>
      <c r="BM10" s="240" t="s">
        <v>27</v>
      </c>
      <c r="BN10" s="240" t="s">
        <v>220</v>
      </c>
      <c r="BO10" s="240"/>
      <c r="BP10" s="240"/>
      <c r="BQ10" s="240"/>
      <c r="BR10" s="240"/>
      <c r="BS10" s="240" t="s">
        <v>220</v>
      </c>
      <c r="BT10" s="240"/>
      <c r="BU10" s="240"/>
      <c r="BV10" s="240"/>
      <c r="BW10" s="240"/>
      <c r="BX10" s="240" t="s">
        <v>221</v>
      </c>
      <c r="BY10" s="240" t="s">
        <v>27</v>
      </c>
      <c r="BZ10" s="240" t="s">
        <v>220</v>
      </c>
      <c r="CA10" s="240"/>
      <c r="CB10" s="240"/>
      <c r="CC10" s="240"/>
      <c r="CD10" s="240" t="s">
        <v>224</v>
      </c>
      <c r="CE10" s="240" t="s">
        <v>27</v>
      </c>
      <c r="CF10" s="240" t="s">
        <v>220</v>
      </c>
      <c r="CG10" s="240"/>
      <c r="CH10" s="240"/>
      <c r="CI10" s="240"/>
      <c r="CJ10" s="240"/>
      <c r="CK10" s="240" t="s">
        <v>27</v>
      </c>
      <c r="CL10" s="247" t="s">
        <v>229</v>
      </c>
      <c r="CM10" s="243" t="s">
        <v>44</v>
      </c>
      <c r="CN10" s="240"/>
      <c r="CO10" s="240"/>
      <c r="CP10" s="240"/>
      <c r="CQ10" s="239"/>
    </row>
    <row r="11" spans="1:95" s="40" customFormat="1" ht="33.75" customHeight="1">
      <c r="A11" s="239"/>
      <c r="B11" s="239"/>
      <c r="C11" s="239"/>
      <c r="D11" s="239"/>
      <c r="E11" s="239"/>
      <c r="F11" s="239"/>
      <c r="G11" s="240"/>
      <c r="H11" s="240"/>
      <c r="I11" s="240"/>
      <c r="J11" s="240"/>
      <c r="K11" s="240"/>
      <c r="L11" s="240"/>
      <c r="M11" s="240"/>
      <c r="N11" s="240"/>
      <c r="O11" s="240"/>
      <c r="P11" s="247"/>
      <c r="Q11" s="243"/>
      <c r="R11" s="240"/>
      <c r="S11" s="240"/>
      <c r="T11" s="240"/>
      <c r="U11" s="249"/>
      <c r="V11" s="243" t="s">
        <v>187</v>
      </c>
      <c r="W11" s="243"/>
      <c r="X11" s="243"/>
      <c r="Y11" s="240" t="s">
        <v>188</v>
      </c>
      <c r="Z11" s="240" t="s">
        <v>189</v>
      </c>
      <c r="AA11" s="240"/>
      <c r="AB11" s="249"/>
      <c r="AC11" s="240" t="s">
        <v>27</v>
      </c>
      <c r="AD11" s="240" t="s">
        <v>28</v>
      </c>
      <c r="AE11" s="240"/>
      <c r="AF11" s="240"/>
      <c r="AG11" s="240"/>
      <c r="AH11" s="240"/>
      <c r="AI11" s="243" t="s">
        <v>187</v>
      </c>
      <c r="AJ11" s="243"/>
      <c r="AK11" s="243"/>
      <c r="AL11" s="240" t="s">
        <v>188</v>
      </c>
      <c r="AM11" s="240" t="s">
        <v>189</v>
      </c>
      <c r="AN11" s="240"/>
      <c r="AO11" s="240"/>
      <c r="AP11" s="240" t="s">
        <v>27</v>
      </c>
      <c r="AQ11" s="240" t="s">
        <v>28</v>
      </c>
      <c r="AR11" s="240"/>
      <c r="AS11" s="240"/>
      <c r="AT11" s="240"/>
      <c r="AU11" s="240"/>
      <c r="AV11" s="240" t="s">
        <v>27</v>
      </c>
      <c r="AW11" s="240" t="s">
        <v>28</v>
      </c>
      <c r="AX11" s="240"/>
      <c r="AY11" s="240"/>
      <c r="AZ11" s="240"/>
      <c r="BA11" s="243" t="s">
        <v>187</v>
      </c>
      <c r="BB11" s="243"/>
      <c r="BC11" s="243"/>
      <c r="BD11" s="240" t="s">
        <v>188</v>
      </c>
      <c r="BE11" s="240" t="s">
        <v>189</v>
      </c>
      <c r="BF11" s="240"/>
      <c r="BG11" s="240"/>
      <c r="BH11" s="240" t="s">
        <v>27</v>
      </c>
      <c r="BI11" s="240" t="s">
        <v>28</v>
      </c>
      <c r="BJ11" s="240"/>
      <c r="BK11" s="240"/>
      <c r="BL11" s="240"/>
      <c r="BM11" s="240"/>
      <c r="BN11" s="240" t="s">
        <v>27</v>
      </c>
      <c r="BO11" s="240" t="s">
        <v>28</v>
      </c>
      <c r="BP11" s="240"/>
      <c r="BQ11" s="240"/>
      <c r="BR11" s="240"/>
      <c r="BS11" s="243" t="s">
        <v>187</v>
      </c>
      <c r="BT11" s="243"/>
      <c r="BU11" s="243"/>
      <c r="BV11" s="240" t="s">
        <v>188</v>
      </c>
      <c r="BW11" s="240" t="s">
        <v>189</v>
      </c>
      <c r="BX11" s="240"/>
      <c r="BY11" s="240"/>
      <c r="BZ11" s="240" t="s">
        <v>27</v>
      </c>
      <c r="CA11" s="240" t="s">
        <v>28</v>
      </c>
      <c r="CB11" s="240"/>
      <c r="CC11" s="240"/>
      <c r="CD11" s="240"/>
      <c r="CE11" s="240"/>
      <c r="CF11" s="240" t="s">
        <v>27</v>
      </c>
      <c r="CG11" s="240" t="s">
        <v>28</v>
      </c>
      <c r="CH11" s="240"/>
      <c r="CI11" s="240"/>
      <c r="CJ11" s="240"/>
      <c r="CK11" s="240"/>
      <c r="CL11" s="247"/>
      <c r="CM11" s="243"/>
      <c r="CN11" s="240"/>
      <c r="CO11" s="240"/>
      <c r="CP11" s="240"/>
      <c r="CQ11" s="239"/>
    </row>
    <row r="12" spans="1:95" s="40" customFormat="1" ht="78" customHeight="1">
      <c r="A12" s="239"/>
      <c r="B12" s="239"/>
      <c r="C12" s="239"/>
      <c r="D12" s="239"/>
      <c r="E12" s="239"/>
      <c r="F12" s="239"/>
      <c r="G12" s="240"/>
      <c r="H12" s="240"/>
      <c r="I12" s="240"/>
      <c r="J12" s="240"/>
      <c r="K12" s="240"/>
      <c r="L12" s="240"/>
      <c r="M12" s="240"/>
      <c r="N12" s="240"/>
      <c r="O12" s="240"/>
      <c r="P12" s="247"/>
      <c r="Q12" s="243"/>
      <c r="R12" s="240"/>
      <c r="S12" s="240"/>
      <c r="T12" s="240"/>
      <c r="U12" s="250"/>
      <c r="V12" s="102" t="s">
        <v>27</v>
      </c>
      <c r="W12" s="106" t="s">
        <v>229</v>
      </c>
      <c r="X12" s="107" t="s">
        <v>44</v>
      </c>
      <c r="Y12" s="240"/>
      <c r="Z12" s="240"/>
      <c r="AA12" s="240"/>
      <c r="AB12" s="250"/>
      <c r="AC12" s="240"/>
      <c r="AD12" s="102" t="s">
        <v>159</v>
      </c>
      <c r="AE12" s="102" t="s">
        <v>223</v>
      </c>
      <c r="AF12" s="102" t="s">
        <v>189</v>
      </c>
      <c r="AG12" s="240"/>
      <c r="AH12" s="240"/>
      <c r="AI12" s="102" t="s">
        <v>27</v>
      </c>
      <c r="AJ12" s="106" t="s">
        <v>229</v>
      </c>
      <c r="AK12" s="107" t="s">
        <v>44</v>
      </c>
      <c r="AL12" s="240"/>
      <c r="AM12" s="240"/>
      <c r="AN12" s="240"/>
      <c r="AO12" s="240"/>
      <c r="AP12" s="240"/>
      <c r="AQ12" s="102" t="s">
        <v>159</v>
      </c>
      <c r="AR12" s="102" t="s">
        <v>223</v>
      </c>
      <c r="AS12" s="102" t="s">
        <v>189</v>
      </c>
      <c r="AT12" s="240"/>
      <c r="AU12" s="240"/>
      <c r="AV12" s="240"/>
      <c r="AW12" s="102" t="s">
        <v>159</v>
      </c>
      <c r="AX12" s="102" t="s">
        <v>223</v>
      </c>
      <c r="AY12" s="102" t="s">
        <v>189</v>
      </c>
      <c r="AZ12" s="240"/>
      <c r="BA12" s="102" t="s">
        <v>27</v>
      </c>
      <c r="BB12" s="106" t="s">
        <v>229</v>
      </c>
      <c r="BC12" s="107" t="s">
        <v>44</v>
      </c>
      <c r="BD12" s="240"/>
      <c r="BE12" s="240"/>
      <c r="BF12" s="240"/>
      <c r="BG12" s="240"/>
      <c r="BH12" s="240"/>
      <c r="BI12" s="102" t="s">
        <v>159</v>
      </c>
      <c r="BJ12" s="102" t="s">
        <v>223</v>
      </c>
      <c r="BK12" s="102" t="s">
        <v>189</v>
      </c>
      <c r="BL12" s="240"/>
      <c r="BM12" s="240"/>
      <c r="BN12" s="240"/>
      <c r="BO12" s="102" t="s">
        <v>159</v>
      </c>
      <c r="BP12" s="102" t="s">
        <v>223</v>
      </c>
      <c r="BQ12" s="102" t="s">
        <v>189</v>
      </c>
      <c r="BR12" s="240"/>
      <c r="BS12" s="102" t="s">
        <v>27</v>
      </c>
      <c r="BT12" s="106" t="s">
        <v>229</v>
      </c>
      <c r="BU12" s="107" t="s">
        <v>44</v>
      </c>
      <c r="BV12" s="240"/>
      <c r="BW12" s="240"/>
      <c r="BX12" s="240"/>
      <c r="BY12" s="240"/>
      <c r="BZ12" s="240"/>
      <c r="CA12" s="102" t="s">
        <v>159</v>
      </c>
      <c r="CB12" s="102" t="s">
        <v>223</v>
      </c>
      <c r="CC12" s="102" t="s">
        <v>189</v>
      </c>
      <c r="CD12" s="240"/>
      <c r="CE12" s="240"/>
      <c r="CF12" s="240"/>
      <c r="CG12" s="102" t="s">
        <v>159</v>
      </c>
      <c r="CH12" s="102" t="s">
        <v>223</v>
      </c>
      <c r="CI12" s="102" t="s">
        <v>189</v>
      </c>
      <c r="CJ12" s="240"/>
      <c r="CK12" s="240"/>
      <c r="CL12" s="247"/>
      <c r="CM12" s="243"/>
      <c r="CN12" s="240"/>
      <c r="CO12" s="240"/>
      <c r="CP12" s="240"/>
      <c r="CQ12" s="239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19</v>
      </c>
      <c r="B15" s="76" t="s">
        <v>191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31</v>
      </c>
      <c r="B16" s="79" t="s">
        <v>168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79</v>
      </c>
      <c r="B17" s="81" t="s">
        <v>169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30</v>
      </c>
      <c r="B18" s="83" t="s">
        <v>32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35</v>
      </c>
      <c r="B19" s="83" t="s">
        <v>32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33</v>
      </c>
      <c r="B20" s="84" t="s">
        <v>34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81</v>
      </c>
      <c r="B21" s="81" t="s">
        <v>170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30</v>
      </c>
      <c r="B22" s="83" t="s">
        <v>32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33</v>
      </c>
      <c r="B23" s="84" t="s">
        <v>34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82</v>
      </c>
      <c r="B24" s="81" t="s">
        <v>171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30</v>
      </c>
      <c r="B25" s="83" t="s">
        <v>32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33</v>
      </c>
      <c r="B26" s="84" t="s">
        <v>34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47</v>
      </c>
      <c r="B27" s="79" t="s">
        <v>172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79</v>
      </c>
      <c r="B28" s="81" t="s">
        <v>169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30</v>
      </c>
      <c r="B29" s="83" t="s">
        <v>32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33</v>
      </c>
      <c r="B30" s="84" t="s">
        <v>34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81</v>
      </c>
      <c r="B31" s="81" t="s">
        <v>170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30</v>
      </c>
      <c r="B32" s="83" t="s">
        <v>32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33</v>
      </c>
      <c r="B33" s="84" t="s">
        <v>34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82</v>
      </c>
      <c r="B34" s="81" t="s">
        <v>171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30</v>
      </c>
      <c r="B35" s="83" t="s">
        <v>32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33</v>
      </c>
      <c r="B36" s="84" t="s">
        <v>34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192</v>
      </c>
      <c r="B37" s="79" t="s">
        <v>193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79</v>
      </c>
      <c r="B38" s="81" t="s">
        <v>169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30</v>
      </c>
      <c r="B39" s="83" t="s">
        <v>32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33</v>
      </c>
      <c r="B40" s="84" t="s">
        <v>34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81</v>
      </c>
      <c r="B41" s="81" t="s">
        <v>170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30</v>
      </c>
      <c r="B42" s="83" t="s">
        <v>32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33</v>
      </c>
      <c r="B43" s="84" t="s">
        <v>34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82</v>
      </c>
      <c r="B44" s="81" t="s">
        <v>171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30</v>
      </c>
      <c r="B45" s="83" t="s">
        <v>32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33</v>
      </c>
      <c r="B46" s="84" t="s">
        <v>34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194</v>
      </c>
      <c r="B47" s="79" t="s">
        <v>195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79</v>
      </c>
      <c r="B48" s="81" t="s">
        <v>169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30</v>
      </c>
      <c r="B49" s="83" t="s">
        <v>32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33</v>
      </c>
      <c r="B50" s="84" t="s">
        <v>34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81</v>
      </c>
      <c r="B51" s="81" t="s">
        <v>170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30</v>
      </c>
      <c r="B52" s="83" t="s">
        <v>32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33</v>
      </c>
      <c r="B53" s="84" t="s">
        <v>34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82</v>
      </c>
      <c r="B54" s="81" t="s">
        <v>171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30</v>
      </c>
      <c r="B55" s="83" t="s">
        <v>32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33</v>
      </c>
      <c r="B56" s="84" t="s">
        <v>34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20</v>
      </c>
      <c r="B57" s="76" t="s">
        <v>191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33</v>
      </c>
      <c r="B58" s="79" t="s">
        <v>196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pans="1:9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</row>
    <row r="82" spans="1:9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</row>
    <row r="83" spans="1:9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 spans="1:9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</row>
    <row r="85" spans="1:9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</row>
    <row r="86" spans="1:9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</row>
    <row r="87" spans="1:9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</row>
    <row r="88" spans="1:9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</row>
    <row r="89" spans="1:9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 spans="1:9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</row>
    <row r="91" spans="1:9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</row>
    <row r="92" spans="1:9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</row>
    <row r="93" spans="1:9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</row>
    <row r="94" spans="1:9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</row>
    <row r="95" spans="1: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</row>
    <row r="96" spans="1:9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</row>
    <row r="97" spans="1:9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</row>
    <row r="98" spans="1:9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</row>
    <row r="99" spans="1:9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</row>
    <row r="100" spans="1:9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</row>
    <row r="101" spans="1:9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</row>
    <row r="102" spans="1:9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 spans="1:9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</row>
    <row r="104" spans="1:9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</row>
    <row r="105" spans="1:9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</row>
    <row r="106" spans="1:9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</row>
    <row r="107" spans="1:9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</row>
    <row r="108" spans="1:9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</row>
    <row r="109" spans="1:9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</row>
    <row r="110" spans="1:9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</row>
    <row r="111" spans="1:9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</row>
    <row r="112" spans="1:9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</row>
    <row r="113" spans="1:9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</row>
    <row r="114" spans="1:9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</row>
    <row r="115" spans="1:9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</row>
    <row r="116" spans="1:9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</row>
    <row r="117" spans="1:9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</row>
    <row r="118" spans="1:9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</row>
    <row r="119" spans="1:9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</row>
    <row r="120" spans="1:9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</row>
    <row r="121" spans="1:9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</row>
    <row r="122" spans="1:9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</row>
    <row r="123" spans="1:9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</row>
    <row r="124" spans="1:9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</row>
    <row r="125" spans="1:9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</row>
    <row r="126" spans="1:9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</row>
    <row r="127" spans="1:9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 spans="1:9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</row>
    <row r="129" spans="1:9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</row>
    <row r="130" spans="1:9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</row>
    <row r="131" spans="1:9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</row>
    <row r="132" spans="1:9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</row>
    <row r="133" spans="1:9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</row>
    <row r="134" spans="1:9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</row>
    <row r="135" spans="1:9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</row>
    <row r="136" spans="1:9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</row>
    <row r="137" spans="1:9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</row>
    <row r="138" spans="1:9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 spans="1:9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</row>
    <row r="140" spans="1:9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</row>
    <row r="141" spans="1:9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 spans="1:9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</row>
    <row r="143" spans="1:9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</row>
    <row r="144" spans="1:9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</row>
    <row r="145" spans="1:9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</row>
    <row r="146" spans="1:9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</row>
    <row r="147" spans="1:9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</row>
    <row r="148" spans="1:9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</row>
    <row r="149" spans="1:9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</row>
    <row r="150" spans="1:9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</row>
    <row r="151" spans="1:9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</row>
    <row r="152" spans="1:9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</row>
    <row r="153" spans="1:9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</row>
    <row r="154" spans="1:9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</row>
    <row r="155" spans="1:9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 spans="1:9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</row>
    <row r="157" spans="1:9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</row>
    <row r="158" spans="1:9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</row>
    <row r="159" spans="1:9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 spans="1:9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</row>
    <row r="161" spans="1:9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</row>
    <row r="162" spans="1:9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</row>
    <row r="163" spans="1:9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</row>
    <row r="164" spans="1:9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</row>
    <row r="165" spans="1:9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</row>
    <row r="166" spans="1:9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</row>
    <row r="167" spans="1:9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</row>
    <row r="168" spans="1:9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</row>
    <row r="169" spans="1:9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</row>
    <row r="170" spans="1:9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</row>
    <row r="171" spans="1:9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</row>
    <row r="172" spans="1:9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</row>
    <row r="173" spans="1:9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</row>
    <row r="174" spans="1:9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</row>
    <row r="175" spans="1:9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</row>
    <row r="176" spans="1:9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</row>
    <row r="177" spans="1:9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</row>
    <row r="178" spans="1:9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</row>
    <row r="179" spans="1:9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</row>
    <row r="180" spans="1:9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</row>
    <row r="181" spans="1:9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</row>
    <row r="182" spans="1:9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</row>
    <row r="183" spans="1:9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</row>
    <row r="184" spans="1:9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</row>
    <row r="185" spans="1:9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</row>
    <row r="186" spans="1:9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</row>
    <row r="187" spans="1:9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</row>
    <row r="188" spans="1:9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</row>
    <row r="189" spans="1:9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</row>
    <row r="190" spans="1:9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</row>
    <row r="191" spans="1:9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</row>
    <row r="192" spans="1:9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</row>
    <row r="193" spans="1:9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</row>
    <row r="194" spans="1:9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</row>
    <row r="195" spans="1: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</row>
    <row r="196" spans="1:9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</row>
    <row r="197" spans="1:9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</row>
    <row r="198" spans="1:9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</row>
    <row r="199" spans="1:9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</row>
    <row r="200" spans="1:9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</row>
    <row r="201" spans="1:9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</row>
    <row r="202" spans="1:9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</row>
    <row r="203" spans="1:9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</row>
    <row r="204" spans="1:9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</row>
    <row r="205" spans="1:9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</row>
    <row r="206" spans="1:9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</row>
    <row r="207" spans="1:9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</row>
    <row r="208" spans="1:9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</row>
    <row r="209" spans="1:9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</row>
    <row r="210" spans="1:9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</row>
    <row r="211" spans="1:9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</row>
    <row r="212" spans="1:9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</row>
    <row r="213" spans="1:9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</row>
    <row r="214" spans="1:9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</row>
    <row r="215" spans="1:9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</row>
    <row r="216" spans="1:9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</row>
    <row r="217" spans="1:9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</row>
    <row r="218" spans="1:9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</row>
    <row r="219" spans="1:9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</row>
    <row r="220" spans="1:9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</row>
    <row r="221" spans="1:9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</row>
    <row r="222" spans="1:9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</row>
    <row r="223" spans="1:9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</row>
    <row r="224" spans="1:9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</row>
    <row r="225" spans="1:9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</row>
    <row r="226" spans="1:9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</row>
    <row r="227" spans="1:9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</row>
    <row r="228" spans="1:9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</row>
    <row r="229" spans="1:9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</row>
    <row r="230" spans="1:9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</row>
    <row r="231" spans="1:9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</row>
    <row r="232" spans="1:9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</row>
    <row r="233" spans="1:9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</row>
    <row r="234" spans="1:9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</row>
    <row r="235" spans="1:9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</row>
    <row r="236" spans="1:9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</row>
    <row r="237" spans="1:9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</row>
    <row r="238" spans="1:9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</row>
    <row r="239" spans="1:9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</row>
    <row r="240" spans="1:9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</row>
    <row r="241" spans="1:9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</row>
    <row r="242" spans="1:9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</row>
    <row r="243" spans="1:9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</row>
    <row r="244" spans="1:9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</row>
    <row r="245" spans="1:9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</row>
    <row r="246" spans="1:9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</row>
    <row r="247" spans="1:9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</row>
    <row r="248" spans="1:9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</row>
    <row r="250" spans="1:9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</row>
    <row r="251" spans="1:9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</row>
    <row r="252" spans="1:9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</row>
    <row r="253" spans="1:9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</row>
    <row r="254" spans="1:9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</row>
    <row r="255" spans="1:9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</row>
    <row r="256" spans="1:9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</row>
    <row r="257" spans="1:9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</row>
    <row r="258" spans="1:9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</row>
    <row r="259" spans="1:9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</row>
    <row r="260" spans="1:9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</row>
    <row r="261" spans="1:9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</row>
    <row r="262" spans="1:9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</row>
    <row r="263" spans="1:9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</row>
    <row r="264" spans="1:9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</row>
    <row r="265" spans="1:9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</row>
    <row r="266" spans="1:9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</row>
    <row r="267" spans="1:9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</row>
    <row r="268" spans="1:9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</row>
    <row r="269" spans="1:9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</row>
    <row r="270" spans="1:9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</row>
    <row r="271" spans="1:9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</row>
    <row r="272" spans="1:9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</row>
    <row r="273" spans="1:9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</row>
    <row r="274" spans="1:9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</row>
    <row r="275" spans="1:9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</row>
    <row r="276" spans="1:9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</row>
    <row r="277" spans="1:9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</row>
    <row r="278" spans="1:9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</row>
    <row r="279" spans="1:9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</row>
    <row r="280" spans="1:9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</row>
    <row r="281" spans="1:9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</row>
    <row r="282" spans="1:9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</row>
    <row r="283" spans="1:9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</row>
    <row r="284" spans="1:9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</row>
    <row r="285" spans="1:9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</row>
    <row r="287" spans="1:9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</row>
    <row r="288" spans="1:9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</row>
    <row r="289" spans="1:9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</row>
    <row r="290" spans="1:9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</row>
    <row r="291" spans="1:9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</row>
    <row r="292" spans="1:9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</row>
    <row r="293" spans="1:9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</row>
    <row r="294" spans="1:9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</row>
    <row r="295" spans="1: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</row>
    <row r="296" spans="1:9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</row>
    <row r="297" spans="1:9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</row>
    <row r="298" spans="1:9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</row>
    <row r="299" spans="1:9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</row>
    <row r="300" spans="1:9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</row>
    <row r="301" spans="1:9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</row>
    <row r="302" spans="1:9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</row>
    <row r="303" spans="1:9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</row>
    <row r="304" spans="1:9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</row>
    <row r="305" spans="1:9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</row>
    <row r="306" spans="1:9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</row>
    <row r="307" spans="1:9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</row>
    <row r="308" spans="1:9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</row>
    <row r="309" spans="1:9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</row>
    <row r="310" spans="1:9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</row>
    <row r="311" spans="1:9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</row>
    <row r="312" spans="1:9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</row>
    <row r="313" spans="1:9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</row>
    <row r="314" spans="1:9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</row>
    <row r="315" spans="1:9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</row>
    <row r="316" spans="1:9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</row>
    <row r="317" spans="1:9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</row>
    <row r="318" spans="1:9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</row>
    <row r="319" spans="1:9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</row>
    <row r="320" spans="1:9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</row>
    <row r="321" spans="1:9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</row>
    <row r="322" spans="1:9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</row>
    <row r="323" spans="1:9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</row>
    <row r="324" spans="1:9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</row>
    <row r="325" spans="1:9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</row>
    <row r="326" spans="1:9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</row>
    <row r="327" spans="1:9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</row>
    <row r="328" spans="1:9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</row>
    <row r="329" spans="1:9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</row>
    <row r="330" spans="1:9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</row>
    <row r="331" spans="1:9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</row>
    <row r="332" spans="1:9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</row>
    <row r="333" spans="1:9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</row>
    <row r="334" spans="1:9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</row>
    <row r="335" spans="1:9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</row>
    <row r="336" spans="1:9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</row>
    <row r="337" spans="1:9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</row>
    <row r="338" spans="1:9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</row>
    <row r="339" spans="1:9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</row>
    <row r="340" spans="1:9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</row>
    <row r="341" spans="1:9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</row>
    <row r="342" spans="1:9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</row>
    <row r="343" spans="1:9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</row>
    <row r="344" spans="1:9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</row>
    <row r="345" spans="1:9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</row>
    <row r="346" spans="1:9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</row>
    <row r="347" spans="1:9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</row>
    <row r="348" spans="1:9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</row>
    <row r="349" spans="1:9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</row>
    <row r="350" spans="1:9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</row>
    <row r="351" spans="1:9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</row>
    <row r="352" spans="1:9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</row>
    <row r="353" spans="1:9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</row>
    <row r="354" spans="1:9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</row>
    <row r="355" spans="1:9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</row>
  </sheetData>
  <mergeCells count="125"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68" t="s">
        <v>198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</row>
    <row r="2" spans="1:94" s="38" customFormat="1" ht="34.5" customHeight="1">
      <c r="A2" s="254" t="s">
        <v>72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</row>
    <row r="3" spans="1:94" ht="33.75" customHeight="1">
      <c r="A3" s="269" t="s">
        <v>179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</row>
    <row r="4" spans="1:94" ht="33.75" customHeight="1">
      <c r="A4" s="255" t="str">
        <f>'Bieu 01 TH'!A4:AN4</f>
        <v>(Biểu mẫu kèm theo Công văn số              /SKHĐT-TH ngày           tháng       năm 2019 của Sở Kế hoạch và Đầu tư)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</row>
    <row r="5" spans="1:94" s="39" customFormat="1" ht="30" customHeight="1">
      <c r="A5" s="246" t="s">
        <v>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</row>
    <row r="6" spans="1:94" s="40" customFormat="1" ht="24.95" customHeight="1">
      <c r="A6" s="260" t="s">
        <v>133</v>
      </c>
      <c r="B6" s="260" t="s">
        <v>21</v>
      </c>
      <c r="C6" s="260" t="s">
        <v>22</v>
      </c>
      <c r="D6" s="260" t="s">
        <v>104</v>
      </c>
      <c r="E6" s="260" t="s">
        <v>105</v>
      </c>
      <c r="F6" s="260" t="s">
        <v>106</v>
      </c>
      <c r="G6" s="260" t="s">
        <v>134</v>
      </c>
      <c r="H6" s="260" t="s">
        <v>135</v>
      </c>
      <c r="I6" s="260" t="s">
        <v>136</v>
      </c>
      <c r="J6" s="256" t="s">
        <v>137</v>
      </c>
      <c r="K6" s="256"/>
      <c r="L6" s="256"/>
      <c r="M6" s="256"/>
      <c r="N6" s="256"/>
      <c r="O6" s="256"/>
      <c r="P6" s="256"/>
      <c r="Q6" s="256"/>
      <c r="R6" s="256"/>
      <c r="S6" s="259" t="s">
        <v>138</v>
      </c>
      <c r="T6" s="259"/>
      <c r="U6" s="259"/>
      <c r="V6" s="259"/>
      <c r="W6" s="259"/>
      <c r="X6" s="259" t="s">
        <v>139</v>
      </c>
      <c r="Y6" s="267"/>
      <c r="Z6" s="267"/>
      <c r="AA6" s="267"/>
      <c r="AB6" s="267"/>
      <c r="AC6" s="259" t="s">
        <v>140</v>
      </c>
      <c r="AD6" s="267"/>
      <c r="AE6" s="267"/>
      <c r="AF6" s="267"/>
      <c r="AG6" s="267"/>
      <c r="AH6" s="267"/>
      <c r="AI6" s="267"/>
      <c r="AJ6" s="259" t="s">
        <v>141</v>
      </c>
      <c r="AK6" s="259"/>
      <c r="AL6" s="259"/>
      <c r="AM6" s="259"/>
      <c r="AN6" s="259"/>
      <c r="AO6" s="259" t="s">
        <v>142</v>
      </c>
      <c r="AP6" s="259"/>
      <c r="AQ6" s="259"/>
      <c r="AR6" s="259"/>
      <c r="AS6" s="259"/>
      <c r="AT6" s="259"/>
      <c r="AU6" s="259"/>
      <c r="AV6" s="259" t="s">
        <v>143</v>
      </c>
      <c r="AW6" s="267"/>
      <c r="AX6" s="267"/>
      <c r="AY6" s="267"/>
      <c r="AZ6" s="267"/>
      <c r="BA6" s="256" t="s">
        <v>144</v>
      </c>
      <c r="BB6" s="256"/>
      <c r="BC6" s="256"/>
      <c r="BD6" s="256"/>
      <c r="BE6" s="256"/>
      <c r="BF6" s="256"/>
      <c r="BG6" s="256"/>
      <c r="BH6" s="256"/>
      <c r="BI6" s="256"/>
      <c r="BJ6" s="259" t="s">
        <v>145</v>
      </c>
      <c r="BK6" s="259"/>
      <c r="BL6" s="259"/>
      <c r="BM6" s="259"/>
      <c r="BN6" s="259"/>
      <c r="BO6" s="259"/>
      <c r="BP6" s="259"/>
      <c r="BQ6" s="270" t="s">
        <v>146</v>
      </c>
      <c r="BR6" s="271"/>
      <c r="BS6" s="271"/>
      <c r="BT6" s="271"/>
      <c r="BU6" s="271"/>
      <c r="BV6" s="271"/>
      <c r="BW6" s="271"/>
      <c r="BX6" s="271"/>
      <c r="BY6" s="272"/>
      <c r="BZ6" s="270" t="s">
        <v>147</v>
      </c>
      <c r="CA6" s="271"/>
      <c r="CB6" s="271"/>
      <c r="CC6" s="271"/>
      <c r="CD6" s="271"/>
      <c r="CE6" s="271"/>
      <c r="CF6" s="271"/>
      <c r="CG6" s="271"/>
      <c r="CH6" s="272"/>
      <c r="CI6" s="270" t="s">
        <v>117</v>
      </c>
      <c r="CJ6" s="271"/>
      <c r="CK6" s="271"/>
      <c r="CL6" s="271"/>
      <c r="CM6" s="271"/>
      <c r="CN6" s="271"/>
      <c r="CO6" s="272"/>
      <c r="CP6" s="260" t="s">
        <v>3</v>
      </c>
    </row>
    <row r="7" spans="1:94" s="40" customFormat="1" ht="24.95" customHeight="1">
      <c r="A7" s="261"/>
      <c r="B7" s="261"/>
      <c r="C7" s="261"/>
      <c r="D7" s="261"/>
      <c r="E7" s="261"/>
      <c r="F7" s="261"/>
      <c r="G7" s="261"/>
      <c r="H7" s="261"/>
      <c r="I7" s="261"/>
      <c r="J7" s="256" t="s">
        <v>148</v>
      </c>
      <c r="K7" s="256" t="s">
        <v>25</v>
      </c>
      <c r="L7" s="256"/>
      <c r="M7" s="256"/>
      <c r="N7" s="256"/>
      <c r="O7" s="256"/>
      <c r="P7" s="256"/>
      <c r="Q7" s="256"/>
      <c r="R7" s="256"/>
      <c r="S7" s="259"/>
      <c r="T7" s="259"/>
      <c r="U7" s="259"/>
      <c r="V7" s="259"/>
      <c r="W7" s="259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67"/>
      <c r="AW7" s="267"/>
      <c r="AX7" s="267"/>
      <c r="AY7" s="267"/>
      <c r="AZ7" s="267"/>
      <c r="BA7" s="256" t="s">
        <v>148</v>
      </c>
      <c r="BB7" s="256" t="s">
        <v>25</v>
      </c>
      <c r="BC7" s="256"/>
      <c r="BD7" s="256"/>
      <c r="BE7" s="256"/>
      <c r="BF7" s="256"/>
      <c r="BG7" s="256"/>
      <c r="BH7" s="256"/>
      <c r="BI7" s="256"/>
      <c r="BJ7" s="259"/>
      <c r="BK7" s="259"/>
      <c r="BL7" s="259"/>
      <c r="BM7" s="259"/>
      <c r="BN7" s="259"/>
      <c r="BO7" s="259"/>
      <c r="BP7" s="259"/>
      <c r="BQ7" s="273"/>
      <c r="BR7" s="274"/>
      <c r="BS7" s="274"/>
      <c r="BT7" s="274"/>
      <c r="BU7" s="274"/>
      <c r="BV7" s="274"/>
      <c r="BW7" s="274"/>
      <c r="BX7" s="274"/>
      <c r="BY7" s="275"/>
      <c r="BZ7" s="273"/>
      <c r="CA7" s="274"/>
      <c r="CB7" s="274"/>
      <c r="CC7" s="274"/>
      <c r="CD7" s="274"/>
      <c r="CE7" s="274"/>
      <c r="CF7" s="274"/>
      <c r="CG7" s="274"/>
      <c r="CH7" s="275"/>
      <c r="CI7" s="273"/>
      <c r="CJ7" s="274"/>
      <c r="CK7" s="274"/>
      <c r="CL7" s="274"/>
      <c r="CM7" s="274"/>
      <c r="CN7" s="274"/>
      <c r="CO7" s="275"/>
      <c r="CP7" s="261"/>
    </row>
    <row r="8" spans="1:94" s="40" customFormat="1" ht="24.95" customHeight="1">
      <c r="A8" s="261"/>
      <c r="B8" s="261"/>
      <c r="C8" s="261"/>
      <c r="D8" s="261"/>
      <c r="E8" s="261"/>
      <c r="F8" s="261"/>
      <c r="G8" s="261"/>
      <c r="H8" s="261"/>
      <c r="I8" s="261"/>
      <c r="J8" s="256"/>
      <c r="K8" s="256" t="s">
        <v>26</v>
      </c>
      <c r="L8" s="257" t="s">
        <v>10</v>
      </c>
      <c r="M8" s="257"/>
      <c r="N8" s="257"/>
      <c r="O8" s="257"/>
      <c r="P8" s="257"/>
      <c r="Q8" s="257"/>
      <c r="R8" s="257"/>
      <c r="S8" s="256" t="s">
        <v>26</v>
      </c>
      <c r="T8" s="257" t="s">
        <v>10</v>
      </c>
      <c r="U8" s="257"/>
      <c r="V8" s="257"/>
      <c r="W8" s="257"/>
      <c r="X8" s="256" t="s">
        <v>26</v>
      </c>
      <c r="Y8" s="266" t="s">
        <v>10</v>
      </c>
      <c r="Z8" s="266"/>
      <c r="AA8" s="266"/>
      <c r="AB8" s="266"/>
      <c r="AC8" s="256" t="s">
        <v>26</v>
      </c>
      <c r="AD8" s="266" t="s">
        <v>10</v>
      </c>
      <c r="AE8" s="266"/>
      <c r="AF8" s="266"/>
      <c r="AG8" s="266"/>
      <c r="AH8" s="266"/>
      <c r="AI8" s="266"/>
      <c r="AJ8" s="256" t="s">
        <v>26</v>
      </c>
      <c r="AK8" s="266" t="s">
        <v>10</v>
      </c>
      <c r="AL8" s="266"/>
      <c r="AM8" s="266"/>
      <c r="AN8" s="266"/>
      <c r="AO8" s="256" t="s">
        <v>26</v>
      </c>
      <c r="AP8" s="266" t="s">
        <v>10</v>
      </c>
      <c r="AQ8" s="266"/>
      <c r="AR8" s="266"/>
      <c r="AS8" s="266"/>
      <c r="AT8" s="266"/>
      <c r="AU8" s="266"/>
      <c r="AV8" s="256" t="s">
        <v>26</v>
      </c>
      <c r="AW8" s="266" t="s">
        <v>10</v>
      </c>
      <c r="AX8" s="266"/>
      <c r="AY8" s="266"/>
      <c r="AZ8" s="266"/>
      <c r="BA8" s="256"/>
      <c r="BB8" s="256" t="s">
        <v>26</v>
      </c>
      <c r="BC8" s="266" t="s">
        <v>10</v>
      </c>
      <c r="BD8" s="266"/>
      <c r="BE8" s="266"/>
      <c r="BF8" s="266"/>
      <c r="BG8" s="266"/>
      <c r="BH8" s="266"/>
      <c r="BI8" s="266"/>
      <c r="BJ8" s="256" t="s">
        <v>26</v>
      </c>
      <c r="BK8" s="257" t="s">
        <v>10</v>
      </c>
      <c r="BL8" s="257"/>
      <c r="BM8" s="257"/>
      <c r="BN8" s="257"/>
      <c r="BO8" s="257"/>
      <c r="BP8" s="257"/>
      <c r="BQ8" s="256" t="s">
        <v>26</v>
      </c>
      <c r="BR8" s="263" t="s">
        <v>10</v>
      </c>
      <c r="BS8" s="264"/>
      <c r="BT8" s="264"/>
      <c r="BU8" s="264"/>
      <c r="BV8" s="264"/>
      <c r="BW8" s="264"/>
      <c r="BX8" s="264"/>
      <c r="BY8" s="265"/>
      <c r="BZ8" s="256" t="s">
        <v>26</v>
      </c>
      <c r="CA8" s="263" t="s">
        <v>10</v>
      </c>
      <c r="CB8" s="264"/>
      <c r="CC8" s="264"/>
      <c r="CD8" s="264"/>
      <c r="CE8" s="264"/>
      <c r="CF8" s="264"/>
      <c r="CG8" s="264"/>
      <c r="CH8" s="265"/>
      <c r="CI8" s="256" t="s">
        <v>26</v>
      </c>
      <c r="CJ8" s="263" t="s">
        <v>10</v>
      </c>
      <c r="CK8" s="264"/>
      <c r="CL8" s="264"/>
      <c r="CM8" s="264"/>
      <c r="CN8" s="264"/>
      <c r="CO8" s="265"/>
      <c r="CP8" s="261"/>
    </row>
    <row r="9" spans="1:94" s="40" customFormat="1" ht="24.95" customHeight="1">
      <c r="A9" s="261"/>
      <c r="B9" s="261"/>
      <c r="C9" s="261"/>
      <c r="D9" s="261"/>
      <c r="E9" s="261"/>
      <c r="F9" s="261"/>
      <c r="G9" s="261"/>
      <c r="H9" s="261"/>
      <c r="I9" s="261"/>
      <c r="J9" s="256"/>
      <c r="K9" s="256"/>
      <c r="L9" s="259" t="s">
        <v>149</v>
      </c>
      <c r="M9" s="259"/>
      <c r="N9" s="41"/>
      <c r="O9" s="256" t="s">
        <v>150</v>
      </c>
      <c r="P9" s="256"/>
      <c r="Q9" s="256"/>
      <c r="R9" s="256"/>
      <c r="S9" s="256"/>
      <c r="T9" s="259" t="s">
        <v>151</v>
      </c>
      <c r="U9" s="259"/>
      <c r="V9" s="259"/>
      <c r="W9" s="256" t="s">
        <v>152</v>
      </c>
      <c r="X9" s="256"/>
      <c r="Y9" s="259" t="s">
        <v>151</v>
      </c>
      <c r="Z9" s="259"/>
      <c r="AA9" s="259"/>
      <c r="AB9" s="256" t="s">
        <v>152</v>
      </c>
      <c r="AC9" s="256"/>
      <c r="AD9" s="259" t="s">
        <v>151</v>
      </c>
      <c r="AE9" s="259"/>
      <c r="AF9" s="259"/>
      <c r="AG9" s="256" t="s">
        <v>153</v>
      </c>
      <c r="AH9" s="256"/>
      <c r="AI9" s="256"/>
      <c r="AJ9" s="256"/>
      <c r="AK9" s="259" t="s">
        <v>151</v>
      </c>
      <c r="AL9" s="259"/>
      <c r="AM9" s="259"/>
      <c r="AN9" s="256" t="s">
        <v>152</v>
      </c>
      <c r="AO9" s="256"/>
      <c r="AP9" s="259" t="s">
        <v>151</v>
      </c>
      <c r="AQ9" s="259"/>
      <c r="AR9" s="259"/>
      <c r="AS9" s="256" t="s">
        <v>153</v>
      </c>
      <c r="AT9" s="256"/>
      <c r="AU9" s="256"/>
      <c r="AV9" s="256"/>
      <c r="AW9" s="259" t="s">
        <v>151</v>
      </c>
      <c r="AX9" s="259"/>
      <c r="AY9" s="259"/>
      <c r="AZ9" s="256" t="s">
        <v>152</v>
      </c>
      <c r="BA9" s="256"/>
      <c r="BB9" s="256"/>
      <c r="BC9" s="259" t="s">
        <v>154</v>
      </c>
      <c r="BD9" s="259"/>
      <c r="BE9" s="259"/>
      <c r="BF9" s="256" t="s">
        <v>155</v>
      </c>
      <c r="BG9" s="256"/>
      <c r="BH9" s="256"/>
      <c r="BI9" s="256"/>
      <c r="BJ9" s="256"/>
      <c r="BK9" s="259" t="s">
        <v>151</v>
      </c>
      <c r="BL9" s="259"/>
      <c r="BM9" s="259"/>
      <c r="BN9" s="256" t="s">
        <v>152</v>
      </c>
      <c r="BO9" s="256"/>
      <c r="BP9" s="256"/>
      <c r="BQ9" s="256"/>
      <c r="BR9" s="259" t="s">
        <v>151</v>
      </c>
      <c r="BS9" s="259"/>
      <c r="BT9" s="259"/>
      <c r="BU9" s="259"/>
      <c r="BV9" s="259"/>
      <c r="BW9" s="256" t="s">
        <v>152</v>
      </c>
      <c r="BX9" s="256"/>
      <c r="BY9" s="256"/>
      <c r="BZ9" s="256"/>
      <c r="CA9" s="259" t="s">
        <v>151</v>
      </c>
      <c r="CB9" s="259"/>
      <c r="CC9" s="259"/>
      <c r="CD9" s="259"/>
      <c r="CE9" s="259"/>
      <c r="CF9" s="256" t="s">
        <v>152</v>
      </c>
      <c r="CG9" s="256"/>
      <c r="CH9" s="256"/>
      <c r="CI9" s="256"/>
      <c r="CJ9" s="259" t="s">
        <v>151</v>
      </c>
      <c r="CK9" s="259"/>
      <c r="CL9" s="259"/>
      <c r="CM9" s="256" t="s">
        <v>152</v>
      </c>
      <c r="CN9" s="256"/>
      <c r="CO9" s="256"/>
      <c r="CP9" s="261"/>
    </row>
    <row r="10" spans="1:94" s="40" customFormat="1" ht="24.9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56"/>
      <c r="K10" s="256"/>
      <c r="L10" s="256" t="s">
        <v>27</v>
      </c>
      <c r="M10" s="256" t="s">
        <v>156</v>
      </c>
      <c r="N10" s="41"/>
      <c r="O10" s="256" t="s">
        <v>157</v>
      </c>
      <c r="P10" s="256" t="s">
        <v>158</v>
      </c>
      <c r="Q10" s="256"/>
      <c r="R10" s="256"/>
      <c r="S10" s="256"/>
      <c r="T10" s="259"/>
      <c r="U10" s="259"/>
      <c r="V10" s="259"/>
      <c r="W10" s="256"/>
      <c r="X10" s="256"/>
      <c r="Y10" s="256" t="s">
        <v>27</v>
      </c>
      <c r="Z10" s="256" t="s">
        <v>28</v>
      </c>
      <c r="AA10" s="256"/>
      <c r="AB10" s="256"/>
      <c r="AC10" s="256"/>
      <c r="AD10" s="256" t="s">
        <v>27</v>
      </c>
      <c r="AE10" s="256" t="s">
        <v>156</v>
      </c>
      <c r="AF10" s="42"/>
      <c r="AG10" s="259" t="s">
        <v>27</v>
      </c>
      <c r="AH10" s="259" t="s">
        <v>28</v>
      </c>
      <c r="AI10" s="259"/>
      <c r="AJ10" s="256"/>
      <c r="AK10" s="256" t="s">
        <v>27</v>
      </c>
      <c r="AL10" s="256" t="s">
        <v>28</v>
      </c>
      <c r="AM10" s="256"/>
      <c r="AN10" s="256"/>
      <c r="AO10" s="256"/>
      <c r="AP10" s="256" t="s">
        <v>27</v>
      </c>
      <c r="AQ10" s="256" t="s">
        <v>156</v>
      </c>
      <c r="AR10" s="42"/>
      <c r="AS10" s="259" t="s">
        <v>27</v>
      </c>
      <c r="AT10" s="259" t="s">
        <v>28</v>
      </c>
      <c r="AU10" s="259"/>
      <c r="AV10" s="256"/>
      <c r="AW10" s="256" t="s">
        <v>27</v>
      </c>
      <c r="AX10" s="256" t="s">
        <v>28</v>
      </c>
      <c r="AY10" s="256"/>
      <c r="AZ10" s="256"/>
      <c r="BA10" s="256"/>
      <c r="BB10" s="256"/>
      <c r="BC10" s="259"/>
      <c r="BD10" s="259"/>
      <c r="BE10" s="259"/>
      <c r="BF10" s="256"/>
      <c r="BG10" s="256"/>
      <c r="BH10" s="256"/>
      <c r="BI10" s="256"/>
      <c r="BJ10" s="256"/>
      <c r="BK10" s="256" t="s">
        <v>27</v>
      </c>
      <c r="BL10" s="256" t="s">
        <v>39</v>
      </c>
      <c r="BM10" s="256"/>
      <c r="BN10" s="259" t="s">
        <v>27</v>
      </c>
      <c r="BO10" s="259" t="s">
        <v>28</v>
      </c>
      <c r="BP10" s="259"/>
      <c r="BQ10" s="256"/>
      <c r="BR10" s="256" t="s">
        <v>27</v>
      </c>
      <c r="BS10" s="256" t="s">
        <v>39</v>
      </c>
      <c r="BT10" s="256"/>
      <c r="BU10" s="42"/>
      <c r="BV10" s="42"/>
      <c r="BW10" s="260" t="s">
        <v>27</v>
      </c>
      <c r="BX10" s="259" t="s">
        <v>28</v>
      </c>
      <c r="BY10" s="259"/>
      <c r="BZ10" s="256"/>
      <c r="CA10" s="256" t="s">
        <v>27</v>
      </c>
      <c r="CB10" s="256" t="s">
        <v>39</v>
      </c>
      <c r="CC10" s="256"/>
      <c r="CD10" s="42"/>
      <c r="CE10" s="42"/>
      <c r="CF10" s="260" t="s">
        <v>27</v>
      </c>
      <c r="CG10" s="259" t="s">
        <v>28</v>
      </c>
      <c r="CH10" s="259"/>
      <c r="CI10" s="256"/>
      <c r="CJ10" s="256" t="s">
        <v>27</v>
      </c>
      <c r="CK10" s="256" t="s">
        <v>39</v>
      </c>
      <c r="CL10" s="256"/>
      <c r="CM10" s="260" t="s">
        <v>27</v>
      </c>
      <c r="CN10" s="259" t="s">
        <v>28</v>
      </c>
      <c r="CO10" s="259"/>
      <c r="CP10" s="261"/>
    </row>
    <row r="11" spans="1:94" s="40" customFormat="1" ht="24.95" customHeight="1">
      <c r="A11" s="261"/>
      <c r="B11" s="261"/>
      <c r="C11" s="261"/>
      <c r="D11" s="261"/>
      <c r="E11" s="261"/>
      <c r="F11" s="261"/>
      <c r="G11" s="261"/>
      <c r="H11" s="261"/>
      <c r="I11" s="261"/>
      <c r="J11" s="256"/>
      <c r="K11" s="256"/>
      <c r="L11" s="256"/>
      <c r="M11" s="256"/>
      <c r="N11" s="42"/>
      <c r="O11" s="256"/>
      <c r="P11" s="256" t="s">
        <v>27</v>
      </c>
      <c r="Q11" s="256" t="s">
        <v>5</v>
      </c>
      <c r="R11" s="256"/>
      <c r="S11" s="256"/>
      <c r="T11" s="256" t="s">
        <v>27</v>
      </c>
      <c r="U11" s="256" t="s">
        <v>5</v>
      </c>
      <c r="V11" s="256"/>
      <c r="W11" s="256"/>
      <c r="X11" s="256"/>
      <c r="Y11" s="256"/>
      <c r="Z11" s="256" t="s">
        <v>159</v>
      </c>
      <c r="AA11" s="256" t="s">
        <v>160</v>
      </c>
      <c r="AB11" s="256"/>
      <c r="AC11" s="256"/>
      <c r="AD11" s="256"/>
      <c r="AE11" s="256"/>
      <c r="AF11" s="256" t="s">
        <v>160</v>
      </c>
      <c r="AG11" s="259"/>
      <c r="AH11" s="256" t="s">
        <v>161</v>
      </c>
      <c r="AI11" s="256" t="s">
        <v>162</v>
      </c>
      <c r="AJ11" s="256"/>
      <c r="AK11" s="256"/>
      <c r="AL11" s="256" t="s">
        <v>159</v>
      </c>
      <c r="AM11" s="256" t="s">
        <v>160</v>
      </c>
      <c r="AN11" s="256"/>
      <c r="AO11" s="256"/>
      <c r="AP11" s="256"/>
      <c r="AQ11" s="256"/>
      <c r="AR11" s="256" t="s">
        <v>160</v>
      </c>
      <c r="AS11" s="259"/>
      <c r="AT11" s="256" t="s">
        <v>161</v>
      </c>
      <c r="AU11" s="256" t="s">
        <v>162</v>
      </c>
      <c r="AV11" s="256"/>
      <c r="AW11" s="256"/>
      <c r="AX11" s="256" t="s">
        <v>159</v>
      </c>
      <c r="AY11" s="256" t="s">
        <v>160</v>
      </c>
      <c r="AZ11" s="256"/>
      <c r="BA11" s="256"/>
      <c r="BB11" s="256"/>
      <c r="BC11" s="256" t="s">
        <v>27</v>
      </c>
      <c r="BD11" s="256" t="s">
        <v>156</v>
      </c>
      <c r="BE11" s="42"/>
      <c r="BF11" s="256" t="s">
        <v>157</v>
      </c>
      <c r="BG11" s="256" t="s">
        <v>158</v>
      </c>
      <c r="BH11" s="256"/>
      <c r="BI11" s="256"/>
      <c r="BJ11" s="256"/>
      <c r="BK11" s="256"/>
      <c r="BL11" s="256" t="s">
        <v>27</v>
      </c>
      <c r="BM11" s="257" t="s">
        <v>163</v>
      </c>
      <c r="BN11" s="259"/>
      <c r="BO11" s="256" t="s">
        <v>161</v>
      </c>
      <c r="BP11" s="256" t="s">
        <v>162</v>
      </c>
      <c r="BQ11" s="256"/>
      <c r="BR11" s="256"/>
      <c r="BS11" s="256" t="s">
        <v>27</v>
      </c>
      <c r="BT11" s="257" t="s">
        <v>163</v>
      </c>
      <c r="BU11" s="256" t="s">
        <v>160</v>
      </c>
      <c r="BV11" s="256"/>
      <c r="BW11" s="261"/>
      <c r="BX11" s="258" t="s">
        <v>161</v>
      </c>
      <c r="BY11" s="258" t="s">
        <v>162</v>
      </c>
      <c r="BZ11" s="256"/>
      <c r="CA11" s="256"/>
      <c r="CB11" s="256" t="s">
        <v>27</v>
      </c>
      <c r="CC11" s="257" t="s">
        <v>163</v>
      </c>
      <c r="CD11" s="256" t="s">
        <v>160</v>
      </c>
      <c r="CE11" s="256"/>
      <c r="CF11" s="261"/>
      <c r="CG11" s="258" t="s">
        <v>161</v>
      </c>
      <c r="CH11" s="258" t="s">
        <v>162</v>
      </c>
      <c r="CI11" s="256"/>
      <c r="CJ11" s="256"/>
      <c r="CK11" s="256" t="s">
        <v>27</v>
      </c>
      <c r="CL11" s="257" t="s">
        <v>163</v>
      </c>
      <c r="CM11" s="261"/>
      <c r="CN11" s="258" t="s">
        <v>161</v>
      </c>
      <c r="CO11" s="258" t="s">
        <v>162</v>
      </c>
      <c r="CP11" s="261"/>
    </row>
    <row r="12" spans="1:94" s="40" customFormat="1" ht="24.9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56"/>
      <c r="K12" s="256"/>
      <c r="L12" s="256"/>
      <c r="M12" s="256"/>
      <c r="N12" s="256" t="s">
        <v>160</v>
      </c>
      <c r="O12" s="256"/>
      <c r="P12" s="256"/>
      <c r="Q12" s="256" t="s">
        <v>161</v>
      </c>
      <c r="R12" s="256" t="s">
        <v>162</v>
      </c>
      <c r="S12" s="256"/>
      <c r="T12" s="256"/>
      <c r="U12" s="43"/>
      <c r="V12" s="43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9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9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 t="s">
        <v>160</v>
      </c>
      <c r="BF12" s="256"/>
      <c r="BG12" s="256" t="s">
        <v>27</v>
      </c>
      <c r="BH12" s="256" t="s">
        <v>5</v>
      </c>
      <c r="BI12" s="256"/>
      <c r="BJ12" s="256"/>
      <c r="BK12" s="256"/>
      <c r="BL12" s="256"/>
      <c r="BM12" s="257"/>
      <c r="BN12" s="259"/>
      <c r="BO12" s="256"/>
      <c r="BP12" s="256"/>
      <c r="BQ12" s="256"/>
      <c r="BR12" s="256"/>
      <c r="BS12" s="256"/>
      <c r="BT12" s="257"/>
      <c r="BU12" s="256" t="s">
        <v>27</v>
      </c>
      <c r="BV12" s="257" t="s">
        <v>163</v>
      </c>
      <c r="BW12" s="261"/>
      <c r="BX12" s="249"/>
      <c r="BY12" s="249"/>
      <c r="BZ12" s="256"/>
      <c r="CA12" s="256"/>
      <c r="CB12" s="256"/>
      <c r="CC12" s="257"/>
      <c r="CD12" s="256" t="s">
        <v>27</v>
      </c>
      <c r="CE12" s="257" t="s">
        <v>163</v>
      </c>
      <c r="CF12" s="261"/>
      <c r="CG12" s="249"/>
      <c r="CH12" s="249"/>
      <c r="CI12" s="256"/>
      <c r="CJ12" s="256"/>
      <c r="CK12" s="256"/>
      <c r="CL12" s="257"/>
      <c r="CM12" s="261"/>
      <c r="CN12" s="249"/>
      <c r="CO12" s="249"/>
      <c r="CP12" s="261"/>
    </row>
    <row r="13" spans="1:94" s="40" customFormat="1" ht="39.75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43" t="s">
        <v>164</v>
      </c>
      <c r="V13" s="43" t="s">
        <v>160</v>
      </c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9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9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43" t="s">
        <v>161</v>
      </c>
      <c r="BI13" s="43" t="s">
        <v>162</v>
      </c>
      <c r="BJ13" s="256"/>
      <c r="BK13" s="256"/>
      <c r="BL13" s="256"/>
      <c r="BM13" s="257"/>
      <c r="BN13" s="259"/>
      <c r="BO13" s="256"/>
      <c r="BP13" s="256"/>
      <c r="BQ13" s="256"/>
      <c r="BR13" s="256"/>
      <c r="BS13" s="256"/>
      <c r="BT13" s="257"/>
      <c r="BU13" s="256"/>
      <c r="BV13" s="257"/>
      <c r="BW13" s="262"/>
      <c r="BX13" s="250"/>
      <c r="BY13" s="250"/>
      <c r="BZ13" s="256"/>
      <c r="CA13" s="256"/>
      <c r="CB13" s="256"/>
      <c r="CC13" s="257"/>
      <c r="CD13" s="256"/>
      <c r="CE13" s="257"/>
      <c r="CF13" s="262"/>
      <c r="CG13" s="250"/>
      <c r="CH13" s="250"/>
      <c r="CI13" s="256"/>
      <c r="CJ13" s="256"/>
      <c r="CK13" s="256"/>
      <c r="CL13" s="257"/>
      <c r="CM13" s="262"/>
      <c r="CN13" s="250"/>
      <c r="CO13" s="250"/>
      <c r="CP13" s="262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8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65</v>
      </c>
      <c r="B16" s="48" t="s">
        <v>165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19</v>
      </c>
      <c r="B17" s="51" t="s">
        <v>166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167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30</v>
      </c>
      <c r="B19" s="60" t="s">
        <v>168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79</v>
      </c>
      <c r="B20" s="60" t="s">
        <v>169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31</v>
      </c>
      <c r="B21" s="65" t="s">
        <v>32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47</v>
      </c>
      <c r="B22" s="65" t="s">
        <v>32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33</v>
      </c>
      <c r="B23" s="66" t="s">
        <v>34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81</v>
      </c>
      <c r="B24" s="60" t="s">
        <v>170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31</v>
      </c>
      <c r="B25" s="65" t="s">
        <v>32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33</v>
      </c>
      <c r="B26" s="66" t="s">
        <v>34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82</v>
      </c>
      <c r="B27" s="60" t="s">
        <v>171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31</v>
      </c>
      <c r="B28" s="65" t="s">
        <v>32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33</v>
      </c>
      <c r="B29" s="66" t="s">
        <v>34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35</v>
      </c>
      <c r="B30" s="60" t="s">
        <v>172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79</v>
      </c>
      <c r="B31" s="60" t="s">
        <v>169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31</v>
      </c>
      <c r="B32" s="65" t="s">
        <v>32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33</v>
      </c>
      <c r="B33" s="66" t="s">
        <v>34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81</v>
      </c>
      <c r="B34" s="60" t="s">
        <v>170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31</v>
      </c>
      <c r="B35" s="65" t="s">
        <v>32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33</v>
      </c>
      <c r="B36" s="66" t="s">
        <v>34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82</v>
      </c>
      <c r="B37" s="60" t="s">
        <v>171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31</v>
      </c>
      <c r="B38" s="65" t="s">
        <v>32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33</v>
      </c>
      <c r="B39" s="66" t="s">
        <v>34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173</v>
      </c>
      <c r="B40" s="60" t="s">
        <v>174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79</v>
      </c>
      <c r="B41" s="60" t="s">
        <v>169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31</v>
      </c>
      <c r="B42" s="65" t="s">
        <v>32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33</v>
      </c>
      <c r="B43" s="66" t="s">
        <v>34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81</v>
      </c>
      <c r="B44" s="60" t="s">
        <v>170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31</v>
      </c>
      <c r="B45" s="65" t="s">
        <v>32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33</v>
      </c>
      <c r="B46" s="66" t="s">
        <v>34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82</v>
      </c>
      <c r="B47" s="60" t="s">
        <v>171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31</v>
      </c>
      <c r="B48" s="65" t="s">
        <v>32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33</v>
      </c>
      <c r="B49" s="66" t="s">
        <v>34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175</v>
      </c>
      <c r="B50" s="60" t="s">
        <v>176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79</v>
      </c>
      <c r="B51" s="60" t="s">
        <v>169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31</v>
      </c>
      <c r="B52" s="65" t="s">
        <v>32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33</v>
      </c>
      <c r="B53" s="66" t="s">
        <v>34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81</v>
      </c>
      <c r="B54" s="60" t="s">
        <v>170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31</v>
      </c>
      <c r="B55" s="65" t="s">
        <v>32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33</v>
      </c>
      <c r="B56" s="66" t="s">
        <v>34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82</v>
      </c>
      <c r="B57" s="60" t="s">
        <v>171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31</v>
      </c>
      <c r="B58" s="65" t="s">
        <v>32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33</v>
      </c>
      <c r="B59" s="66" t="s">
        <v>34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20</v>
      </c>
      <c r="B60" s="51" t="s">
        <v>166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33</v>
      </c>
      <c r="B61" s="55" t="s">
        <v>112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70</v>
      </c>
      <c r="B62" s="55" t="s">
        <v>177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33</v>
      </c>
      <c r="B63" s="55" t="s">
        <v>178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pans="1:9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</row>
    <row r="66" spans="1:9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</row>
    <row r="67" spans="1:9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</row>
    <row r="68" spans="1:9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</row>
    <row r="69" spans="1:9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</row>
    <row r="70" spans="1:9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</row>
    <row r="71" spans="1:9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</row>
    <row r="72" spans="1:9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</row>
    <row r="73" spans="1:9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</row>
    <row r="74" spans="1:9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</row>
    <row r="75" spans="1:9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</row>
    <row r="76" spans="1:9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</row>
    <row r="77" spans="1:9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</row>
    <row r="78" spans="1:9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</row>
    <row r="79" spans="1:9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</row>
    <row r="80" spans="1:9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</row>
    <row r="81" spans="1:9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</row>
    <row r="82" spans="1:9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</row>
    <row r="83" spans="1:9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</row>
    <row r="84" spans="1:9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</row>
    <row r="85" spans="1:9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</row>
    <row r="86" spans="1:9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</row>
    <row r="87" spans="1:9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</row>
    <row r="88" spans="1:9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</row>
    <row r="89" spans="1:9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</row>
    <row r="90" spans="1:9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</row>
    <row r="91" spans="1:9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</row>
    <row r="92" spans="1:9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</row>
    <row r="93" spans="1:9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</row>
    <row r="94" spans="1: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</row>
    <row r="95" spans="1:9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</row>
    <row r="96" spans="1:9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</row>
    <row r="97" spans="1:94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</row>
    <row r="98" spans="1:94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</row>
    <row r="99" spans="1:9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</row>
    <row r="100" spans="1:9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</row>
    <row r="101" spans="1:9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</row>
    <row r="102" spans="1:9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</row>
    <row r="103" spans="1:9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</row>
    <row r="104" spans="1:9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</row>
    <row r="105" spans="1:9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</row>
    <row r="106" spans="1:9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</row>
    <row r="107" spans="1:9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</row>
    <row r="108" spans="1:9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</row>
    <row r="109" spans="1:9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</row>
    <row r="110" spans="1:9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</row>
    <row r="111" spans="1:9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</row>
    <row r="112" spans="1:9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</row>
    <row r="113" spans="1:9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</row>
    <row r="114" spans="1:9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</row>
    <row r="115" spans="1:9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</row>
    <row r="116" spans="1:9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</row>
    <row r="117" spans="1:9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</row>
    <row r="118" spans="1:9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</row>
    <row r="119" spans="1:9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</row>
    <row r="120" spans="1:9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</row>
    <row r="121" spans="1:9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</row>
    <row r="122" spans="1:9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</row>
    <row r="123" spans="1:9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</row>
    <row r="124" spans="1:9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</row>
    <row r="125" spans="1:9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</row>
    <row r="126" spans="1:9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</row>
    <row r="127" spans="1:9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</row>
    <row r="128" spans="1:9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</row>
    <row r="129" spans="1:9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</row>
    <row r="130" spans="1:9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</row>
    <row r="131" spans="1:9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</row>
    <row r="132" spans="1:9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</row>
    <row r="133" spans="1:9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</row>
    <row r="134" spans="1:9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</row>
    <row r="135" spans="1:9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</row>
    <row r="136" spans="1:9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</row>
    <row r="137" spans="1:9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</row>
    <row r="138" spans="1:9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</row>
    <row r="139" spans="1:9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</row>
    <row r="140" spans="1:9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</row>
    <row r="141" spans="1:9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</row>
    <row r="142" spans="1:9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</row>
    <row r="143" spans="1:9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</row>
    <row r="144" spans="1:9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</row>
    <row r="145" spans="1:9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</row>
    <row r="146" spans="1:9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</row>
    <row r="147" spans="1:9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</row>
    <row r="148" spans="1:9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</row>
    <row r="149" spans="1:9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</row>
    <row r="150" spans="1:9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</row>
    <row r="151" spans="1:9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</row>
    <row r="152" spans="1:9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</row>
    <row r="153" spans="1:9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</row>
    <row r="154" spans="1:9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</row>
    <row r="155" spans="1:9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</row>
    <row r="156" spans="1:9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</row>
    <row r="157" spans="1:9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</row>
    <row r="158" spans="1:9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</row>
    <row r="159" spans="1:9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</row>
    <row r="160" spans="1:9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</row>
    <row r="161" spans="1:9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</row>
    <row r="162" spans="1:9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</row>
    <row r="163" spans="1:9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</row>
    <row r="164" spans="1:9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</row>
    <row r="165" spans="1:9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</row>
    <row r="166" spans="1:9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</row>
    <row r="167" spans="1:9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1:9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1:9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</row>
    <row r="170" spans="1:9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</row>
    <row r="171" spans="1:9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</row>
    <row r="172" spans="1:9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</row>
    <row r="173" spans="1:9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</row>
    <row r="174" spans="1:9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</row>
    <row r="175" spans="1:9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</row>
    <row r="176" spans="1:9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</row>
    <row r="177" spans="1:9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</row>
    <row r="178" spans="1:9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</row>
    <row r="179" spans="1:9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</row>
    <row r="180" spans="1:9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</row>
    <row r="181" spans="1:9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</row>
    <row r="182" spans="1:9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</row>
    <row r="183" spans="1:9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</row>
    <row r="184" spans="1:9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</row>
    <row r="185" spans="1:9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</row>
    <row r="186" spans="1:9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</row>
    <row r="187" spans="1:9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</row>
    <row r="188" spans="1:9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</row>
    <row r="189" spans="1:9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</row>
    <row r="190" spans="1:9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</row>
    <row r="191" spans="1:9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</row>
    <row r="192" spans="1:9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</row>
    <row r="193" spans="1:9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</row>
    <row r="194" spans="1: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</row>
    <row r="195" spans="1:9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</row>
    <row r="196" spans="1:9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</row>
    <row r="197" spans="1:9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</row>
    <row r="198" spans="1:9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</row>
    <row r="199" spans="1:9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</row>
    <row r="200" spans="1:9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</row>
    <row r="201" spans="1:9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</row>
    <row r="202" spans="1:9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</row>
    <row r="203" spans="1:9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</row>
    <row r="204" spans="1:9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</row>
    <row r="205" spans="1:9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</row>
    <row r="206" spans="1:9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</row>
    <row r="207" spans="1:9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</row>
    <row r="208" spans="1:9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</row>
    <row r="209" spans="1:9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</row>
    <row r="210" spans="1:9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</row>
    <row r="211" spans="1:9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</row>
    <row r="212" spans="1:9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</row>
    <row r="213" spans="1:9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</row>
    <row r="214" spans="1:9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</row>
    <row r="215" spans="1:9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</row>
    <row r="216" spans="1:9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</row>
    <row r="217" spans="1:9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</row>
    <row r="218" spans="1:9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</row>
    <row r="219" spans="1:9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</row>
    <row r="220" spans="1:9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</row>
    <row r="221" spans="1:9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</row>
    <row r="222" spans="1:9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</row>
    <row r="223" spans="1:9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</row>
    <row r="224" spans="1:9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</row>
    <row r="225" spans="1:9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</row>
    <row r="226" spans="1:9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</row>
    <row r="227" spans="1:9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</row>
    <row r="228" spans="1:9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</row>
    <row r="229" spans="1:9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</row>
    <row r="230" spans="1:9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</row>
    <row r="231" spans="1:9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</row>
    <row r="232" spans="1:9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</row>
    <row r="233" spans="1:9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</row>
    <row r="234" spans="1:9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</row>
    <row r="235" spans="1:9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</row>
    <row r="236" spans="1:9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</row>
    <row r="237" spans="1:9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</row>
    <row r="238" spans="1:9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</row>
    <row r="239" spans="1:9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</row>
    <row r="240" spans="1:9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</row>
    <row r="241" spans="1:9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</row>
    <row r="242" spans="1:9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</row>
    <row r="243" spans="1:9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</row>
    <row r="244" spans="1:9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</row>
    <row r="245" spans="1:9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</row>
    <row r="246" spans="1:9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</row>
    <row r="247" spans="1:9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</row>
    <row r="248" spans="1:9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</row>
    <row r="249" spans="1:9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</row>
    <row r="250" spans="1:9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</row>
    <row r="251" spans="1:9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</row>
    <row r="252" spans="1:9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</row>
    <row r="253" spans="1:9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</row>
    <row r="254" spans="1:9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</row>
    <row r="255" spans="1:9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</row>
    <row r="256" spans="1:9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</row>
    <row r="257" spans="1:9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</row>
    <row r="258" spans="1:9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</row>
    <row r="259" spans="1:9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</row>
    <row r="260" spans="1:9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</row>
    <row r="261" spans="1:9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</row>
    <row r="262" spans="1:9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</row>
    <row r="263" spans="1:9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</row>
    <row r="264" spans="1:9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</row>
    <row r="265" spans="1:9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</row>
    <row r="266" spans="1:9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</row>
    <row r="267" spans="1:9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</row>
    <row r="268" spans="1:9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</row>
    <row r="269" spans="1:9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</row>
    <row r="270" spans="1:9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</row>
    <row r="271" spans="1:9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</row>
    <row r="272" spans="1:9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</row>
    <row r="273" spans="1:9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</row>
    <row r="274" spans="1:9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</row>
    <row r="275" spans="1:9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</row>
    <row r="276" spans="1:9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</row>
    <row r="277" spans="1:9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</row>
    <row r="278" spans="1:9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</row>
    <row r="279" spans="1:9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</row>
    <row r="280" spans="1:9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</row>
    <row r="281" spans="1:9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</row>
    <row r="282" spans="1:9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</row>
    <row r="283" spans="1:9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</row>
    <row r="284" spans="1:9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</row>
    <row r="285" spans="1:9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</row>
    <row r="286" spans="1:9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</row>
    <row r="287" spans="1:9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</row>
    <row r="288" spans="1:9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</row>
    <row r="289" spans="1:9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</row>
    <row r="290" spans="1:9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</row>
    <row r="291" spans="1:9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</row>
    <row r="292" spans="1:9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</row>
    <row r="293" spans="1:9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</row>
    <row r="294" spans="1: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</row>
    <row r="295" spans="1:9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</row>
    <row r="296" spans="1:9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</row>
    <row r="297" spans="1:9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</row>
    <row r="298" spans="1:9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</row>
    <row r="299" spans="1:9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</row>
    <row r="300" spans="1:9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</row>
    <row r="301" spans="1:9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</row>
    <row r="302" spans="1:9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</row>
    <row r="303" spans="1:9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</row>
    <row r="304" spans="1:9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</row>
    <row r="305" spans="1:9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</row>
    <row r="306" spans="1:9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</row>
    <row r="307" spans="1:9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</row>
    <row r="308" spans="1:9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</row>
    <row r="309" spans="1:9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</row>
    <row r="310" spans="1:9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</row>
    <row r="311" spans="1:9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</row>
    <row r="312" spans="1:9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</row>
    <row r="313" spans="1:9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</row>
    <row r="314" spans="1:9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</row>
    <row r="315" spans="1:9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</row>
    <row r="316" spans="1:9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</row>
    <row r="317" spans="1:9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</row>
    <row r="318" spans="1:9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</row>
    <row r="319" spans="1:9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</row>
    <row r="320" spans="1:9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</row>
    <row r="321" spans="1:9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</row>
    <row r="322" spans="1:9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</row>
    <row r="323" spans="1:9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</row>
    <row r="324" spans="1:9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</row>
    <row r="325" spans="1:9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</row>
    <row r="326" spans="1:9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</row>
    <row r="327" spans="1:9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</row>
    <row r="328" spans="1:9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</row>
    <row r="329" spans="1:9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</row>
    <row r="330" spans="1:9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</row>
    <row r="331" spans="1:9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</row>
    <row r="332" spans="1:9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</row>
    <row r="333" spans="1:9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</row>
    <row r="334" spans="1:9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</row>
    <row r="335" spans="1:9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</row>
    <row r="336" spans="1:9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</row>
    <row r="337" spans="1:9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</row>
    <row r="338" spans="1:9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</row>
    <row r="339" spans="1:9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</row>
    <row r="340" spans="1:9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</row>
    <row r="341" spans="1:9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</row>
    <row r="342" spans="1:9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</row>
    <row r="343" spans="1:9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</row>
    <row r="344" spans="1:9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</row>
    <row r="345" spans="1:9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</row>
    <row r="346" spans="1:9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</row>
    <row r="347" spans="1:9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</row>
    <row r="348" spans="1:9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</row>
    <row r="349" spans="1:9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</row>
    <row r="350" spans="1:9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</row>
  </sheetData>
  <mergeCells count="161"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abSelected="1" view="pageBreakPreview" topLeftCell="A16" zoomScale="60" zoomScaleNormal="100" workbookViewId="0">
      <selection activeCell="G1" sqref="G1:J1048576"/>
    </sheetView>
  </sheetViews>
  <sheetFormatPr defaultRowHeight="12.75"/>
  <cols>
    <col min="1" max="1" width="6.1640625" customWidth="1"/>
    <col min="2" max="2" width="40.33203125" style="177" customWidth="1"/>
    <col min="3" max="3" width="23.33203125" style="197" hidden="1" customWidth="1"/>
    <col min="4" max="4" width="21.83203125" style="198" hidden="1" customWidth="1"/>
    <col min="5" max="5" width="21.83203125" style="197" hidden="1" customWidth="1"/>
    <col min="6" max="6" width="21.33203125" style="197" hidden="1" customWidth="1"/>
    <col min="7" max="7" width="23.33203125" style="197" hidden="1" customWidth="1"/>
    <col min="8" max="8" width="21.83203125" style="198" hidden="1" customWidth="1"/>
    <col min="9" max="9" width="21.83203125" style="197" hidden="1" customWidth="1"/>
    <col min="10" max="10" width="21.33203125" style="197" hidden="1" customWidth="1"/>
    <col min="11" max="11" width="23.33203125" style="177" customWidth="1"/>
    <col min="12" max="12" width="21.83203125" style="179" customWidth="1"/>
    <col min="13" max="13" width="21.83203125" customWidth="1"/>
    <col min="14" max="14" width="21.33203125" customWidth="1"/>
    <col min="15" max="15" width="21" customWidth="1"/>
  </cols>
  <sheetData>
    <row r="2" spans="1:15" ht="17.25" customHeight="1">
      <c r="A2" s="165"/>
      <c r="B2" s="166"/>
      <c r="C2" s="277" t="s">
        <v>289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 ht="40.5" customHeight="1">
      <c r="A3" s="278" t="s">
        <v>310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29.25" customHeight="1">
      <c r="A4" s="280" t="s">
        <v>383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5" ht="16.5">
      <c r="A5" s="167"/>
      <c r="B5" s="167"/>
      <c r="C5" s="282" t="s">
        <v>0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5" ht="50.25" customHeight="1">
      <c r="A6" s="284" t="s">
        <v>133</v>
      </c>
      <c r="B6" s="284" t="s">
        <v>306</v>
      </c>
      <c r="C6" s="283" t="s">
        <v>337</v>
      </c>
      <c r="D6" s="283"/>
      <c r="E6" s="283"/>
      <c r="F6" s="283"/>
      <c r="G6" s="283" t="s">
        <v>378</v>
      </c>
      <c r="H6" s="283"/>
      <c r="I6" s="283"/>
      <c r="J6" s="283"/>
      <c r="K6" s="284" t="s">
        <v>345</v>
      </c>
      <c r="L6" s="284"/>
      <c r="M6" s="284"/>
      <c r="N6" s="284"/>
      <c r="O6" s="284" t="s">
        <v>3</v>
      </c>
    </row>
    <row r="7" spans="1:15" ht="32.25" customHeight="1">
      <c r="A7" s="284"/>
      <c r="B7" s="284"/>
      <c r="C7" s="283" t="s">
        <v>27</v>
      </c>
      <c r="D7" s="285" t="s">
        <v>28</v>
      </c>
      <c r="E7" s="286"/>
      <c r="F7" s="286"/>
      <c r="G7" s="283" t="s">
        <v>27</v>
      </c>
      <c r="H7" s="285" t="s">
        <v>28</v>
      </c>
      <c r="I7" s="286"/>
      <c r="J7" s="286"/>
      <c r="K7" s="284" t="s">
        <v>27</v>
      </c>
      <c r="L7" s="287" t="s">
        <v>28</v>
      </c>
      <c r="M7" s="288"/>
      <c r="N7" s="288"/>
      <c r="O7" s="284"/>
    </row>
    <row r="8" spans="1:15" ht="22.5" customHeight="1">
      <c r="A8" s="284"/>
      <c r="B8" s="284"/>
      <c r="C8" s="283"/>
      <c r="D8" s="276" t="s">
        <v>307</v>
      </c>
      <c r="E8" s="276"/>
      <c r="F8" s="285" t="s">
        <v>308</v>
      </c>
      <c r="G8" s="283"/>
      <c r="H8" s="276" t="s">
        <v>307</v>
      </c>
      <c r="I8" s="276"/>
      <c r="J8" s="285" t="s">
        <v>308</v>
      </c>
      <c r="K8" s="284"/>
      <c r="L8" s="289" t="s">
        <v>307</v>
      </c>
      <c r="M8" s="289"/>
      <c r="N8" s="287" t="s">
        <v>308</v>
      </c>
      <c r="O8" s="284"/>
    </row>
    <row r="9" spans="1:15" ht="55.5" customHeight="1">
      <c r="A9" s="284"/>
      <c r="B9" s="284"/>
      <c r="C9" s="283"/>
      <c r="D9" s="188" t="s">
        <v>312</v>
      </c>
      <c r="E9" s="189" t="s">
        <v>313</v>
      </c>
      <c r="F9" s="285"/>
      <c r="G9" s="283"/>
      <c r="H9" s="203" t="s">
        <v>312</v>
      </c>
      <c r="I9" s="204" t="s">
        <v>313</v>
      </c>
      <c r="J9" s="285"/>
      <c r="K9" s="284"/>
      <c r="L9" s="206" t="s">
        <v>312</v>
      </c>
      <c r="M9" s="205" t="s">
        <v>313</v>
      </c>
      <c r="N9" s="287"/>
      <c r="O9" s="284"/>
    </row>
    <row r="10" spans="1:15" ht="17.25">
      <c r="A10" s="169">
        <v>1</v>
      </c>
      <c r="B10" s="169">
        <v>2</v>
      </c>
      <c r="C10" s="190">
        <v>3</v>
      </c>
      <c r="D10" s="190">
        <v>4</v>
      </c>
      <c r="E10" s="190">
        <v>5</v>
      </c>
      <c r="F10" s="190">
        <v>6</v>
      </c>
      <c r="G10" s="190">
        <v>3</v>
      </c>
      <c r="H10" s="190">
        <v>4</v>
      </c>
      <c r="I10" s="190">
        <v>5</v>
      </c>
      <c r="J10" s="190">
        <v>6</v>
      </c>
      <c r="K10" s="169">
        <v>3</v>
      </c>
      <c r="L10" s="169">
        <v>4</v>
      </c>
      <c r="M10" s="169">
        <v>5</v>
      </c>
      <c r="N10" s="169">
        <v>6</v>
      </c>
      <c r="O10" s="169">
        <v>7</v>
      </c>
    </row>
    <row r="11" spans="1:15" ht="20.25" customHeight="1">
      <c r="A11" s="168"/>
      <c r="B11" s="168" t="s">
        <v>309</v>
      </c>
      <c r="C11" s="191" t="e">
        <f>C12</f>
        <v>#REF!</v>
      </c>
      <c r="D11" s="191" t="e">
        <f t="shared" ref="D11:N11" si="0">D12</f>
        <v>#REF!</v>
      </c>
      <c r="E11" s="191">
        <f t="shared" si="0"/>
        <v>0</v>
      </c>
      <c r="F11" s="191">
        <f t="shared" si="0"/>
        <v>0</v>
      </c>
      <c r="G11" s="191">
        <f>G12</f>
        <v>199287.99956600001</v>
      </c>
      <c r="H11" s="191">
        <f t="shared" si="0"/>
        <v>199287.99956600001</v>
      </c>
      <c r="I11" s="191">
        <f t="shared" si="0"/>
        <v>0</v>
      </c>
      <c r="J11" s="191">
        <f t="shared" si="0"/>
        <v>0</v>
      </c>
      <c r="K11" s="181">
        <f>K12</f>
        <v>285317.99956600001</v>
      </c>
      <c r="L11" s="181">
        <f t="shared" si="0"/>
        <v>285317.99956600001</v>
      </c>
      <c r="M11" s="181">
        <f t="shared" si="0"/>
        <v>0</v>
      </c>
      <c r="N11" s="181">
        <f t="shared" si="0"/>
        <v>0</v>
      </c>
      <c r="O11" s="170"/>
    </row>
    <row r="12" spans="1:15" ht="33">
      <c r="A12" s="168" t="s">
        <v>65</v>
      </c>
      <c r="B12" s="168" t="s">
        <v>311</v>
      </c>
      <c r="C12" s="191" t="e">
        <f t="shared" ref="C12:C18" si="1">D12+E12</f>
        <v>#REF!</v>
      </c>
      <c r="D12" s="191" t="e">
        <f t="shared" ref="D12:F12" si="2">D13+D17+D18</f>
        <v>#REF!</v>
      </c>
      <c r="E12" s="191">
        <f t="shared" si="2"/>
        <v>0</v>
      </c>
      <c r="F12" s="192">
        <f t="shared" si="2"/>
        <v>0</v>
      </c>
      <c r="G12" s="191">
        <f>H12+I12</f>
        <v>199287.99956600001</v>
      </c>
      <c r="H12" s="191">
        <f>H13+H17+H18+H19+H20</f>
        <v>199287.99956600001</v>
      </c>
      <c r="I12" s="191">
        <f t="shared" ref="I12:J12" si="3">I13+I17+I18</f>
        <v>0</v>
      </c>
      <c r="J12" s="192">
        <f t="shared" si="3"/>
        <v>0</v>
      </c>
      <c r="K12" s="181">
        <f>L12+M12</f>
        <v>285317.99956600001</v>
      </c>
      <c r="L12" s="181">
        <f>L13+L17+L18+L19+L20</f>
        <v>285317.99956600001</v>
      </c>
      <c r="M12" s="181">
        <f t="shared" ref="M12:N12" si="4">M13+M17+M18</f>
        <v>0</v>
      </c>
      <c r="N12" s="170">
        <f t="shared" si="4"/>
        <v>0</v>
      </c>
      <c r="O12" s="171"/>
    </row>
    <row r="13" spans="1:15" ht="52.5" customHeight="1">
      <c r="A13" s="168" t="s">
        <v>19</v>
      </c>
      <c r="B13" s="172" t="str">
        <f>'Biểu 2'!B14</f>
        <v>Nguồn vốn cân đối NSĐP theo tiêu chí quy định tại Quyết định số 26/2020/QĐ-TTg</v>
      </c>
      <c r="C13" s="191" t="e">
        <f t="shared" si="1"/>
        <v>#REF!</v>
      </c>
      <c r="D13" s="193" t="e">
        <f>D14+D15+D16</f>
        <v>#REF!</v>
      </c>
      <c r="E13" s="191"/>
      <c r="F13" s="192">
        <v>0</v>
      </c>
      <c r="G13" s="191">
        <f>H13+I13</f>
        <v>70953</v>
      </c>
      <c r="H13" s="193">
        <f>H14+H15+H16</f>
        <v>70953</v>
      </c>
      <c r="I13" s="191"/>
      <c r="J13" s="192">
        <v>0</v>
      </c>
      <c r="K13" s="181">
        <f>L13+M13</f>
        <v>70953</v>
      </c>
      <c r="L13" s="182">
        <f>L14+L15+L16</f>
        <v>70953</v>
      </c>
      <c r="M13" s="181"/>
      <c r="N13" s="170">
        <v>0</v>
      </c>
      <c r="O13" s="173"/>
    </row>
    <row r="14" spans="1:15" s="178" customFormat="1" ht="66">
      <c r="A14" s="174">
        <v>1</v>
      </c>
      <c r="B14" s="175" t="str">
        <f>'Biểu 2'!B15</f>
        <v>Phân cấp cân đối theo tiêu chí theo quy định tại Nghị quyết 63/2020/NQ-HĐND ngày 08/12/2020</v>
      </c>
      <c r="C14" s="194" t="e">
        <f t="shared" si="1"/>
        <v>#REF!</v>
      </c>
      <c r="D14" s="195" t="e">
        <f>'Biểu 2'!#REF!</f>
        <v>#REF!</v>
      </c>
      <c r="E14" s="194"/>
      <c r="F14" s="196">
        <v>0</v>
      </c>
      <c r="G14" s="194">
        <f t="shared" ref="G14:G18" si="5">H14+I14</f>
        <v>47793</v>
      </c>
      <c r="H14" s="195">
        <f>'Biểu 2'!L15</f>
        <v>47793</v>
      </c>
      <c r="I14" s="194"/>
      <c r="J14" s="196">
        <v>0</v>
      </c>
      <c r="K14" s="183">
        <f t="shared" ref="K14:K20" si="6">L14+M14</f>
        <v>47793</v>
      </c>
      <c r="L14" s="184">
        <f>'Biểu 2'!U15</f>
        <v>47793</v>
      </c>
      <c r="M14" s="183"/>
      <c r="N14" s="180">
        <v>0</v>
      </c>
      <c r="O14" s="176"/>
    </row>
    <row r="15" spans="1:15" s="178" customFormat="1" ht="49.5">
      <c r="A15" s="174">
        <v>2</v>
      </c>
      <c r="B15" s="175" t="str">
        <f>'Biểu 2'!B48</f>
        <v>Phân cấp hỗ trợ xây dựng nông thôn mới (Ưu tiên đầu tư các công trình GD-ĐT)</v>
      </c>
      <c r="C15" s="194" t="e">
        <f t="shared" si="1"/>
        <v>#REF!</v>
      </c>
      <c r="D15" s="195" t="e">
        <f>'Biểu 2'!#REF!</f>
        <v>#REF!</v>
      </c>
      <c r="E15" s="194"/>
      <c r="F15" s="196">
        <v>0</v>
      </c>
      <c r="G15" s="194">
        <f t="shared" si="5"/>
        <v>13160</v>
      </c>
      <c r="H15" s="195">
        <f>'Biểu 2'!L48</f>
        <v>13160</v>
      </c>
      <c r="I15" s="194"/>
      <c r="J15" s="196">
        <v>0</v>
      </c>
      <c r="K15" s="183">
        <f t="shared" si="6"/>
        <v>13160</v>
      </c>
      <c r="L15" s="184">
        <f>'Biểu 2'!U48</f>
        <v>13160</v>
      </c>
      <c r="M15" s="183"/>
      <c r="N15" s="180">
        <v>0</v>
      </c>
      <c r="O15" s="176"/>
    </row>
    <row r="16" spans="1:15" s="178" customFormat="1" ht="33">
      <c r="A16" s="174">
        <v>3</v>
      </c>
      <c r="B16" s="175" t="str">
        <f>'Biểu 2'!B55</f>
        <v>Phân cấp hỗ trợ đầu tư các công trình cấp bách</v>
      </c>
      <c r="C16" s="194" t="e">
        <f t="shared" si="1"/>
        <v>#REF!</v>
      </c>
      <c r="D16" s="195" t="e">
        <f>'Biểu 2'!#REF!</f>
        <v>#REF!</v>
      </c>
      <c r="E16" s="194"/>
      <c r="F16" s="196">
        <v>0</v>
      </c>
      <c r="G16" s="194">
        <f t="shared" si="5"/>
        <v>10000</v>
      </c>
      <c r="H16" s="195">
        <f>'Biểu 2'!L55</f>
        <v>10000</v>
      </c>
      <c r="I16" s="194"/>
      <c r="J16" s="196">
        <v>0</v>
      </c>
      <c r="K16" s="183">
        <f t="shared" si="6"/>
        <v>10000</v>
      </c>
      <c r="L16" s="184">
        <f>'Biểu 2'!U55</f>
        <v>10000</v>
      </c>
      <c r="M16" s="183"/>
      <c r="N16" s="180">
        <v>0</v>
      </c>
      <c r="O16" s="176"/>
    </row>
    <row r="17" spans="1:15" s="14" customFormat="1" ht="33">
      <c r="A17" s="168" t="s">
        <v>20</v>
      </c>
      <c r="B17" s="172" t="str">
        <f>'Biểu 2'!B64</f>
        <v>Phân cấp đầu tư từ nguồn thu tiền sử dụng đất trong cân đối</v>
      </c>
      <c r="C17" s="191" t="e">
        <f t="shared" si="1"/>
        <v>#REF!</v>
      </c>
      <c r="D17" s="193" t="e">
        <f>'Biểu 2'!#REF!</f>
        <v>#REF!</v>
      </c>
      <c r="E17" s="191"/>
      <c r="F17" s="192">
        <v>0</v>
      </c>
      <c r="G17" s="191">
        <f t="shared" si="5"/>
        <v>124776.19956600001</v>
      </c>
      <c r="H17" s="193">
        <f>'Biểu 2'!L64</f>
        <v>124776.19956600001</v>
      </c>
      <c r="I17" s="191"/>
      <c r="J17" s="192">
        <v>0</v>
      </c>
      <c r="K17" s="181">
        <f t="shared" si="6"/>
        <v>195806.19956600002</v>
      </c>
      <c r="L17" s="182">
        <f>'Biểu 2'!U64</f>
        <v>195806.19956600002</v>
      </c>
      <c r="M17" s="181"/>
      <c r="N17" s="170">
        <v>0</v>
      </c>
      <c r="O17" s="173"/>
    </row>
    <row r="18" spans="1:15" s="14" customFormat="1" ht="33">
      <c r="A18" s="168" t="s">
        <v>66</v>
      </c>
      <c r="B18" s="172" t="str">
        <f>'Biểu 2'!B86</f>
        <v>Đường từ thôn 1 đi thôn 9 xã Ia Tơi</v>
      </c>
      <c r="C18" s="191" t="e">
        <f t="shared" si="1"/>
        <v>#REF!</v>
      </c>
      <c r="D18" s="193" t="e">
        <f>'Biểu 2'!#REF!</f>
        <v>#REF!</v>
      </c>
      <c r="E18" s="191"/>
      <c r="F18" s="192">
        <v>0</v>
      </c>
      <c r="G18" s="191">
        <f t="shared" si="5"/>
        <v>0</v>
      </c>
      <c r="H18" s="193">
        <f>'Biểu 2'!L86</f>
        <v>0</v>
      </c>
      <c r="I18" s="191"/>
      <c r="J18" s="192">
        <v>0</v>
      </c>
      <c r="K18" s="181">
        <f t="shared" si="6"/>
        <v>15000</v>
      </c>
      <c r="L18" s="182">
        <f>'Biểu 2'!U86</f>
        <v>15000</v>
      </c>
      <c r="M18" s="181"/>
      <c r="N18" s="170">
        <v>0</v>
      </c>
      <c r="O18" s="173"/>
    </row>
    <row r="19" spans="1:15" s="14" customFormat="1" ht="33">
      <c r="A19" s="199" t="s">
        <v>359</v>
      </c>
      <c r="B19" s="172" t="str">
        <f>'Biểu 2'!B92</f>
        <v>Nguồn tăng thu ngân sách huyện năm 2020</v>
      </c>
      <c r="C19" s="191"/>
      <c r="D19" s="193"/>
      <c r="E19" s="191"/>
      <c r="F19" s="192">
        <v>0</v>
      </c>
      <c r="G19" s="191">
        <f t="shared" ref="G19:G20" si="7">H19+I19</f>
        <v>2926</v>
      </c>
      <c r="H19" s="193">
        <f>'Biểu 2'!L92</f>
        <v>2926</v>
      </c>
      <c r="I19" s="191"/>
      <c r="J19" s="192">
        <v>0</v>
      </c>
      <c r="K19" s="181">
        <f t="shared" si="6"/>
        <v>2926</v>
      </c>
      <c r="L19" s="182">
        <f>'Biểu 2'!U92</f>
        <v>2926</v>
      </c>
      <c r="M19" s="181"/>
      <c r="N19" s="170">
        <v>0</v>
      </c>
      <c r="O19" s="173"/>
    </row>
    <row r="20" spans="1:15" s="14" customFormat="1" ht="49.5">
      <c r="A20" s="199" t="s">
        <v>360</v>
      </c>
      <c r="B20" s="172" t="str">
        <f>'Biểu 2'!B98</f>
        <v>Nguồn tiết kiệm, cắt giảm theo Nghị quyết 84/NQ-CP của Chính phủ</v>
      </c>
      <c r="C20" s="191"/>
      <c r="D20" s="193"/>
      <c r="E20" s="191"/>
      <c r="F20" s="192">
        <v>0</v>
      </c>
      <c r="G20" s="191">
        <f t="shared" si="7"/>
        <v>632.79999999999995</v>
      </c>
      <c r="H20" s="193">
        <f>'Biểu 2'!L98</f>
        <v>632.79999999999995</v>
      </c>
      <c r="I20" s="191"/>
      <c r="J20" s="192">
        <v>0</v>
      </c>
      <c r="K20" s="181">
        <f t="shared" si="6"/>
        <v>632.79999999999995</v>
      </c>
      <c r="L20" s="182">
        <f>'Biểu 2'!U98</f>
        <v>632.79999999999995</v>
      </c>
      <c r="M20" s="181"/>
      <c r="N20" s="170">
        <v>0</v>
      </c>
      <c r="O20" s="173"/>
    </row>
  </sheetData>
  <mergeCells count="22">
    <mergeCell ref="J8:J9"/>
    <mergeCell ref="K6:N6"/>
    <mergeCell ref="K7:K9"/>
    <mergeCell ref="L7:N7"/>
    <mergeCell ref="L8:M8"/>
    <mergeCell ref="N8:N9"/>
    <mergeCell ref="D8:E8"/>
    <mergeCell ref="C2:O2"/>
    <mergeCell ref="A3:O3"/>
    <mergeCell ref="A4:O4"/>
    <mergeCell ref="C5:O5"/>
    <mergeCell ref="C6:F6"/>
    <mergeCell ref="O6:O9"/>
    <mergeCell ref="D7:F7"/>
    <mergeCell ref="C7:C9"/>
    <mergeCell ref="F8:F9"/>
    <mergeCell ref="A6:A9"/>
    <mergeCell ref="B6:B9"/>
    <mergeCell ref="G6:J6"/>
    <mergeCell ref="G7:G9"/>
    <mergeCell ref="H7:J7"/>
    <mergeCell ref="H8:I8"/>
  </mergeCells>
  <pageMargins left="0.35433070866141703" right="0.35433070866141703" top="0.74803149606299202" bottom="0.74803149606299202" header="0.31496062992126" footer="0.31496062992126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"/>
  <sheetViews>
    <sheetView zoomScale="55" zoomScaleNormal="55" workbookViewId="0">
      <pane xSplit="2" ySplit="11" topLeftCell="C86" activePane="bottomRight" state="frozen"/>
      <selection pane="topRight" activeCell="C1" sqref="C1"/>
      <selection pane="bottomLeft" activeCell="A11" sqref="A11"/>
      <selection pane="bottomRight" activeCell="R86" sqref="R86"/>
    </sheetView>
  </sheetViews>
  <sheetFormatPr defaultColWidth="9.33203125" defaultRowHeight="12.75"/>
  <cols>
    <col min="1" max="1" width="6.1640625" style="150" customWidth="1"/>
    <col min="2" max="2" width="56.83203125" style="150" customWidth="1"/>
    <col min="3" max="4" width="12.1640625" style="152" customWidth="1"/>
    <col min="5" max="5" width="13.83203125" style="152" customWidth="1"/>
    <col min="6" max="6" width="9.33203125" style="152"/>
    <col min="7" max="7" width="16.33203125" style="219" hidden="1" customWidth="1"/>
    <col min="8" max="9" width="17.33203125" style="156" hidden="1" customWidth="1"/>
    <col min="10" max="10" width="15" style="156" hidden="1" customWidth="1"/>
    <col min="11" max="11" width="15.83203125" style="156" hidden="1" customWidth="1"/>
    <col min="12" max="13" width="16" style="156" hidden="1" customWidth="1"/>
    <col min="14" max="15" width="10" style="156" hidden="1" customWidth="1"/>
    <col min="16" max="16" width="16.33203125" style="152" customWidth="1"/>
    <col min="17" max="18" width="17.33203125" style="150" customWidth="1"/>
    <col min="19" max="19" width="15" style="150" customWidth="1"/>
    <col min="20" max="20" width="15.83203125" style="150" customWidth="1"/>
    <col min="21" max="22" width="16" style="150" customWidth="1"/>
    <col min="23" max="24" width="10" style="150" bestFit="1" customWidth="1"/>
    <col min="25" max="25" width="31" style="152" customWidth="1"/>
    <col min="26" max="26" width="27.83203125" style="150" hidden="1" customWidth="1"/>
    <col min="27" max="27" width="0" style="150" hidden="1" customWidth="1"/>
    <col min="28" max="16384" width="9.33203125" style="150"/>
  </cols>
  <sheetData>
    <row r="1" spans="1:26" s="151" customFormat="1" ht="18.75">
      <c r="A1" s="297" t="s">
        <v>127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</row>
    <row r="2" spans="1:26" s="151" customFormat="1" ht="18.75" hidden="1">
      <c r="A2" s="300" t="s">
        <v>71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6" ht="39.75" customHeight="1">
      <c r="A3" s="298" t="s">
        <v>233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</row>
    <row r="4" spans="1:26" ht="18" customHeight="1">
      <c r="A4" s="301" t="s">
        <v>383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</row>
    <row r="5" spans="1:26" ht="21.75" customHeight="1">
      <c r="A5" s="299" t="s">
        <v>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</row>
    <row r="6" spans="1:26" ht="37.5" customHeight="1">
      <c r="A6" s="294" t="s">
        <v>1</v>
      </c>
      <c r="B6" s="294" t="s">
        <v>21</v>
      </c>
      <c r="C6" s="294" t="s">
        <v>22</v>
      </c>
      <c r="D6" s="294" t="s">
        <v>339</v>
      </c>
      <c r="E6" s="294" t="s">
        <v>37</v>
      </c>
      <c r="F6" s="294" t="s">
        <v>38</v>
      </c>
      <c r="G6" s="305" t="s">
        <v>373</v>
      </c>
      <c r="H6" s="306"/>
      <c r="I6" s="306"/>
      <c r="J6" s="306"/>
      <c r="K6" s="306"/>
      <c r="L6" s="306"/>
      <c r="M6" s="306"/>
      <c r="N6" s="306"/>
      <c r="O6" s="307"/>
      <c r="P6" s="290" t="s">
        <v>338</v>
      </c>
      <c r="Q6" s="291"/>
      <c r="R6" s="291"/>
      <c r="S6" s="291"/>
      <c r="T6" s="291"/>
      <c r="U6" s="291"/>
      <c r="V6" s="291"/>
      <c r="W6" s="291"/>
      <c r="X6" s="292"/>
      <c r="Y6" s="294" t="s">
        <v>3</v>
      </c>
    </row>
    <row r="7" spans="1:26" s="151" customFormat="1" ht="39.75" customHeight="1">
      <c r="A7" s="295"/>
      <c r="B7" s="295"/>
      <c r="C7" s="295"/>
      <c r="D7" s="295"/>
      <c r="E7" s="295"/>
      <c r="F7" s="295"/>
      <c r="G7" s="305" t="s">
        <v>23</v>
      </c>
      <c r="H7" s="306"/>
      <c r="I7" s="307"/>
      <c r="J7" s="305" t="s">
        <v>40</v>
      </c>
      <c r="K7" s="307"/>
      <c r="L7" s="308" t="s">
        <v>14</v>
      </c>
      <c r="M7" s="308"/>
      <c r="N7" s="308"/>
      <c r="O7" s="308"/>
      <c r="P7" s="290" t="s">
        <v>23</v>
      </c>
      <c r="Q7" s="291"/>
      <c r="R7" s="292"/>
      <c r="S7" s="290" t="s">
        <v>40</v>
      </c>
      <c r="T7" s="292"/>
      <c r="U7" s="293" t="s">
        <v>14</v>
      </c>
      <c r="V7" s="293"/>
      <c r="W7" s="293"/>
      <c r="X7" s="293"/>
      <c r="Y7" s="295"/>
    </row>
    <row r="8" spans="1:26" s="151" customFormat="1" ht="31.5" customHeight="1">
      <c r="A8" s="295"/>
      <c r="B8" s="295"/>
      <c r="C8" s="295"/>
      <c r="D8" s="295"/>
      <c r="E8" s="295"/>
      <c r="F8" s="295"/>
      <c r="G8" s="302" t="s">
        <v>24</v>
      </c>
      <c r="H8" s="308" t="s">
        <v>25</v>
      </c>
      <c r="I8" s="308"/>
      <c r="J8" s="308" t="s">
        <v>26</v>
      </c>
      <c r="K8" s="308" t="s">
        <v>67</v>
      </c>
      <c r="L8" s="308" t="s">
        <v>325</v>
      </c>
      <c r="M8" s="308"/>
      <c r="N8" s="308"/>
      <c r="O8" s="308"/>
      <c r="P8" s="294" t="s">
        <v>24</v>
      </c>
      <c r="Q8" s="293" t="s">
        <v>25</v>
      </c>
      <c r="R8" s="293"/>
      <c r="S8" s="293" t="s">
        <v>26</v>
      </c>
      <c r="T8" s="293" t="s">
        <v>67</v>
      </c>
      <c r="U8" s="293" t="s">
        <v>325</v>
      </c>
      <c r="V8" s="293"/>
      <c r="W8" s="293"/>
      <c r="X8" s="293"/>
      <c r="Y8" s="295"/>
    </row>
    <row r="9" spans="1:26" s="151" customFormat="1" ht="24.95" customHeight="1">
      <c r="A9" s="295"/>
      <c r="B9" s="295"/>
      <c r="C9" s="295"/>
      <c r="D9" s="295"/>
      <c r="E9" s="295"/>
      <c r="F9" s="295"/>
      <c r="G9" s="303"/>
      <c r="H9" s="308" t="s">
        <v>26</v>
      </c>
      <c r="I9" s="308" t="s">
        <v>67</v>
      </c>
      <c r="J9" s="308"/>
      <c r="K9" s="308"/>
      <c r="L9" s="308" t="s">
        <v>26</v>
      </c>
      <c r="M9" s="308" t="s">
        <v>68</v>
      </c>
      <c r="N9" s="308"/>
      <c r="O9" s="308"/>
      <c r="P9" s="295"/>
      <c r="Q9" s="293" t="s">
        <v>26</v>
      </c>
      <c r="R9" s="293" t="s">
        <v>67</v>
      </c>
      <c r="S9" s="293"/>
      <c r="T9" s="293"/>
      <c r="U9" s="293" t="s">
        <v>26</v>
      </c>
      <c r="V9" s="293" t="s">
        <v>68</v>
      </c>
      <c r="W9" s="293"/>
      <c r="X9" s="293"/>
      <c r="Y9" s="295"/>
    </row>
    <row r="10" spans="1:26" s="151" customFormat="1" ht="21.75" customHeight="1">
      <c r="A10" s="295"/>
      <c r="B10" s="295"/>
      <c r="C10" s="295"/>
      <c r="D10" s="295"/>
      <c r="E10" s="295"/>
      <c r="F10" s="295"/>
      <c r="G10" s="303"/>
      <c r="H10" s="308"/>
      <c r="I10" s="308"/>
      <c r="J10" s="308"/>
      <c r="K10" s="308"/>
      <c r="L10" s="308"/>
      <c r="M10" s="308" t="s">
        <v>27</v>
      </c>
      <c r="N10" s="308" t="s">
        <v>28</v>
      </c>
      <c r="O10" s="308"/>
      <c r="P10" s="295"/>
      <c r="Q10" s="293"/>
      <c r="R10" s="293"/>
      <c r="S10" s="293"/>
      <c r="T10" s="293"/>
      <c r="U10" s="293"/>
      <c r="V10" s="293" t="s">
        <v>27</v>
      </c>
      <c r="W10" s="293" t="s">
        <v>28</v>
      </c>
      <c r="X10" s="293"/>
      <c r="Y10" s="295"/>
    </row>
    <row r="11" spans="1:26" s="151" customFormat="1" ht="66" customHeight="1">
      <c r="A11" s="296"/>
      <c r="B11" s="296"/>
      <c r="C11" s="296"/>
      <c r="D11" s="296"/>
      <c r="E11" s="296"/>
      <c r="F11" s="296"/>
      <c r="G11" s="304"/>
      <c r="H11" s="308"/>
      <c r="I11" s="308"/>
      <c r="J11" s="308"/>
      <c r="K11" s="308"/>
      <c r="L11" s="308"/>
      <c r="M11" s="308"/>
      <c r="N11" s="221" t="s">
        <v>29</v>
      </c>
      <c r="O11" s="221" t="s">
        <v>286</v>
      </c>
      <c r="P11" s="296"/>
      <c r="Q11" s="293"/>
      <c r="R11" s="293"/>
      <c r="S11" s="293"/>
      <c r="T11" s="293"/>
      <c r="U11" s="293"/>
      <c r="V11" s="293"/>
      <c r="W11" s="202" t="s">
        <v>29</v>
      </c>
      <c r="X11" s="202" t="s">
        <v>286</v>
      </c>
      <c r="Y11" s="296"/>
    </row>
    <row r="12" spans="1:26" s="151" customFormat="1" ht="24.95" customHeight="1">
      <c r="A12" s="202">
        <v>1</v>
      </c>
      <c r="B12" s="202">
        <v>2</v>
      </c>
      <c r="C12" s="202">
        <v>3</v>
      </c>
      <c r="D12" s="202"/>
      <c r="E12" s="202">
        <v>4</v>
      </c>
      <c r="F12" s="202">
        <v>5</v>
      </c>
      <c r="G12" s="221">
        <v>6</v>
      </c>
      <c r="H12" s="221">
        <v>7</v>
      </c>
      <c r="I12" s="221">
        <v>8</v>
      </c>
      <c r="J12" s="221">
        <v>9</v>
      </c>
      <c r="K12" s="221">
        <v>10</v>
      </c>
      <c r="L12" s="221">
        <v>11</v>
      </c>
      <c r="M12" s="221">
        <v>12</v>
      </c>
      <c r="N12" s="221">
        <v>13</v>
      </c>
      <c r="O12" s="221">
        <v>14</v>
      </c>
      <c r="P12" s="202">
        <v>6</v>
      </c>
      <c r="Q12" s="202">
        <v>7</v>
      </c>
      <c r="R12" s="202">
        <v>8</v>
      </c>
      <c r="S12" s="202">
        <v>9</v>
      </c>
      <c r="T12" s="202">
        <v>10</v>
      </c>
      <c r="U12" s="202">
        <v>11</v>
      </c>
      <c r="V12" s="202">
        <v>12</v>
      </c>
      <c r="W12" s="202">
        <v>13</v>
      </c>
      <c r="X12" s="202">
        <v>14</v>
      </c>
      <c r="Y12" s="202">
        <v>19</v>
      </c>
    </row>
    <row r="13" spans="1:26" s="151" customFormat="1" ht="21.95" customHeight="1">
      <c r="A13" s="202"/>
      <c r="B13" s="202" t="s">
        <v>358</v>
      </c>
      <c r="C13" s="202"/>
      <c r="D13" s="202"/>
      <c r="E13" s="154"/>
      <c r="F13" s="154"/>
      <c r="G13" s="214">
        <f t="shared" ref="G13:X13" si="0">G14+G64+G86+G92+G98</f>
        <v>0</v>
      </c>
      <c r="H13" s="214">
        <f t="shared" si="0"/>
        <v>0</v>
      </c>
      <c r="I13" s="214">
        <f t="shared" si="0"/>
        <v>0</v>
      </c>
      <c r="J13" s="214">
        <f t="shared" si="0"/>
        <v>13111.616349</v>
      </c>
      <c r="K13" s="214">
        <f t="shared" si="0"/>
        <v>13111.616349</v>
      </c>
      <c r="L13" s="214">
        <f t="shared" si="0"/>
        <v>199287.99956600001</v>
      </c>
      <c r="M13" s="214">
        <f t="shared" si="0"/>
        <v>199287.99956600001</v>
      </c>
      <c r="N13" s="214">
        <f t="shared" si="0"/>
        <v>0</v>
      </c>
      <c r="O13" s="214">
        <f t="shared" si="0"/>
        <v>0</v>
      </c>
      <c r="P13" s="154"/>
      <c r="Q13" s="154">
        <f t="shared" si="0"/>
        <v>150000</v>
      </c>
      <c r="R13" s="154">
        <f t="shared" si="0"/>
        <v>150000</v>
      </c>
      <c r="S13" s="154">
        <f t="shared" si="0"/>
        <v>13111.616349</v>
      </c>
      <c r="T13" s="154">
        <f t="shared" si="0"/>
        <v>13111.616349</v>
      </c>
      <c r="U13" s="154">
        <f t="shared" si="0"/>
        <v>285317.99956600001</v>
      </c>
      <c r="V13" s="154">
        <f t="shared" si="0"/>
        <v>285317.99956600001</v>
      </c>
      <c r="W13" s="154">
        <f t="shared" si="0"/>
        <v>0</v>
      </c>
      <c r="X13" s="154">
        <f t="shared" si="0"/>
        <v>0</v>
      </c>
      <c r="Y13" s="202"/>
      <c r="Z13" s="207" t="e">
        <f>#REF!+#REF!</f>
        <v>#REF!</v>
      </c>
    </row>
    <row r="14" spans="1:26" s="151" customFormat="1" ht="27.75" customHeight="1">
      <c r="A14" s="202" t="s">
        <v>65</v>
      </c>
      <c r="B14" s="202" t="s">
        <v>302</v>
      </c>
      <c r="C14" s="202"/>
      <c r="D14" s="202"/>
      <c r="E14" s="154"/>
      <c r="F14" s="154"/>
      <c r="G14" s="214">
        <f t="shared" ref="G14:O14" si="1">G15+G48+G55</f>
        <v>0</v>
      </c>
      <c r="H14" s="214">
        <f t="shared" si="1"/>
        <v>0</v>
      </c>
      <c r="I14" s="214">
        <f t="shared" si="1"/>
        <v>0</v>
      </c>
      <c r="J14" s="214">
        <f t="shared" si="1"/>
        <v>0</v>
      </c>
      <c r="K14" s="214">
        <f t="shared" si="1"/>
        <v>0</v>
      </c>
      <c r="L14" s="214">
        <f t="shared" si="1"/>
        <v>70953</v>
      </c>
      <c r="M14" s="214">
        <f t="shared" si="1"/>
        <v>70953</v>
      </c>
      <c r="N14" s="214">
        <f t="shared" si="1"/>
        <v>0</v>
      </c>
      <c r="O14" s="214">
        <f t="shared" si="1"/>
        <v>0</v>
      </c>
      <c r="P14" s="154">
        <f t="shared" ref="P14:X14" si="2">P15+P48+P55</f>
        <v>0</v>
      </c>
      <c r="Q14" s="154">
        <f t="shared" si="2"/>
        <v>0</v>
      </c>
      <c r="R14" s="154">
        <f t="shared" si="2"/>
        <v>0</v>
      </c>
      <c r="S14" s="154">
        <f t="shared" si="2"/>
        <v>0</v>
      </c>
      <c r="T14" s="154">
        <f t="shared" si="2"/>
        <v>0</v>
      </c>
      <c r="U14" s="154">
        <f t="shared" si="2"/>
        <v>70953</v>
      </c>
      <c r="V14" s="154">
        <f t="shared" si="2"/>
        <v>70953</v>
      </c>
      <c r="W14" s="154">
        <f t="shared" si="2"/>
        <v>0</v>
      </c>
      <c r="X14" s="154">
        <f t="shared" si="2"/>
        <v>0</v>
      </c>
      <c r="Y14" s="202"/>
    </row>
    <row r="15" spans="1:26" s="151" customFormat="1" ht="35.25" customHeight="1">
      <c r="A15" s="202" t="s">
        <v>19</v>
      </c>
      <c r="B15" s="202" t="s">
        <v>335</v>
      </c>
      <c r="C15" s="202"/>
      <c r="D15" s="202"/>
      <c r="E15" s="154"/>
      <c r="F15" s="154"/>
      <c r="G15" s="214"/>
      <c r="H15" s="214">
        <f t="shared" ref="H15:O15" si="3">H16+H32</f>
        <v>0</v>
      </c>
      <c r="I15" s="214">
        <f t="shared" si="3"/>
        <v>0</v>
      </c>
      <c r="J15" s="214">
        <f t="shared" si="3"/>
        <v>0</v>
      </c>
      <c r="K15" s="214">
        <f t="shared" si="3"/>
        <v>0</v>
      </c>
      <c r="L15" s="214">
        <f t="shared" si="3"/>
        <v>47793</v>
      </c>
      <c r="M15" s="214">
        <f t="shared" si="3"/>
        <v>47793</v>
      </c>
      <c r="N15" s="214">
        <f t="shared" si="3"/>
        <v>0</v>
      </c>
      <c r="O15" s="214">
        <f t="shared" si="3"/>
        <v>0</v>
      </c>
      <c r="P15" s="154"/>
      <c r="Q15" s="154">
        <f t="shared" ref="Q15:X15" si="4">Q16+Q32</f>
        <v>0</v>
      </c>
      <c r="R15" s="154">
        <f t="shared" si="4"/>
        <v>0</v>
      </c>
      <c r="S15" s="154">
        <f t="shared" si="4"/>
        <v>0</v>
      </c>
      <c r="T15" s="154">
        <f t="shared" si="4"/>
        <v>0</v>
      </c>
      <c r="U15" s="154">
        <f t="shared" si="4"/>
        <v>47793</v>
      </c>
      <c r="V15" s="154">
        <f t="shared" si="4"/>
        <v>47793</v>
      </c>
      <c r="W15" s="154">
        <f t="shared" si="4"/>
        <v>0</v>
      </c>
      <c r="X15" s="154">
        <f t="shared" si="4"/>
        <v>0</v>
      </c>
      <c r="Y15" s="202"/>
    </row>
    <row r="16" spans="1:26" ht="21.95" customHeight="1">
      <c r="A16" s="202">
        <v>1</v>
      </c>
      <c r="B16" s="202" t="s">
        <v>45</v>
      </c>
      <c r="C16" s="202"/>
      <c r="D16" s="202"/>
      <c r="E16" s="155"/>
      <c r="F16" s="155"/>
      <c r="G16" s="215"/>
      <c r="H16" s="214"/>
      <c r="I16" s="214"/>
      <c r="J16" s="214">
        <f>SUM(J17:J31)</f>
        <v>0</v>
      </c>
      <c r="K16" s="214">
        <f t="shared" ref="K16" si="5">SUM(K17:K31)</f>
        <v>0</v>
      </c>
      <c r="L16" s="214">
        <f>SUM(L17:L31)</f>
        <v>2750</v>
      </c>
      <c r="M16" s="214">
        <f t="shared" ref="M16:O16" si="6">SUM(M17:M31)</f>
        <v>2750</v>
      </c>
      <c r="N16" s="214">
        <f t="shared" si="6"/>
        <v>0</v>
      </c>
      <c r="O16" s="214">
        <f t="shared" si="6"/>
        <v>0</v>
      </c>
      <c r="P16" s="155"/>
      <c r="Q16" s="154"/>
      <c r="R16" s="154"/>
      <c r="S16" s="154">
        <f>SUM(S17:S31)</f>
        <v>0</v>
      </c>
      <c r="T16" s="154">
        <f t="shared" ref="T16" si="7">SUM(T17:T31)</f>
        <v>0</v>
      </c>
      <c r="U16" s="154">
        <f>SUM(U17:U31)</f>
        <v>2750</v>
      </c>
      <c r="V16" s="154">
        <f t="shared" ref="V16:X16" si="8">SUM(V17:V31)</f>
        <v>2750</v>
      </c>
      <c r="W16" s="154">
        <f t="shared" si="8"/>
        <v>0</v>
      </c>
      <c r="X16" s="154">
        <f t="shared" si="8"/>
        <v>0</v>
      </c>
      <c r="Y16" s="202"/>
    </row>
    <row r="17" spans="1:25" ht="42.75" customHeight="1">
      <c r="A17" s="143" t="s">
        <v>15</v>
      </c>
      <c r="B17" s="148" t="s">
        <v>291</v>
      </c>
      <c r="C17" s="145"/>
      <c r="D17" s="145" t="s">
        <v>340</v>
      </c>
      <c r="E17" s="145" t="s">
        <v>244</v>
      </c>
      <c r="F17" s="145" t="s">
        <v>237</v>
      </c>
      <c r="G17" s="185" t="s">
        <v>366</v>
      </c>
      <c r="H17" s="186">
        <v>4500</v>
      </c>
      <c r="I17" s="186">
        <v>4500</v>
      </c>
      <c r="J17" s="186"/>
      <c r="K17" s="186"/>
      <c r="L17" s="186">
        <v>200</v>
      </c>
      <c r="M17" s="186">
        <v>200</v>
      </c>
      <c r="N17" s="186"/>
      <c r="O17" s="186"/>
      <c r="P17" s="145" t="s">
        <v>366</v>
      </c>
      <c r="Q17" s="153">
        <v>4500</v>
      </c>
      <c r="R17" s="153">
        <v>4500</v>
      </c>
      <c r="S17" s="153"/>
      <c r="T17" s="153"/>
      <c r="U17" s="153">
        <v>200</v>
      </c>
      <c r="V17" s="153">
        <v>200</v>
      </c>
      <c r="W17" s="153"/>
      <c r="X17" s="153"/>
      <c r="Y17" s="145"/>
    </row>
    <row r="18" spans="1:25" ht="42.75" customHeight="1">
      <c r="A18" s="143" t="s">
        <v>15</v>
      </c>
      <c r="B18" s="148" t="s">
        <v>298</v>
      </c>
      <c r="C18" s="145"/>
      <c r="D18" s="145" t="s">
        <v>340</v>
      </c>
      <c r="E18" s="145" t="s">
        <v>244</v>
      </c>
      <c r="F18" s="145" t="s">
        <v>237</v>
      </c>
      <c r="G18" s="185" t="s">
        <v>367</v>
      </c>
      <c r="H18" s="186">
        <v>750</v>
      </c>
      <c r="I18" s="186">
        <v>750</v>
      </c>
      <c r="J18" s="186"/>
      <c r="K18" s="186"/>
      <c r="L18" s="186">
        <v>50</v>
      </c>
      <c r="M18" s="186">
        <v>50</v>
      </c>
      <c r="N18" s="186"/>
      <c r="O18" s="186"/>
      <c r="P18" s="145" t="s">
        <v>367</v>
      </c>
      <c r="Q18" s="153">
        <v>750</v>
      </c>
      <c r="R18" s="153">
        <v>750</v>
      </c>
      <c r="S18" s="153"/>
      <c r="T18" s="153"/>
      <c r="U18" s="153">
        <v>50</v>
      </c>
      <c r="V18" s="153">
        <v>50</v>
      </c>
      <c r="W18" s="153"/>
      <c r="X18" s="153"/>
      <c r="Y18" s="145"/>
    </row>
    <row r="19" spans="1:25" ht="42.75" customHeight="1">
      <c r="A19" s="143" t="s">
        <v>15</v>
      </c>
      <c r="B19" s="148" t="s">
        <v>299</v>
      </c>
      <c r="C19" s="145"/>
      <c r="D19" s="145" t="s">
        <v>340</v>
      </c>
      <c r="E19" s="145" t="s">
        <v>244</v>
      </c>
      <c r="F19" s="145" t="s">
        <v>237</v>
      </c>
      <c r="G19" s="185" t="s">
        <v>368</v>
      </c>
      <c r="H19" s="186">
        <v>1285</v>
      </c>
      <c r="I19" s="186">
        <v>1285</v>
      </c>
      <c r="J19" s="186"/>
      <c r="K19" s="186"/>
      <c r="L19" s="186">
        <v>100</v>
      </c>
      <c r="M19" s="186">
        <v>100</v>
      </c>
      <c r="N19" s="186"/>
      <c r="O19" s="186"/>
      <c r="P19" s="145" t="s">
        <v>368</v>
      </c>
      <c r="Q19" s="153">
        <v>1285</v>
      </c>
      <c r="R19" s="153">
        <v>1285</v>
      </c>
      <c r="S19" s="153"/>
      <c r="T19" s="153"/>
      <c r="U19" s="153">
        <v>100</v>
      </c>
      <c r="V19" s="153">
        <v>100</v>
      </c>
      <c r="W19" s="153"/>
      <c r="X19" s="153"/>
      <c r="Y19" s="145"/>
    </row>
    <row r="20" spans="1:25" ht="42.75" customHeight="1">
      <c r="A20" s="143" t="s">
        <v>15</v>
      </c>
      <c r="B20" s="148" t="s">
        <v>314</v>
      </c>
      <c r="C20" s="145"/>
      <c r="D20" s="145" t="s">
        <v>340</v>
      </c>
      <c r="E20" s="145" t="s">
        <v>244</v>
      </c>
      <c r="F20" s="145" t="s">
        <v>237</v>
      </c>
      <c r="G20" s="185" t="s">
        <v>342</v>
      </c>
      <c r="H20" s="186">
        <v>1628</v>
      </c>
      <c r="I20" s="186">
        <v>1628</v>
      </c>
      <c r="J20" s="186"/>
      <c r="K20" s="186"/>
      <c r="L20" s="186">
        <v>200</v>
      </c>
      <c r="M20" s="186">
        <v>200</v>
      </c>
      <c r="N20" s="186"/>
      <c r="O20" s="186"/>
      <c r="P20" s="145" t="s">
        <v>342</v>
      </c>
      <c r="Q20" s="153">
        <v>1628</v>
      </c>
      <c r="R20" s="153">
        <v>1628</v>
      </c>
      <c r="S20" s="153"/>
      <c r="T20" s="153"/>
      <c r="U20" s="153">
        <v>200</v>
      </c>
      <c r="V20" s="153">
        <v>200</v>
      </c>
      <c r="W20" s="153"/>
      <c r="X20" s="153"/>
      <c r="Y20" s="145"/>
    </row>
    <row r="21" spans="1:25" ht="38.25">
      <c r="A21" s="143" t="s">
        <v>15</v>
      </c>
      <c r="B21" s="148" t="s">
        <v>315</v>
      </c>
      <c r="C21" s="145"/>
      <c r="D21" s="145" t="s">
        <v>340</v>
      </c>
      <c r="E21" s="145" t="s">
        <v>244</v>
      </c>
      <c r="F21" s="145" t="s">
        <v>237</v>
      </c>
      <c r="G21" s="185" t="s">
        <v>341</v>
      </c>
      <c r="H21" s="186">
        <v>1506.2180000000001</v>
      </c>
      <c r="I21" s="186">
        <v>1506.2180000000001</v>
      </c>
      <c r="J21" s="186"/>
      <c r="K21" s="186"/>
      <c r="L21" s="186">
        <v>200</v>
      </c>
      <c r="M21" s="186">
        <v>200</v>
      </c>
      <c r="N21" s="186"/>
      <c r="O21" s="186"/>
      <c r="P21" s="145" t="s">
        <v>341</v>
      </c>
      <c r="Q21" s="153">
        <v>1506.2180000000001</v>
      </c>
      <c r="R21" s="153">
        <v>1506.2180000000001</v>
      </c>
      <c r="S21" s="153"/>
      <c r="T21" s="153"/>
      <c r="U21" s="153">
        <v>200</v>
      </c>
      <c r="V21" s="153">
        <v>200</v>
      </c>
      <c r="W21" s="153"/>
      <c r="X21" s="153"/>
      <c r="Y21" s="145"/>
    </row>
    <row r="22" spans="1:25" ht="44.25" customHeight="1">
      <c r="A22" s="143" t="s">
        <v>15</v>
      </c>
      <c r="B22" s="148" t="s">
        <v>316</v>
      </c>
      <c r="C22" s="145"/>
      <c r="D22" s="145" t="s">
        <v>340</v>
      </c>
      <c r="E22" s="145" t="s">
        <v>244</v>
      </c>
      <c r="F22" s="145" t="s">
        <v>237</v>
      </c>
      <c r="G22" s="185" t="s">
        <v>343</v>
      </c>
      <c r="H22" s="186">
        <v>4967.05</v>
      </c>
      <c r="I22" s="186">
        <v>4967.05</v>
      </c>
      <c r="J22" s="186"/>
      <c r="K22" s="186"/>
      <c r="L22" s="186">
        <v>200</v>
      </c>
      <c r="M22" s="186">
        <v>200</v>
      </c>
      <c r="N22" s="186"/>
      <c r="O22" s="186"/>
      <c r="P22" s="145" t="s">
        <v>343</v>
      </c>
      <c r="Q22" s="153">
        <v>4967.05</v>
      </c>
      <c r="R22" s="153">
        <v>4967.05</v>
      </c>
      <c r="S22" s="153"/>
      <c r="T22" s="153"/>
      <c r="U22" s="153">
        <v>200</v>
      </c>
      <c r="V22" s="153">
        <v>200</v>
      </c>
      <c r="W22" s="153"/>
      <c r="X22" s="153"/>
      <c r="Y22" s="145"/>
    </row>
    <row r="23" spans="1:25" ht="25.5">
      <c r="A23" s="143" t="s">
        <v>15</v>
      </c>
      <c r="B23" s="148" t="s">
        <v>317</v>
      </c>
      <c r="C23" s="145"/>
      <c r="D23" s="145" t="s">
        <v>340</v>
      </c>
      <c r="E23" s="145" t="s">
        <v>244</v>
      </c>
      <c r="F23" s="145" t="s">
        <v>237</v>
      </c>
      <c r="G23" s="185" t="s">
        <v>346</v>
      </c>
      <c r="H23" s="186">
        <v>5890</v>
      </c>
      <c r="I23" s="186">
        <v>5890</v>
      </c>
      <c r="J23" s="186"/>
      <c r="K23" s="186"/>
      <c r="L23" s="186">
        <v>200</v>
      </c>
      <c r="M23" s="186">
        <v>200</v>
      </c>
      <c r="N23" s="186"/>
      <c r="O23" s="186"/>
      <c r="P23" s="145" t="s">
        <v>346</v>
      </c>
      <c r="Q23" s="153">
        <v>5890</v>
      </c>
      <c r="R23" s="153">
        <v>5890</v>
      </c>
      <c r="S23" s="153"/>
      <c r="T23" s="153"/>
      <c r="U23" s="153">
        <v>200</v>
      </c>
      <c r="V23" s="153">
        <v>200</v>
      </c>
      <c r="W23" s="153"/>
      <c r="X23" s="153"/>
      <c r="Y23" s="145"/>
    </row>
    <row r="24" spans="1:25" ht="25.5">
      <c r="A24" s="143" t="s">
        <v>15</v>
      </c>
      <c r="B24" s="148" t="s">
        <v>318</v>
      </c>
      <c r="C24" s="145"/>
      <c r="D24" s="145" t="s">
        <v>340</v>
      </c>
      <c r="E24" s="145" t="s">
        <v>244</v>
      </c>
      <c r="F24" s="145" t="s">
        <v>237</v>
      </c>
      <c r="G24" s="185" t="s">
        <v>346</v>
      </c>
      <c r="H24" s="186">
        <v>4842</v>
      </c>
      <c r="I24" s="186">
        <v>4842</v>
      </c>
      <c r="J24" s="186"/>
      <c r="K24" s="186"/>
      <c r="L24" s="186">
        <v>200</v>
      </c>
      <c r="M24" s="186">
        <v>200</v>
      </c>
      <c r="N24" s="186"/>
      <c r="O24" s="186"/>
      <c r="P24" s="145" t="s">
        <v>346</v>
      </c>
      <c r="Q24" s="153">
        <v>4842</v>
      </c>
      <c r="R24" s="153">
        <v>4842</v>
      </c>
      <c r="S24" s="153"/>
      <c r="T24" s="153"/>
      <c r="U24" s="153">
        <v>200</v>
      </c>
      <c r="V24" s="153">
        <v>200</v>
      </c>
      <c r="W24" s="153"/>
      <c r="X24" s="153"/>
      <c r="Y24" s="145"/>
    </row>
    <row r="25" spans="1:25" ht="25.5">
      <c r="A25" s="143" t="s">
        <v>15</v>
      </c>
      <c r="B25" s="148" t="s">
        <v>319</v>
      </c>
      <c r="C25" s="145"/>
      <c r="D25" s="145" t="s">
        <v>340</v>
      </c>
      <c r="E25" s="145" t="s">
        <v>244</v>
      </c>
      <c r="F25" s="145" t="s">
        <v>237</v>
      </c>
      <c r="G25" s="185" t="s">
        <v>346</v>
      </c>
      <c r="H25" s="186">
        <v>6851</v>
      </c>
      <c r="I25" s="186">
        <v>6851</v>
      </c>
      <c r="J25" s="186"/>
      <c r="K25" s="186"/>
      <c r="L25" s="186">
        <v>200</v>
      </c>
      <c r="M25" s="186">
        <v>200</v>
      </c>
      <c r="N25" s="186"/>
      <c r="O25" s="186"/>
      <c r="P25" s="145" t="s">
        <v>346</v>
      </c>
      <c r="Q25" s="153">
        <v>6851</v>
      </c>
      <c r="R25" s="153">
        <v>6851</v>
      </c>
      <c r="S25" s="153"/>
      <c r="T25" s="153"/>
      <c r="U25" s="153">
        <v>200</v>
      </c>
      <c r="V25" s="153">
        <v>200</v>
      </c>
      <c r="W25" s="153"/>
      <c r="X25" s="153"/>
      <c r="Y25" s="145"/>
    </row>
    <row r="26" spans="1:25" ht="25.5">
      <c r="A26" s="143" t="s">
        <v>15</v>
      </c>
      <c r="B26" s="148" t="s">
        <v>320</v>
      </c>
      <c r="C26" s="145"/>
      <c r="D26" s="145" t="s">
        <v>340</v>
      </c>
      <c r="E26" s="145" t="s">
        <v>244</v>
      </c>
      <c r="F26" s="145" t="s">
        <v>237</v>
      </c>
      <c r="G26" s="185" t="s">
        <v>346</v>
      </c>
      <c r="H26" s="186">
        <v>3808</v>
      </c>
      <c r="I26" s="186">
        <v>3808</v>
      </c>
      <c r="J26" s="186"/>
      <c r="K26" s="186"/>
      <c r="L26" s="186">
        <v>200</v>
      </c>
      <c r="M26" s="186">
        <v>200</v>
      </c>
      <c r="N26" s="186"/>
      <c r="O26" s="186"/>
      <c r="P26" s="145" t="s">
        <v>346</v>
      </c>
      <c r="Q26" s="153">
        <v>3808</v>
      </c>
      <c r="R26" s="153">
        <v>3808</v>
      </c>
      <c r="S26" s="153"/>
      <c r="T26" s="153"/>
      <c r="U26" s="153">
        <v>200</v>
      </c>
      <c r="V26" s="153">
        <v>200</v>
      </c>
      <c r="W26" s="153"/>
      <c r="X26" s="153"/>
      <c r="Y26" s="145"/>
    </row>
    <row r="27" spans="1:25" ht="25.5">
      <c r="A27" s="143" t="s">
        <v>15</v>
      </c>
      <c r="B27" s="148" t="s">
        <v>321</v>
      </c>
      <c r="C27" s="145"/>
      <c r="D27" s="145" t="s">
        <v>340</v>
      </c>
      <c r="E27" s="145" t="s">
        <v>244</v>
      </c>
      <c r="F27" s="145" t="s">
        <v>237</v>
      </c>
      <c r="G27" s="185" t="s">
        <v>346</v>
      </c>
      <c r="H27" s="186">
        <v>5957</v>
      </c>
      <c r="I27" s="186">
        <v>5957</v>
      </c>
      <c r="J27" s="186"/>
      <c r="K27" s="186"/>
      <c r="L27" s="186">
        <v>200</v>
      </c>
      <c r="M27" s="186">
        <v>200</v>
      </c>
      <c r="N27" s="186"/>
      <c r="O27" s="186"/>
      <c r="P27" s="145" t="s">
        <v>346</v>
      </c>
      <c r="Q27" s="153">
        <v>5957</v>
      </c>
      <c r="R27" s="153">
        <v>5957</v>
      </c>
      <c r="S27" s="153"/>
      <c r="T27" s="153"/>
      <c r="U27" s="153">
        <v>200</v>
      </c>
      <c r="V27" s="153">
        <v>200</v>
      </c>
      <c r="W27" s="153"/>
      <c r="X27" s="153"/>
      <c r="Y27" s="145"/>
    </row>
    <row r="28" spans="1:25" ht="25.5">
      <c r="A28" s="143" t="s">
        <v>15</v>
      </c>
      <c r="B28" s="148" t="s">
        <v>322</v>
      </c>
      <c r="C28" s="145"/>
      <c r="D28" s="145" t="s">
        <v>340</v>
      </c>
      <c r="E28" s="145" t="s">
        <v>244</v>
      </c>
      <c r="F28" s="145" t="s">
        <v>237</v>
      </c>
      <c r="G28" s="185" t="s">
        <v>346</v>
      </c>
      <c r="H28" s="186">
        <v>4230</v>
      </c>
      <c r="I28" s="186">
        <v>4230</v>
      </c>
      <c r="J28" s="186"/>
      <c r="K28" s="186"/>
      <c r="L28" s="186">
        <v>200</v>
      </c>
      <c r="M28" s="186">
        <v>200</v>
      </c>
      <c r="N28" s="186"/>
      <c r="O28" s="186"/>
      <c r="P28" s="145" t="s">
        <v>346</v>
      </c>
      <c r="Q28" s="153">
        <v>4230</v>
      </c>
      <c r="R28" s="153">
        <v>4230</v>
      </c>
      <c r="S28" s="153"/>
      <c r="T28" s="153"/>
      <c r="U28" s="153">
        <v>200</v>
      </c>
      <c r="V28" s="153">
        <v>200</v>
      </c>
      <c r="W28" s="153"/>
      <c r="X28" s="153"/>
      <c r="Y28" s="145"/>
    </row>
    <row r="29" spans="1:25" ht="25.5">
      <c r="A29" s="143" t="s">
        <v>15</v>
      </c>
      <c r="B29" s="148" t="s">
        <v>323</v>
      </c>
      <c r="C29" s="145"/>
      <c r="D29" s="145" t="s">
        <v>340</v>
      </c>
      <c r="E29" s="145" t="s">
        <v>244</v>
      </c>
      <c r="F29" s="145" t="s">
        <v>237</v>
      </c>
      <c r="G29" s="185" t="s">
        <v>346</v>
      </c>
      <c r="H29" s="186">
        <v>1968</v>
      </c>
      <c r="I29" s="186">
        <v>1968</v>
      </c>
      <c r="J29" s="186"/>
      <c r="K29" s="186"/>
      <c r="L29" s="186">
        <v>200</v>
      </c>
      <c r="M29" s="186">
        <v>200</v>
      </c>
      <c r="N29" s="186"/>
      <c r="O29" s="186"/>
      <c r="P29" s="145" t="s">
        <v>346</v>
      </c>
      <c r="Q29" s="153">
        <v>1968</v>
      </c>
      <c r="R29" s="153">
        <v>1968</v>
      </c>
      <c r="S29" s="153"/>
      <c r="T29" s="153"/>
      <c r="U29" s="153">
        <v>200</v>
      </c>
      <c r="V29" s="153">
        <v>200</v>
      </c>
      <c r="W29" s="153"/>
      <c r="X29" s="153"/>
      <c r="Y29" s="145"/>
    </row>
    <row r="30" spans="1:25" ht="25.5">
      <c r="A30" s="143" t="s">
        <v>15</v>
      </c>
      <c r="B30" s="148" t="s">
        <v>336</v>
      </c>
      <c r="C30" s="145"/>
      <c r="D30" s="145" t="s">
        <v>340</v>
      </c>
      <c r="E30" s="145" t="s">
        <v>244</v>
      </c>
      <c r="F30" s="145" t="s">
        <v>237</v>
      </c>
      <c r="G30" s="185" t="s">
        <v>346</v>
      </c>
      <c r="H30" s="186">
        <v>1968</v>
      </c>
      <c r="I30" s="186">
        <v>1968</v>
      </c>
      <c r="J30" s="186"/>
      <c r="K30" s="186"/>
      <c r="L30" s="186">
        <v>200</v>
      </c>
      <c r="M30" s="186">
        <v>200</v>
      </c>
      <c r="N30" s="186"/>
      <c r="O30" s="186"/>
      <c r="P30" s="145" t="s">
        <v>346</v>
      </c>
      <c r="Q30" s="153">
        <v>1968</v>
      </c>
      <c r="R30" s="153">
        <v>1968</v>
      </c>
      <c r="S30" s="153"/>
      <c r="T30" s="153"/>
      <c r="U30" s="153">
        <v>200</v>
      </c>
      <c r="V30" s="153">
        <v>200</v>
      </c>
      <c r="W30" s="153"/>
      <c r="X30" s="153"/>
      <c r="Y30" s="145"/>
    </row>
    <row r="31" spans="1:25" ht="25.5">
      <c r="A31" s="143" t="s">
        <v>15</v>
      </c>
      <c r="B31" s="148" t="s">
        <v>324</v>
      </c>
      <c r="C31" s="145"/>
      <c r="D31" s="145" t="s">
        <v>340</v>
      </c>
      <c r="E31" s="145" t="s">
        <v>244</v>
      </c>
      <c r="F31" s="145" t="s">
        <v>237</v>
      </c>
      <c r="G31" s="185" t="s">
        <v>346</v>
      </c>
      <c r="H31" s="186">
        <v>1968</v>
      </c>
      <c r="I31" s="186">
        <v>1968</v>
      </c>
      <c r="J31" s="186"/>
      <c r="K31" s="186"/>
      <c r="L31" s="186">
        <v>200</v>
      </c>
      <c r="M31" s="186">
        <v>200</v>
      </c>
      <c r="N31" s="186"/>
      <c r="O31" s="186"/>
      <c r="P31" s="145" t="s">
        <v>346</v>
      </c>
      <c r="Q31" s="153">
        <v>1968</v>
      </c>
      <c r="R31" s="153">
        <v>1968</v>
      </c>
      <c r="S31" s="153"/>
      <c r="T31" s="153"/>
      <c r="U31" s="153">
        <v>200</v>
      </c>
      <c r="V31" s="153">
        <v>200</v>
      </c>
      <c r="W31" s="153"/>
      <c r="X31" s="153"/>
      <c r="Y31" s="145"/>
    </row>
    <row r="32" spans="1:25" s="149" customFormat="1" ht="21" customHeight="1">
      <c r="A32" s="202">
        <v>2</v>
      </c>
      <c r="B32" s="202" t="s">
        <v>46</v>
      </c>
      <c r="C32" s="202"/>
      <c r="D32" s="202"/>
      <c r="E32" s="202"/>
      <c r="F32" s="202"/>
      <c r="G32" s="221"/>
      <c r="H32" s="214"/>
      <c r="I32" s="214"/>
      <c r="J32" s="214"/>
      <c r="K32" s="214"/>
      <c r="L32" s="214">
        <f>SUM(L33:L47)</f>
        <v>45043</v>
      </c>
      <c r="M32" s="214">
        <f t="shared" ref="M32:O32" si="9">SUM(M33:M47)</f>
        <v>45043</v>
      </c>
      <c r="N32" s="214">
        <f t="shared" si="9"/>
        <v>0</v>
      </c>
      <c r="O32" s="214">
        <f t="shared" si="9"/>
        <v>0</v>
      </c>
      <c r="P32" s="202"/>
      <c r="Q32" s="154"/>
      <c r="R32" s="154"/>
      <c r="S32" s="154"/>
      <c r="T32" s="154"/>
      <c r="U32" s="154">
        <f>SUM(U33:U47)</f>
        <v>45043</v>
      </c>
      <c r="V32" s="154">
        <f t="shared" ref="V32:X32" si="10">SUM(V33:V47)</f>
        <v>45043</v>
      </c>
      <c r="W32" s="154">
        <f t="shared" si="10"/>
        <v>0</v>
      </c>
      <c r="X32" s="154">
        <f t="shared" si="10"/>
        <v>0</v>
      </c>
      <c r="Y32" s="202"/>
    </row>
    <row r="33" spans="1:27" ht="38.25">
      <c r="A33" s="143" t="s">
        <v>15</v>
      </c>
      <c r="B33" s="148" t="s">
        <v>291</v>
      </c>
      <c r="C33" s="145"/>
      <c r="D33" s="145" t="s">
        <v>340</v>
      </c>
      <c r="E33" s="145" t="s">
        <v>244</v>
      </c>
      <c r="F33" s="145" t="s">
        <v>237</v>
      </c>
      <c r="G33" s="185" t="s">
        <v>366</v>
      </c>
      <c r="H33" s="186">
        <v>4500</v>
      </c>
      <c r="I33" s="186">
        <v>4500</v>
      </c>
      <c r="J33" s="186"/>
      <c r="K33" s="186"/>
      <c r="L33" s="186">
        <f>I17-L17</f>
        <v>4300</v>
      </c>
      <c r="M33" s="186">
        <f>L33</f>
        <v>4300</v>
      </c>
      <c r="N33" s="186"/>
      <c r="O33" s="186"/>
      <c r="P33" s="145" t="s">
        <v>366</v>
      </c>
      <c r="Q33" s="153">
        <v>4500</v>
      </c>
      <c r="R33" s="153">
        <v>4500</v>
      </c>
      <c r="S33" s="153"/>
      <c r="T33" s="153"/>
      <c r="U33" s="153">
        <f>R17-U17</f>
        <v>4300</v>
      </c>
      <c r="V33" s="153">
        <f>U33</f>
        <v>4300</v>
      </c>
      <c r="W33" s="153"/>
      <c r="X33" s="153"/>
      <c r="Y33" s="145"/>
    </row>
    <row r="34" spans="1:27" ht="38.25">
      <c r="A34" s="143" t="s">
        <v>15</v>
      </c>
      <c r="B34" s="148" t="s">
        <v>298</v>
      </c>
      <c r="C34" s="145"/>
      <c r="D34" s="145" t="s">
        <v>340</v>
      </c>
      <c r="E34" s="145" t="s">
        <v>244</v>
      </c>
      <c r="F34" s="145" t="s">
        <v>237</v>
      </c>
      <c r="G34" s="185" t="s">
        <v>367</v>
      </c>
      <c r="H34" s="186">
        <v>750</v>
      </c>
      <c r="I34" s="186">
        <v>750</v>
      </c>
      <c r="J34" s="186"/>
      <c r="K34" s="186"/>
      <c r="L34" s="186">
        <f t="shared" ref="L34:L35" si="11">I18-L18</f>
        <v>700</v>
      </c>
      <c r="M34" s="186">
        <f t="shared" ref="M34:M47" si="12">L34</f>
        <v>700</v>
      </c>
      <c r="N34" s="186"/>
      <c r="O34" s="186"/>
      <c r="P34" s="145" t="s">
        <v>367</v>
      </c>
      <c r="Q34" s="153">
        <v>750</v>
      </c>
      <c r="R34" s="153">
        <v>750</v>
      </c>
      <c r="S34" s="153"/>
      <c r="T34" s="153"/>
      <c r="U34" s="153">
        <f t="shared" ref="U34:U35" si="13">R18-U18</f>
        <v>700</v>
      </c>
      <c r="V34" s="153">
        <f t="shared" ref="V34:V36" si="14">U34</f>
        <v>700</v>
      </c>
      <c r="W34" s="153"/>
      <c r="X34" s="153"/>
      <c r="Y34" s="145"/>
    </row>
    <row r="35" spans="1:27" ht="27.75" customHeight="1">
      <c r="A35" s="143" t="s">
        <v>15</v>
      </c>
      <c r="B35" s="148" t="s">
        <v>299</v>
      </c>
      <c r="C35" s="145"/>
      <c r="D35" s="145" t="s">
        <v>340</v>
      </c>
      <c r="E35" s="145" t="s">
        <v>244</v>
      </c>
      <c r="F35" s="145" t="s">
        <v>237</v>
      </c>
      <c r="G35" s="185" t="s">
        <v>368</v>
      </c>
      <c r="H35" s="186">
        <v>1285</v>
      </c>
      <c r="I35" s="186">
        <v>1285</v>
      </c>
      <c r="J35" s="186"/>
      <c r="K35" s="186"/>
      <c r="L35" s="186">
        <f t="shared" si="11"/>
        <v>1185</v>
      </c>
      <c r="M35" s="186">
        <f t="shared" si="12"/>
        <v>1185</v>
      </c>
      <c r="N35" s="186"/>
      <c r="O35" s="186"/>
      <c r="P35" s="145" t="s">
        <v>368</v>
      </c>
      <c r="Q35" s="153">
        <v>1285</v>
      </c>
      <c r="R35" s="153">
        <v>1285</v>
      </c>
      <c r="S35" s="153"/>
      <c r="T35" s="153"/>
      <c r="U35" s="153">
        <f t="shared" si="13"/>
        <v>1185</v>
      </c>
      <c r="V35" s="153">
        <f t="shared" si="14"/>
        <v>1185</v>
      </c>
      <c r="W35" s="153"/>
      <c r="X35" s="153"/>
      <c r="Y35" s="145"/>
    </row>
    <row r="36" spans="1:27" ht="38.25">
      <c r="A36" s="143" t="s">
        <v>15</v>
      </c>
      <c r="B36" s="148" t="s">
        <v>314</v>
      </c>
      <c r="C36" s="145"/>
      <c r="D36" s="145" t="s">
        <v>340</v>
      </c>
      <c r="E36" s="145" t="s">
        <v>244</v>
      </c>
      <c r="F36" s="145" t="s">
        <v>237</v>
      </c>
      <c r="G36" s="185" t="s">
        <v>342</v>
      </c>
      <c r="H36" s="186">
        <v>1628</v>
      </c>
      <c r="I36" s="186">
        <v>1628</v>
      </c>
      <c r="J36" s="186"/>
      <c r="K36" s="186"/>
      <c r="L36" s="186">
        <f>I20-L20</f>
        <v>1428</v>
      </c>
      <c r="M36" s="186">
        <f t="shared" si="12"/>
        <v>1428</v>
      </c>
      <c r="N36" s="186"/>
      <c r="O36" s="186"/>
      <c r="P36" s="145" t="s">
        <v>342</v>
      </c>
      <c r="Q36" s="153">
        <v>1628</v>
      </c>
      <c r="R36" s="153">
        <v>1628</v>
      </c>
      <c r="S36" s="153"/>
      <c r="T36" s="153"/>
      <c r="U36" s="153">
        <f>R20-U20</f>
        <v>1428</v>
      </c>
      <c r="V36" s="153">
        <f t="shared" si="14"/>
        <v>1428</v>
      </c>
      <c r="W36" s="153"/>
      <c r="X36" s="153"/>
      <c r="Y36" s="145"/>
    </row>
    <row r="37" spans="1:27" ht="45" customHeight="1">
      <c r="A37" s="143" t="s">
        <v>15</v>
      </c>
      <c r="B37" s="148" t="s">
        <v>315</v>
      </c>
      <c r="C37" s="145"/>
      <c r="D37" s="145" t="s">
        <v>340</v>
      </c>
      <c r="E37" s="145" t="s">
        <v>244</v>
      </c>
      <c r="F37" s="145" t="s">
        <v>237</v>
      </c>
      <c r="G37" s="185" t="s">
        <v>341</v>
      </c>
      <c r="H37" s="186">
        <v>1506.2180000000001</v>
      </c>
      <c r="I37" s="186">
        <v>1506.2180000000001</v>
      </c>
      <c r="J37" s="186"/>
      <c r="K37" s="186"/>
      <c r="L37" s="186">
        <f>M37</f>
        <v>1306</v>
      </c>
      <c r="M37" s="186">
        <v>1306</v>
      </c>
      <c r="N37" s="186"/>
      <c r="O37" s="186"/>
      <c r="P37" s="145" t="s">
        <v>341</v>
      </c>
      <c r="Q37" s="153">
        <v>1506.2180000000001</v>
      </c>
      <c r="R37" s="153">
        <v>1506.2180000000001</v>
      </c>
      <c r="S37" s="153"/>
      <c r="T37" s="153"/>
      <c r="U37" s="153">
        <f>V37</f>
        <v>1306</v>
      </c>
      <c r="V37" s="153">
        <v>1306</v>
      </c>
      <c r="W37" s="153"/>
      <c r="X37" s="153"/>
      <c r="Y37" s="145"/>
    </row>
    <row r="38" spans="1:27" ht="50.25" customHeight="1">
      <c r="A38" s="143" t="s">
        <v>15</v>
      </c>
      <c r="B38" s="148" t="s">
        <v>316</v>
      </c>
      <c r="C38" s="145"/>
      <c r="D38" s="145" t="s">
        <v>340</v>
      </c>
      <c r="E38" s="145" t="s">
        <v>244</v>
      </c>
      <c r="F38" s="145" t="s">
        <v>237</v>
      </c>
      <c r="G38" s="185" t="s">
        <v>343</v>
      </c>
      <c r="H38" s="186">
        <v>4967.05</v>
      </c>
      <c r="I38" s="186">
        <v>4967.05</v>
      </c>
      <c r="J38" s="186"/>
      <c r="K38" s="186"/>
      <c r="L38" s="186">
        <v>442</v>
      </c>
      <c r="M38" s="186">
        <v>442</v>
      </c>
      <c r="N38" s="186"/>
      <c r="O38" s="186"/>
      <c r="P38" s="145" t="s">
        <v>343</v>
      </c>
      <c r="Q38" s="153">
        <v>4967.05</v>
      </c>
      <c r="R38" s="153">
        <v>4967.05</v>
      </c>
      <c r="S38" s="153"/>
      <c r="T38" s="153"/>
      <c r="U38" s="153">
        <v>442</v>
      </c>
      <c r="V38" s="153">
        <v>442</v>
      </c>
      <c r="W38" s="153"/>
      <c r="X38" s="153"/>
      <c r="Y38" s="145"/>
    </row>
    <row r="39" spans="1:27" ht="25.5">
      <c r="A39" s="143" t="s">
        <v>15</v>
      </c>
      <c r="B39" s="148" t="s">
        <v>317</v>
      </c>
      <c r="C39" s="145"/>
      <c r="D39" s="145" t="s">
        <v>340</v>
      </c>
      <c r="E39" s="145" t="s">
        <v>244</v>
      </c>
      <c r="F39" s="145" t="s">
        <v>237</v>
      </c>
      <c r="G39" s="185" t="s">
        <v>346</v>
      </c>
      <c r="H39" s="186">
        <v>5890</v>
      </c>
      <c r="I39" s="186">
        <v>5890</v>
      </c>
      <c r="J39" s="186"/>
      <c r="K39" s="186"/>
      <c r="L39" s="186">
        <f>M39</f>
        <v>5690</v>
      </c>
      <c r="M39" s="186">
        <v>5690</v>
      </c>
      <c r="N39" s="186"/>
      <c r="O39" s="186"/>
      <c r="P39" s="145" t="s">
        <v>346</v>
      </c>
      <c r="Q39" s="153">
        <v>5890</v>
      </c>
      <c r="R39" s="153">
        <v>5890</v>
      </c>
      <c r="S39" s="153"/>
      <c r="T39" s="153"/>
      <c r="U39" s="153">
        <f>V39</f>
        <v>5690</v>
      </c>
      <c r="V39" s="153">
        <v>5690</v>
      </c>
      <c r="W39" s="153"/>
      <c r="X39" s="153"/>
      <c r="Y39" s="144"/>
    </row>
    <row r="40" spans="1:27" ht="25.5">
      <c r="A40" s="143" t="s">
        <v>15</v>
      </c>
      <c r="B40" s="148" t="s">
        <v>318</v>
      </c>
      <c r="C40" s="145"/>
      <c r="D40" s="145" t="s">
        <v>340</v>
      </c>
      <c r="E40" s="145" t="s">
        <v>244</v>
      </c>
      <c r="F40" s="145" t="s">
        <v>237</v>
      </c>
      <c r="G40" s="185" t="s">
        <v>346</v>
      </c>
      <c r="H40" s="186">
        <v>4842</v>
      </c>
      <c r="I40" s="186">
        <v>4842</v>
      </c>
      <c r="J40" s="186"/>
      <c r="K40" s="186"/>
      <c r="L40" s="186">
        <f>M40</f>
        <v>4642</v>
      </c>
      <c r="M40" s="186">
        <v>4642</v>
      </c>
      <c r="N40" s="186"/>
      <c r="O40" s="186"/>
      <c r="P40" s="145" t="s">
        <v>346</v>
      </c>
      <c r="Q40" s="153">
        <v>4842</v>
      </c>
      <c r="R40" s="153">
        <v>4842</v>
      </c>
      <c r="S40" s="153"/>
      <c r="T40" s="153"/>
      <c r="U40" s="153">
        <f>V40</f>
        <v>4642</v>
      </c>
      <c r="V40" s="153">
        <v>4642</v>
      </c>
      <c r="W40" s="153"/>
      <c r="X40" s="153"/>
      <c r="Y40" s="144"/>
    </row>
    <row r="41" spans="1:27" ht="25.5">
      <c r="A41" s="143" t="s">
        <v>15</v>
      </c>
      <c r="B41" s="148" t="s">
        <v>319</v>
      </c>
      <c r="C41" s="145"/>
      <c r="D41" s="145" t="s">
        <v>340</v>
      </c>
      <c r="E41" s="145" t="s">
        <v>244</v>
      </c>
      <c r="F41" s="145" t="s">
        <v>237</v>
      </c>
      <c r="G41" s="185" t="s">
        <v>346</v>
      </c>
      <c r="H41" s="186">
        <v>6851</v>
      </c>
      <c r="I41" s="186">
        <v>6851</v>
      </c>
      <c r="J41" s="186"/>
      <c r="K41" s="186"/>
      <c r="L41" s="186">
        <f t="shared" ref="L41:L47" si="15">I25-L25</f>
        <v>6651</v>
      </c>
      <c r="M41" s="186">
        <f t="shared" si="12"/>
        <v>6651</v>
      </c>
      <c r="N41" s="186"/>
      <c r="O41" s="186"/>
      <c r="P41" s="145" t="s">
        <v>346</v>
      </c>
      <c r="Q41" s="153">
        <v>6851</v>
      </c>
      <c r="R41" s="153">
        <v>6851</v>
      </c>
      <c r="S41" s="153"/>
      <c r="T41" s="153"/>
      <c r="U41" s="153">
        <f t="shared" ref="U41:U47" si="16">R25-U25</f>
        <v>6651</v>
      </c>
      <c r="V41" s="153">
        <f t="shared" ref="V41:V47" si="17">U41</f>
        <v>6651</v>
      </c>
      <c r="W41" s="153"/>
      <c r="X41" s="153"/>
      <c r="Y41" s="145"/>
    </row>
    <row r="42" spans="1:27" ht="25.5">
      <c r="A42" s="143" t="s">
        <v>15</v>
      </c>
      <c r="B42" s="148" t="s">
        <v>320</v>
      </c>
      <c r="C42" s="145"/>
      <c r="D42" s="145" t="s">
        <v>340</v>
      </c>
      <c r="E42" s="145" t="s">
        <v>244</v>
      </c>
      <c r="F42" s="145" t="s">
        <v>237</v>
      </c>
      <c r="G42" s="185" t="s">
        <v>346</v>
      </c>
      <c r="H42" s="186">
        <v>3808</v>
      </c>
      <c r="I42" s="186">
        <v>3808</v>
      </c>
      <c r="J42" s="186"/>
      <c r="K42" s="186"/>
      <c r="L42" s="186">
        <f t="shared" si="15"/>
        <v>3608</v>
      </c>
      <c r="M42" s="186">
        <f t="shared" si="12"/>
        <v>3608</v>
      </c>
      <c r="N42" s="186"/>
      <c r="O42" s="186"/>
      <c r="P42" s="145" t="s">
        <v>346</v>
      </c>
      <c r="Q42" s="153">
        <v>3808</v>
      </c>
      <c r="R42" s="153">
        <v>3808</v>
      </c>
      <c r="S42" s="153"/>
      <c r="T42" s="153"/>
      <c r="U42" s="153">
        <f t="shared" si="16"/>
        <v>3608</v>
      </c>
      <c r="V42" s="153">
        <f t="shared" si="17"/>
        <v>3608</v>
      </c>
      <c r="W42" s="153"/>
      <c r="X42" s="153"/>
      <c r="Y42" s="145"/>
    </row>
    <row r="43" spans="1:27" ht="25.5">
      <c r="A43" s="143" t="s">
        <v>15</v>
      </c>
      <c r="B43" s="148" t="s">
        <v>321</v>
      </c>
      <c r="C43" s="145"/>
      <c r="D43" s="145" t="s">
        <v>340</v>
      </c>
      <c r="E43" s="145" t="s">
        <v>244</v>
      </c>
      <c r="F43" s="145" t="s">
        <v>237</v>
      </c>
      <c r="G43" s="185" t="s">
        <v>346</v>
      </c>
      <c r="H43" s="186">
        <v>5957</v>
      </c>
      <c r="I43" s="186">
        <v>5957</v>
      </c>
      <c r="J43" s="186"/>
      <c r="K43" s="186"/>
      <c r="L43" s="186">
        <f t="shared" si="15"/>
        <v>5757</v>
      </c>
      <c r="M43" s="186">
        <f t="shared" si="12"/>
        <v>5757</v>
      </c>
      <c r="N43" s="186"/>
      <c r="O43" s="186"/>
      <c r="P43" s="145" t="s">
        <v>346</v>
      </c>
      <c r="Q43" s="153">
        <v>5957</v>
      </c>
      <c r="R43" s="153">
        <v>5957</v>
      </c>
      <c r="S43" s="153"/>
      <c r="T43" s="153"/>
      <c r="U43" s="153">
        <f t="shared" si="16"/>
        <v>5757</v>
      </c>
      <c r="V43" s="153">
        <f t="shared" si="17"/>
        <v>5757</v>
      </c>
      <c r="W43" s="153"/>
      <c r="X43" s="153"/>
      <c r="Y43" s="145"/>
    </row>
    <row r="44" spans="1:27" ht="25.5">
      <c r="A44" s="143" t="s">
        <v>15</v>
      </c>
      <c r="B44" s="148" t="s">
        <v>322</v>
      </c>
      <c r="C44" s="145"/>
      <c r="D44" s="145" t="s">
        <v>340</v>
      </c>
      <c r="E44" s="145" t="s">
        <v>244</v>
      </c>
      <c r="F44" s="145" t="s">
        <v>237</v>
      </c>
      <c r="G44" s="185" t="s">
        <v>346</v>
      </c>
      <c r="H44" s="186">
        <v>4230</v>
      </c>
      <c r="I44" s="186">
        <v>4230</v>
      </c>
      <c r="J44" s="186"/>
      <c r="K44" s="186"/>
      <c r="L44" s="186">
        <f t="shared" si="15"/>
        <v>4030</v>
      </c>
      <c r="M44" s="186">
        <f t="shared" si="12"/>
        <v>4030</v>
      </c>
      <c r="N44" s="186"/>
      <c r="O44" s="186"/>
      <c r="P44" s="145" t="s">
        <v>346</v>
      </c>
      <c r="Q44" s="153">
        <v>4230</v>
      </c>
      <c r="R44" s="153">
        <v>4230</v>
      </c>
      <c r="S44" s="153"/>
      <c r="T44" s="153"/>
      <c r="U44" s="153">
        <f t="shared" si="16"/>
        <v>4030</v>
      </c>
      <c r="V44" s="153">
        <f t="shared" si="17"/>
        <v>4030</v>
      </c>
      <c r="W44" s="153"/>
      <c r="X44" s="153"/>
      <c r="Y44" s="145"/>
    </row>
    <row r="45" spans="1:27" ht="25.5">
      <c r="A45" s="143" t="s">
        <v>15</v>
      </c>
      <c r="B45" s="148" t="s">
        <v>323</v>
      </c>
      <c r="C45" s="145"/>
      <c r="D45" s="145" t="s">
        <v>340</v>
      </c>
      <c r="E45" s="145" t="s">
        <v>244</v>
      </c>
      <c r="F45" s="145" t="s">
        <v>237</v>
      </c>
      <c r="G45" s="185" t="s">
        <v>346</v>
      </c>
      <c r="H45" s="186">
        <v>1968</v>
      </c>
      <c r="I45" s="186">
        <v>1968</v>
      </c>
      <c r="J45" s="186"/>
      <c r="K45" s="186"/>
      <c r="L45" s="186">
        <f t="shared" si="15"/>
        <v>1768</v>
      </c>
      <c r="M45" s="186">
        <f t="shared" si="12"/>
        <v>1768</v>
      </c>
      <c r="N45" s="186"/>
      <c r="O45" s="186"/>
      <c r="P45" s="145" t="s">
        <v>346</v>
      </c>
      <c r="Q45" s="153">
        <v>1968</v>
      </c>
      <c r="R45" s="153">
        <v>1968</v>
      </c>
      <c r="S45" s="153"/>
      <c r="T45" s="153"/>
      <c r="U45" s="153">
        <f t="shared" si="16"/>
        <v>1768</v>
      </c>
      <c r="V45" s="153">
        <f t="shared" si="17"/>
        <v>1768</v>
      </c>
      <c r="W45" s="153"/>
      <c r="X45" s="153"/>
      <c r="Y45" s="145"/>
    </row>
    <row r="46" spans="1:27" ht="25.5">
      <c r="A46" s="143" t="s">
        <v>15</v>
      </c>
      <c r="B46" s="148" t="s">
        <v>336</v>
      </c>
      <c r="C46" s="145"/>
      <c r="D46" s="145" t="s">
        <v>340</v>
      </c>
      <c r="E46" s="145" t="s">
        <v>244</v>
      </c>
      <c r="F46" s="145" t="s">
        <v>237</v>
      </c>
      <c r="G46" s="185" t="s">
        <v>346</v>
      </c>
      <c r="H46" s="186">
        <v>1968</v>
      </c>
      <c r="I46" s="186">
        <v>1968</v>
      </c>
      <c r="J46" s="186"/>
      <c r="K46" s="186"/>
      <c r="L46" s="186">
        <f t="shared" si="15"/>
        <v>1768</v>
      </c>
      <c r="M46" s="186">
        <f t="shared" si="12"/>
        <v>1768</v>
      </c>
      <c r="N46" s="186"/>
      <c r="O46" s="186"/>
      <c r="P46" s="145" t="s">
        <v>346</v>
      </c>
      <c r="Q46" s="153">
        <v>1968</v>
      </c>
      <c r="R46" s="153">
        <v>1968</v>
      </c>
      <c r="S46" s="153"/>
      <c r="T46" s="153"/>
      <c r="U46" s="153">
        <f t="shared" si="16"/>
        <v>1768</v>
      </c>
      <c r="V46" s="153">
        <f t="shared" si="17"/>
        <v>1768</v>
      </c>
      <c r="W46" s="153"/>
      <c r="X46" s="153"/>
      <c r="Y46" s="145"/>
    </row>
    <row r="47" spans="1:27" ht="25.5">
      <c r="A47" s="143" t="s">
        <v>15</v>
      </c>
      <c r="B47" s="148" t="s">
        <v>324</v>
      </c>
      <c r="C47" s="145"/>
      <c r="D47" s="145" t="s">
        <v>340</v>
      </c>
      <c r="E47" s="145" t="s">
        <v>244</v>
      </c>
      <c r="F47" s="145" t="s">
        <v>237</v>
      </c>
      <c r="G47" s="185" t="s">
        <v>346</v>
      </c>
      <c r="H47" s="186">
        <v>1968</v>
      </c>
      <c r="I47" s="186">
        <v>1968</v>
      </c>
      <c r="J47" s="186"/>
      <c r="K47" s="186"/>
      <c r="L47" s="186">
        <f t="shared" si="15"/>
        <v>1768</v>
      </c>
      <c r="M47" s="186">
        <f t="shared" si="12"/>
        <v>1768</v>
      </c>
      <c r="N47" s="186"/>
      <c r="O47" s="186"/>
      <c r="P47" s="145" t="s">
        <v>346</v>
      </c>
      <c r="Q47" s="153">
        <v>1968</v>
      </c>
      <c r="R47" s="153">
        <v>1968</v>
      </c>
      <c r="S47" s="153"/>
      <c r="T47" s="153"/>
      <c r="U47" s="153">
        <f t="shared" si="16"/>
        <v>1768</v>
      </c>
      <c r="V47" s="153">
        <f t="shared" si="17"/>
        <v>1768</v>
      </c>
      <c r="W47" s="153"/>
      <c r="X47" s="153"/>
      <c r="Y47" s="145"/>
    </row>
    <row r="48" spans="1:27" s="163" customFormat="1" ht="35.25" customHeight="1">
      <c r="A48" s="158" t="s">
        <v>20</v>
      </c>
      <c r="B48" s="159" t="s">
        <v>326</v>
      </c>
      <c r="C48" s="158"/>
      <c r="D48" s="158"/>
      <c r="E48" s="158"/>
      <c r="F48" s="158"/>
      <c r="G48" s="216"/>
      <c r="H48" s="217"/>
      <c r="I48" s="217"/>
      <c r="J48" s="217"/>
      <c r="K48" s="217"/>
      <c r="L48" s="217">
        <f t="shared" ref="L48:O48" si="18">L49+L52</f>
        <v>13160</v>
      </c>
      <c r="M48" s="217">
        <f t="shared" si="18"/>
        <v>13160</v>
      </c>
      <c r="N48" s="217">
        <f t="shared" si="18"/>
        <v>0</v>
      </c>
      <c r="O48" s="217">
        <f t="shared" si="18"/>
        <v>0</v>
      </c>
      <c r="P48" s="158"/>
      <c r="Q48" s="160"/>
      <c r="R48" s="160"/>
      <c r="S48" s="160"/>
      <c r="T48" s="160"/>
      <c r="U48" s="160">
        <f t="shared" ref="U48:X48" si="19">U49+U52</f>
        <v>13160</v>
      </c>
      <c r="V48" s="160">
        <f t="shared" si="19"/>
        <v>13160</v>
      </c>
      <c r="W48" s="160">
        <f t="shared" si="19"/>
        <v>0</v>
      </c>
      <c r="X48" s="160">
        <f t="shared" si="19"/>
        <v>0</v>
      </c>
      <c r="Y48" s="161"/>
      <c r="Z48" s="208"/>
      <c r="AA48" s="162"/>
    </row>
    <row r="49" spans="1:27" ht="21.95" customHeight="1">
      <c r="A49" s="202">
        <v>1</v>
      </c>
      <c r="B49" s="202" t="s">
        <v>45</v>
      </c>
      <c r="C49" s="202"/>
      <c r="D49" s="202"/>
      <c r="E49" s="155"/>
      <c r="F49" s="155"/>
      <c r="G49" s="215"/>
      <c r="H49" s="214"/>
      <c r="I49" s="214"/>
      <c r="J49" s="214"/>
      <c r="K49" s="214"/>
      <c r="L49" s="214">
        <f>SUM(L50:L51)</f>
        <v>1000</v>
      </c>
      <c r="M49" s="214">
        <f t="shared" ref="M49:O49" si="20">SUM(M50:M51)</f>
        <v>1000</v>
      </c>
      <c r="N49" s="214">
        <f t="shared" si="20"/>
        <v>0</v>
      </c>
      <c r="O49" s="214">
        <f t="shared" si="20"/>
        <v>0</v>
      </c>
      <c r="P49" s="155"/>
      <c r="Q49" s="154"/>
      <c r="R49" s="154"/>
      <c r="S49" s="154"/>
      <c r="T49" s="154"/>
      <c r="U49" s="154">
        <f>SUM(U50:U51)</f>
        <v>1000</v>
      </c>
      <c r="V49" s="154">
        <f t="shared" ref="V49:X49" si="21">SUM(V50:V51)</f>
        <v>1000</v>
      </c>
      <c r="W49" s="154">
        <f t="shared" si="21"/>
        <v>0</v>
      </c>
      <c r="X49" s="154">
        <f t="shared" si="21"/>
        <v>0</v>
      </c>
      <c r="Y49" s="202"/>
    </row>
    <row r="50" spans="1:27" ht="32.25" customHeight="1">
      <c r="A50" s="143" t="s">
        <v>15</v>
      </c>
      <c r="B50" s="147" t="s">
        <v>304</v>
      </c>
      <c r="C50" s="145"/>
      <c r="D50" s="145" t="s">
        <v>340</v>
      </c>
      <c r="E50" s="164"/>
      <c r="F50" s="164"/>
      <c r="G50" s="187" t="s">
        <v>346</v>
      </c>
      <c r="H50" s="186">
        <v>8000</v>
      </c>
      <c r="I50" s="186">
        <v>8000</v>
      </c>
      <c r="J50" s="186"/>
      <c r="K50" s="186"/>
      <c r="L50" s="186">
        <v>500</v>
      </c>
      <c r="M50" s="186">
        <v>500</v>
      </c>
      <c r="N50" s="186"/>
      <c r="O50" s="186"/>
      <c r="P50" s="164" t="s">
        <v>346</v>
      </c>
      <c r="Q50" s="153">
        <v>8000</v>
      </c>
      <c r="R50" s="153">
        <v>8000</v>
      </c>
      <c r="S50" s="153"/>
      <c r="T50" s="153"/>
      <c r="U50" s="153">
        <v>500</v>
      </c>
      <c r="V50" s="153">
        <v>500</v>
      </c>
      <c r="W50" s="153"/>
      <c r="X50" s="153"/>
      <c r="Y50" s="145"/>
    </row>
    <row r="51" spans="1:27" ht="28.5" customHeight="1">
      <c r="A51" s="143" t="s">
        <v>15</v>
      </c>
      <c r="B51" s="147" t="s">
        <v>305</v>
      </c>
      <c r="C51" s="145"/>
      <c r="D51" s="145" t="s">
        <v>340</v>
      </c>
      <c r="E51" s="164"/>
      <c r="F51" s="164"/>
      <c r="G51" s="187" t="s">
        <v>346</v>
      </c>
      <c r="H51" s="186">
        <f>I51</f>
        <v>5160</v>
      </c>
      <c r="I51" s="186">
        <v>5160</v>
      </c>
      <c r="J51" s="186"/>
      <c r="K51" s="186"/>
      <c r="L51" s="186">
        <v>500</v>
      </c>
      <c r="M51" s="186">
        <v>500</v>
      </c>
      <c r="N51" s="186"/>
      <c r="O51" s="186"/>
      <c r="P51" s="164" t="s">
        <v>346</v>
      </c>
      <c r="Q51" s="153">
        <f>R51</f>
        <v>5160</v>
      </c>
      <c r="R51" s="153">
        <v>5160</v>
      </c>
      <c r="S51" s="153"/>
      <c r="T51" s="153"/>
      <c r="U51" s="153">
        <v>500</v>
      </c>
      <c r="V51" s="153">
        <v>500</v>
      </c>
      <c r="W51" s="153"/>
      <c r="X51" s="153"/>
      <c r="Y51" s="145"/>
    </row>
    <row r="52" spans="1:27" s="149" customFormat="1" ht="22.5" customHeight="1">
      <c r="A52" s="202">
        <v>2</v>
      </c>
      <c r="B52" s="202" t="s">
        <v>46</v>
      </c>
      <c r="C52" s="202"/>
      <c r="D52" s="202"/>
      <c r="E52" s="202"/>
      <c r="F52" s="202"/>
      <c r="G52" s="221"/>
      <c r="H52" s="214"/>
      <c r="I52" s="214"/>
      <c r="J52" s="214">
        <f t="shared" ref="J52:K52" si="22">SUM(J53:J54)</f>
        <v>0</v>
      </c>
      <c r="K52" s="214">
        <f t="shared" si="22"/>
        <v>0</v>
      </c>
      <c r="L52" s="214">
        <f>SUM(L53:L54)</f>
        <v>12160</v>
      </c>
      <c r="M52" s="214">
        <f t="shared" ref="M52:O52" si="23">SUM(M53:M54)</f>
        <v>12160</v>
      </c>
      <c r="N52" s="214">
        <f t="shared" si="23"/>
        <v>0</v>
      </c>
      <c r="O52" s="214">
        <f t="shared" si="23"/>
        <v>0</v>
      </c>
      <c r="P52" s="202"/>
      <c r="Q52" s="154"/>
      <c r="R52" s="154"/>
      <c r="S52" s="154">
        <f t="shared" ref="S52:T52" si="24">SUM(S53:S54)</f>
        <v>0</v>
      </c>
      <c r="T52" s="154">
        <f t="shared" si="24"/>
        <v>0</v>
      </c>
      <c r="U52" s="154">
        <f>SUM(U53:U54)</f>
        <v>12160</v>
      </c>
      <c r="V52" s="154">
        <f t="shared" ref="V52:X52" si="25">SUM(V53:V54)</f>
        <v>12160</v>
      </c>
      <c r="W52" s="154">
        <f t="shared" si="25"/>
        <v>0</v>
      </c>
      <c r="X52" s="154">
        <f t="shared" si="25"/>
        <v>0</v>
      </c>
      <c r="Y52" s="202"/>
    </row>
    <row r="53" spans="1:27" ht="32.25" customHeight="1">
      <c r="A53" s="143" t="s">
        <v>15</v>
      </c>
      <c r="B53" s="147" t="s">
        <v>304</v>
      </c>
      <c r="C53" s="145"/>
      <c r="D53" s="145" t="s">
        <v>340</v>
      </c>
      <c r="E53" s="164"/>
      <c r="F53" s="164"/>
      <c r="G53" s="187" t="s">
        <v>346</v>
      </c>
      <c r="H53" s="186">
        <v>8000</v>
      </c>
      <c r="I53" s="186">
        <v>8000</v>
      </c>
      <c r="J53" s="186"/>
      <c r="K53" s="186"/>
      <c r="L53" s="186">
        <f>I50-L50</f>
        <v>7500</v>
      </c>
      <c r="M53" s="186">
        <f>L53</f>
        <v>7500</v>
      </c>
      <c r="N53" s="186"/>
      <c r="O53" s="186"/>
      <c r="P53" s="164" t="s">
        <v>346</v>
      </c>
      <c r="Q53" s="153">
        <v>8000</v>
      </c>
      <c r="R53" s="153">
        <v>8000</v>
      </c>
      <c r="S53" s="153"/>
      <c r="T53" s="153"/>
      <c r="U53" s="153">
        <f>R50-U50</f>
        <v>7500</v>
      </c>
      <c r="V53" s="153">
        <f>U53</f>
        <v>7500</v>
      </c>
      <c r="W53" s="153"/>
      <c r="X53" s="153"/>
      <c r="Y53" s="145"/>
    </row>
    <row r="54" spans="1:27" ht="28.5" customHeight="1">
      <c r="A54" s="143" t="s">
        <v>15</v>
      </c>
      <c r="B54" s="147" t="s">
        <v>305</v>
      </c>
      <c r="C54" s="145"/>
      <c r="D54" s="145" t="s">
        <v>340</v>
      </c>
      <c r="E54" s="164"/>
      <c r="F54" s="164"/>
      <c r="G54" s="187" t="s">
        <v>346</v>
      </c>
      <c r="H54" s="186">
        <f>I54</f>
        <v>5160</v>
      </c>
      <c r="I54" s="186">
        <v>5160</v>
      </c>
      <c r="J54" s="186"/>
      <c r="K54" s="186"/>
      <c r="L54" s="186">
        <f>I51-L51</f>
        <v>4660</v>
      </c>
      <c r="M54" s="186">
        <f>L54</f>
        <v>4660</v>
      </c>
      <c r="N54" s="186"/>
      <c r="O54" s="186"/>
      <c r="P54" s="164" t="s">
        <v>346</v>
      </c>
      <c r="Q54" s="153">
        <f>R54</f>
        <v>5160</v>
      </c>
      <c r="R54" s="153">
        <v>5160</v>
      </c>
      <c r="S54" s="153"/>
      <c r="T54" s="153"/>
      <c r="U54" s="153">
        <f>R51-U51</f>
        <v>4660</v>
      </c>
      <c r="V54" s="153">
        <f>U54</f>
        <v>4660</v>
      </c>
      <c r="W54" s="153"/>
      <c r="X54" s="153"/>
      <c r="Y54" s="145"/>
    </row>
    <row r="55" spans="1:27" s="163" customFormat="1" ht="23.25" customHeight="1">
      <c r="A55" s="158" t="s">
        <v>66</v>
      </c>
      <c r="B55" s="159" t="s">
        <v>327</v>
      </c>
      <c r="C55" s="158"/>
      <c r="D55" s="158"/>
      <c r="E55" s="158"/>
      <c r="F55" s="158"/>
      <c r="G55" s="216"/>
      <c r="H55" s="217"/>
      <c r="I55" s="217"/>
      <c r="J55" s="217"/>
      <c r="K55" s="217"/>
      <c r="L55" s="217">
        <f>L56+L58</f>
        <v>10000</v>
      </c>
      <c r="M55" s="217">
        <f>M56+M58</f>
        <v>10000</v>
      </c>
      <c r="N55" s="217">
        <f>N56+N58</f>
        <v>0</v>
      </c>
      <c r="O55" s="217">
        <f>O56+O58</f>
        <v>0</v>
      </c>
      <c r="P55" s="158"/>
      <c r="Q55" s="160"/>
      <c r="R55" s="160"/>
      <c r="S55" s="160"/>
      <c r="T55" s="160"/>
      <c r="U55" s="160">
        <f>U56+U58</f>
        <v>10000</v>
      </c>
      <c r="V55" s="160">
        <f>V56+V58</f>
        <v>10000</v>
      </c>
      <c r="W55" s="160">
        <f>W56+W58</f>
        <v>0</v>
      </c>
      <c r="X55" s="160">
        <f>X56+X58</f>
        <v>0</v>
      </c>
      <c r="Y55" s="161"/>
      <c r="Z55" s="208"/>
      <c r="AA55" s="162"/>
    </row>
    <row r="56" spans="1:27" ht="21.95" customHeight="1">
      <c r="A56" s="202">
        <v>1</v>
      </c>
      <c r="B56" s="202" t="s">
        <v>45</v>
      </c>
      <c r="C56" s="202"/>
      <c r="D56" s="202"/>
      <c r="E56" s="155"/>
      <c r="F56" s="155"/>
      <c r="G56" s="215"/>
      <c r="H56" s="214"/>
      <c r="I56" s="214"/>
      <c r="J56" s="214"/>
      <c r="K56" s="214"/>
      <c r="L56" s="214">
        <f>SUM(L57:L57)</f>
        <v>0</v>
      </c>
      <c r="M56" s="214">
        <f>SUM(M57:M57)</f>
        <v>0</v>
      </c>
      <c r="N56" s="214">
        <f>SUM(N57:N57)</f>
        <v>0</v>
      </c>
      <c r="O56" s="214">
        <f>SUM(O57:O57)</f>
        <v>0</v>
      </c>
      <c r="P56" s="155"/>
      <c r="Q56" s="154"/>
      <c r="R56" s="154"/>
      <c r="S56" s="154"/>
      <c r="T56" s="154"/>
      <c r="U56" s="154">
        <f>SUM(U57:U57)</f>
        <v>0</v>
      </c>
      <c r="V56" s="154">
        <f>SUM(V57:V57)</f>
        <v>0</v>
      </c>
      <c r="W56" s="154">
        <f>SUM(W57:W57)</f>
        <v>0</v>
      </c>
      <c r="X56" s="154">
        <f>SUM(X57:X57)</f>
        <v>0</v>
      </c>
      <c r="Y56" s="202"/>
    </row>
    <row r="57" spans="1:27" ht="27.95" hidden="1" customHeight="1">
      <c r="A57" s="143" t="s">
        <v>15</v>
      </c>
      <c r="B57" s="144" t="s">
        <v>303</v>
      </c>
      <c r="C57" s="145"/>
      <c r="D57" s="145" t="s">
        <v>340</v>
      </c>
      <c r="E57" s="145"/>
      <c r="F57" s="145"/>
      <c r="G57" s="185"/>
      <c r="H57" s="186"/>
      <c r="I57" s="186"/>
      <c r="J57" s="186"/>
      <c r="K57" s="186"/>
      <c r="L57" s="186"/>
      <c r="M57" s="186"/>
      <c r="N57" s="186"/>
      <c r="O57" s="186"/>
      <c r="P57" s="145"/>
      <c r="Q57" s="153"/>
      <c r="R57" s="153"/>
      <c r="S57" s="153"/>
      <c r="T57" s="153"/>
      <c r="U57" s="153"/>
      <c r="V57" s="153"/>
      <c r="W57" s="153"/>
      <c r="X57" s="153"/>
      <c r="Y57" s="164"/>
      <c r="Z57" s="153"/>
      <c r="AA57" s="164"/>
    </row>
    <row r="58" spans="1:27" s="149" customFormat="1" ht="22.5" customHeight="1">
      <c r="A58" s="202">
        <v>2</v>
      </c>
      <c r="B58" s="202" t="s">
        <v>46</v>
      </c>
      <c r="C58" s="202"/>
      <c r="D58" s="202"/>
      <c r="E58" s="202"/>
      <c r="F58" s="202"/>
      <c r="G58" s="221"/>
      <c r="H58" s="214"/>
      <c r="I58" s="214"/>
      <c r="J58" s="214"/>
      <c r="K58" s="214"/>
      <c r="L58" s="214">
        <f>SUM(L59:L63)</f>
        <v>10000</v>
      </c>
      <c r="M58" s="214">
        <f>SUM(M59:M63)</f>
        <v>10000</v>
      </c>
      <c r="N58" s="214">
        <f t="shared" ref="N58:O58" si="26">SUM(N59:N61)</f>
        <v>0</v>
      </c>
      <c r="O58" s="214">
        <f t="shared" si="26"/>
        <v>0</v>
      </c>
      <c r="P58" s="202"/>
      <c r="Q58" s="154"/>
      <c r="R58" s="154"/>
      <c r="S58" s="154"/>
      <c r="T58" s="154"/>
      <c r="U58" s="154">
        <f>SUM(U59:U63)</f>
        <v>10000</v>
      </c>
      <c r="V58" s="154">
        <f>SUM(V59:V63)</f>
        <v>10000</v>
      </c>
      <c r="W58" s="154">
        <f t="shared" ref="W58:X58" si="27">SUM(W59:W61)</f>
        <v>0</v>
      </c>
      <c r="X58" s="154">
        <f t="shared" si="27"/>
        <v>0</v>
      </c>
      <c r="Y58" s="202"/>
    </row>
    <row r="59" spans="1:27" ht="38.25">
      <c r="A59" s="143" t="s">
        <v>15</v>
      </c>
      <c r="B59" s="144" t="s">
        <v>329</v>
      </c>
      <c r="C59" s="145">
        <v>7713157</v>
      </c>
      <c r="D59" s="145" t="s">
        <v>340</v>
      </c>
      <c r="E59" s="145" t="s">
        <v>285</v>
      </c>
      <c r="F59" s="145" t="s">
        <v>251</v>
      </c>
      <c r="G59" s="185" t="s">
        <v>331</v>
      </c>
      <c r="H59" s="186">
        <v>37750.04</v>
      </c>
      <c r="I59" s="186">
        <v>37750.04</v>
      </c>
      <c r="J59" s="186"/>
      <c r="K59" s="186"/>
      <c r="L59" s="186">
        <v>1770</v>
      </c>
      <c r="M59" s="186">
        <v>1770</v>
      </c>
      <c r="N59" s="186"/>
      <c r="O59" s="186"/>
      <c r="P59" s="145" t="s">
        <v>331</v>
      </c>
      <c r="Q59" s="153">
        <v>37750.04</v>
      </c>
      <c r="R59" s="153">
        <v>37750.04</v>
      </c>
      <c r="S59" s="153"/>
      <c r="T59" s="153"/>
      <c r="U59" s="153">
        <v>1770</v>
      </c>
      <c r="V59" s="153">
        <v>1770</v>
      </c>
      <c r="W59" s="153"/>
      <c r="X59" s="153"/>
      <c r="Y59" s="164"/>
      <c r="Z59" s="153"/>
      <c r="AA59" s="164"/>
    </row>
    <row r="60" spans="1:27" ht="32.25" customHeight="1">
      <c r="A60" s="143" t="s">
        <v>15</v>
      </c>
      <c r="B60" s="144" t="s">
        <v>347</v>
      </c>
      <c r="C60" s="145"/>
      <c r="D60" s="145"/>
      <c r="E60" s="145"/>
      <c r="F60" s="145"/>
      <c r="G60" s="185" t="s">
        <v>346</v>
      </c>
      <c r="H60" s="186">
        <v>12500</v>
      </c>
      <c r="I60" s="186">
        <v>12500</v>
      </c>
      <c r="J60" s="186"/>
      <c r="K60" s="186"/>
      <c r="L60" s="186">
        <v>8230</v>
      </c>
      <c r="M60" s="186">
        <v>8230</v>
      </c>
      <c r="N60" s="186"/>
      <c r="O60" s="186"/>
      <c r="P60" s="145" t="s">
        <v>346</v>
      </c>
      <c r="Q60" s="153">
        <v>12500</v>
      </c>
      <c r="R60" s="153">
        <v>12500</v>
      </c>
      <c r="S60" s="153"/>
      <c r="T60" s="153"/>
      <c r="U60" s="153">
        <v>8230</v>
      </c>
      <c r="V60" s="153">
        <v>8230</v>
      </c>
      <c r="W60" s="153"/>
      <c r="X60" s="153"/>
      <c r="Y60" s="164"/>
      <c r="Z60" s="153"/>
      <c r="AA60" s="164"/>
    </row>
    <row r="61" spans="1:27" ht="27.95" hidden="1" customHeight="1">
      <c r="A61" s="143" t="s">
        <v>15</v>
      </c>
      <c r="B61" s="144" t="s">
        <v>330</v>
      </c>
      <c r="C61" s="145">
        <v>7778421</v>
      </c>
      <c r="D61" s="145" t="s">
        <v>340</v>
      </c>
      <c r="E61" s="145" t="s">
        <v>238</v>
      </c>
      <c r="F61" s="145" t="s">
        <v>251</v>
      </c>
      <c r="G61" s="185"/>
      <c r="H61" s="186"/>
      <c r="I61" s="186"/>
      <c r="J61" s="186"/>
      <c r="K61" s="186"/>
      <c r="L61" s="186"/>
      <c r="M61" s="186"/>
      <c r="N61" s="186"/>
      <c r="O61" s="186"/>
      <c r="P61" s="145"/>
      <c r="Q61" s="153"/>
      <c r="R61" s="153"/>
      <c r="S61" s="153"/>
      <c r="T61" s="153"/>
      <c r="U61" s="153"/>
      <c r="V61" s="153"/>
      <c r="W61" s="153"/>
      <c r="X61" s="153"/>
      <c r="Y61" s="164"/>
      <c r="Z61" s="153"/>
      <c r="AA61" s="164"/>
    </row>
    <row r="62" spans="1:27" ht="27.95" hidden="1" customHeight="1">
      <c r="A62" s="143" t="s">
        <v>15</v>
      </c>
      <c r="B62" s="144" t="s">
        <v>316</v>
      </c>
      <c r="C62" s="145"/>
      <c r="D62" s="145" t="s">
        <v>340</v>
      </c>
      <c r="E62" s="145"/>
      <c r="F62" s="145"/>
      <c r="G62" s="185"/>
      <c r="H62" s="186"/>
      <c r="I62" s="186"/>
      <c r="J62" s="186"/>
      <c r="K62" s="186"/>
      <c r="L62" s="186"/>
      <c r="M62" s="186"/>
      <c r="N62" s="186"/>
      <c r="O62" s="186"/>
      <c r="P62" s="145"/>
      <c r="Q62" s="153"/>
      <c r="R62" s="153"/>
      <c r="S62" s="153"/>
      <c r="T62" s="153"/>
      <c r="U62" s="153"/>
      <c r="V62" s="153"/>
      <c r="W62" s="153"/>
      <c r="X62" s="153"/>
      <c r="Y62" s="164"/>
      <c r="Z62" s="209"/>
      <c r="AA62" s="210"/>
    </row>
    <row r="63" spans="1:27" ht="27.95" hidden="1" customHeight="1">
      <c r="A63" s="143" t="s">
        <v>15</v>
      </c>
      <c r="B63" s="144" t="s">
        <v>303</v>
      </c>
      <c r="C63" s="145"/>
      <c r="D63" s="145" t="s">
        <v>340</v>
      </c>
      <c r="E63" s="145"/>
      <c r="F63" s="145"/>
      <c r="G63" s="185"/>
      <c r="H63" s="186"/>
      <c r="I63" s="186"/>
      <c r="J63" s="186"/>
      <c r="K63" s="186"/>
      <c r="L63" s="186"/>
      <c r="M63" s="186"/>
      <c r="N63" s="186"/>
      <c r="O63" s="186"/>
      <c r="P63" s="145"/>
      <c r="Q63" s="153"/>
      <c r="R63" s="153"/>
      <c r="S63" s="153"/>
      <c r="T63" s="153"/>
      <c r="U63" s="153"/>
      <c r="V63" s="153"/>
      <c r="W63" s="153"/>
      <c r="X63" s="153"/>
      <c r="Y63" s="164"/>
      <c r="Z63" s="153"/>
      <c r="AA63" s="164"/>
    </row>
    <row r="64" spans="1:27" s="151" customFormat="1" ht="32.25" customHeight="1">
      <c r="A64" s="202" t="s">
        <v>70</v>
      </c>
      <c r="B64" s="202" t="s">
        <v>301</v>
      </c>
      <c r="C64" s="202"/>
      <c r="D64" s="202"/>
      <c r="E64" s="202"/>
      <c r="F64" s="202"/>
      <c r="G64" s="221"/>
      <c r="H64" s="214"/>
      <c r="I64" s="214"/>
      <c r="J64" s="214">
        <f t="shared" ref="J64:O64" si="28">J65+J66</f>
        <v>13111.616349</v>
      </c>
      <c r="K64" s="214">
        <f t="shared" si="28"/>
        <v>13111.616349</v>
      </c>
      <c r="L64" s="214">
        <f t="shared" si="28"/>
        <v>124776.19956600001</v>
      </c>
      <c r="M64" s="214">
        <f t="shared" si="28"/>
        <v>124776.19956600001</v>
      </c>
      <c r="N64" s="214">
        <f t="shared" si="28"/>
        <v>0</v>
      </c>
      <c r="O64" s="214">
        <f t="shared" si="28"/>
        <v>0</v>
      </c>
      <c r="P64" s="202"/>
      <c r="Q64" s="154"/>
      <c r="R64" s="154"/>
      <c r="S64" s="154">
        <f t="shared" ref="S64:X64" si="29">S65+S66</f>
        <v>13111.616349</v>
      </c>
      <c r="T64" s="154">
        <f t="shared" si="29"/>
        <v>13111.616349</v>
      </c>
      <c r="U64" s="154">
        <f t="shared" si="29"/>
        <v>195806.19956600002</v>
      </c>
      <c r="V64" s="154">
        <f t="shared" si="29"/>
        <v>195806.19956600002</v>
      </c>
      <c r="W64" s="154">
        <f t="shared" si="29"/>
        <v>0</v>
      </c>
      <c r="X64" s="154">
        <f t="shared" si="29"/>
        <v>0</v>
      </c>
      <c r="Y64" s="202"/>
    </row>
    <row r="65" spans="1:27" ht="21.95" customHeight="1">
      <c r="A65" s="202" t="s">
        <v>19</v>
      </c>
      <c r="B65" s="202" t="s">
        <v>45</v>
      </c>
      <c r="C65" s="202"/>
      <c r="D65" s="202"/>
      <c r="E65" s="202"/>
      <c r="F65" s="202"/>
      <c r="G65" s="221"/>
      <c r="H65" s="214">
        <v>0</v>
      </c>
      <c r="I65" s="214">
        <v>0</v>
      </c>
      <c r="J65" s="214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02"/>
      <c r="Q65" s="154"/>
      <c r="R65" s="154"/>
      <c r="S65" s="154">
        <v>0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202"/>
    </row>
    <row r="66" spans="1:27" ht="27.95" customHeight="1">
      <c r="A66" s="202" t="s">
        <v>20</v>
      </c>
      <c r="B66" s="202" t="s">
        <v>56</v>
      </c>
      <c r="C66" s="202"/>
      <c r="D66" s="202"/>
      <c r="E66" s="202"/>
      <c r="F66" s="202"/>
      <c r="G66" s="221"/>
      <c r="H66" s="214"/>
      <c r="I66" s="214"/>
      <c r="J66" s="214">
        <f t="shared" ref="J66:O66" si="30">J67+J77</f>
        <v>13111.616349</v>
      </c>
      <c r="K66" s="214">
        <f t="shared" si="30"/>
        <v>13111.616349</v>
      </c>
      <c r="L66" s="214">
        <f t="shared" si="30"/>
        <v>124776.19956600001</v>
      </c>
      <c r="M66" s="214">
        <f t="shared" si="30"/>
        <v>124776.19956600001</v>
      </c>
      <c r="N66" s="214">
        <f t="shared" si="30"/>
        <v>0</v>
      </c>
      <c r="O66" s="214">
        <f t="shared" si="30"/>
        <v>0</v>
      </c>
      <c r="P66" s="202"/>
      <c r="Q66" s="154"/>
      <c r="R66" s="154"/>
      <c r="S66" s="154">
        <f t="shared" ref="S66:X66" si="31">S67+S77</f>
        <v>13111.616349</v>
      </c>
      <c r="T66" s="154">
        <f t="shared" si="31"/>
        <v>13111.616349</v>
      </c>
      <c r="U66" s="154">
        <f t="shared" si="31"/>
        <v>195806.19956600002</v>
      </c>
      <c r="V66" s="154">
        <f t="shared" si="31"/>
        <v>195806.19956600002</v>
      </c>
      <c r="W66" s="154">
        <f t="shared" si="31"/>
        <v>0</v>
      </c>
      <c r="X66" s="154">
        <f t="shared" si="31"/>
        <v>0</v>
      </c>
      <c r="Y66" s="202"/>
    </row>
    <row r="67" spans="1:27" ht="41.25" customHeight="1">
      <c r="A67" s="146" t="s">
        <v>31</v>
      </c>
      <c r="B67" s="142" t="s">
        <v>48</v>
      </c>
      <c r="C67" s="202"/>
      <c r="D67" s="202"/>
      <c r="E67" s="202"/>
      <c r="F67" s="202"/>
      <c r="G67" s="221"/>
      <c r="H67" s="214"/>
      <c r="I67" s="214"/>
      <c r="J67" s="214">
        <f t="shared" ref="J67:U67" si="32">SUM(J68:J76)</f>
        <v>13111.616349</v>
      </c>
      <c r="K67" s="214">
        <f t="shared" si="32"/>
        <v>13111.616349</v>
      </c>
      <c r="L67" s="214">
        <f t="shared" si="32"/>
        <v>100016.47865100001</v>
      </c>
      <c r="M67" s="214">
        <f t="shared" si="32"/>
        <v>100016.47865100001</v>
      </c>
      <c r="N67" s="214">
        <f t="shared" si="32"/>
        <v>0</v>
      </c>
      <c r="O67" s="214">
        <f t="shared" si="32"/>
        <v>0</v>
      </c>
      <c r="P67" s="154"/>
      <c r="Q67" s="154"/>
      <c r="R67" s="154"/>
      <c r="S67" s="154">
        <f t="shared" si="32"/>
        <v>13111.616349</v>
      </c>
      <c r="T67" s="154">
        <f t="shared" si="32"/>
        <v>13111.616349</v>
      </c>
      <c r="U67" s="154">
        <f t="shared" si="32"/>
        <v>105740.47865100001</v>
      </c>
      <c r="V67" s="154">
        <f>SUM(V68:V76)</f>
        <v>105740.47865100001</v>
      </c>
      <c r="W67" s="154">
        <f t="shared" ref="W67:X67" si="33">SUM(W68:W74)</f>
        <v>0</v>
      </c>
      <c r="X67" s="154">
        <f t="shared" si="33"/>
        <v>0</v>
      </c>
      <c r="Y67" s="202"/>
    </row>
    <row r="68" spans="1:27" ht="35.25" customHeight="1">
      <c r="A68" s="143" t="s">
        <v>15</v>
      </c>
      <c r="B68" s="144" t="s">
        <v>239</v>
      </c>
      <c r="C68" s="145">
        <v>7813033</v>
      </c>
      <c r="D68" s="145" t="s">
        <v>340</v>
      </c>
      <c r="E68" s="145" t="s">
        <v>284</v>
      </c>
      <c r="F68" s="145" t="s">
        <v>272</v>
      </c>
      <c r="G68" s="185" t="s">
        <v>294</v>
      </c>
      <c r="H68" s="186">
        <v>10000</v>
      </c>
      <c r="I68" s="186">
        <v>10000</v>
      </c>
      <c r="J68" s="186">
        <v>7980.1364120000007</v>
      </c>
      <c r="K68" s="186">
        <v>7980.1364120000007</v>
      </c>
      <c r="L68" s="186">
        <f>M68</f>
        <v>2019.8635879999993</v>
      </c>
      <c r="M68" s="186">
        <f>I68-K68</f>
        <v>2019.8635879999993</v>
      </c>
      <c r="N68" s="186"/>
      <c r="O68" s="186"/>
      <c r="P68" s="145" t="s">
        <v>294</v>
      </c>
      <c r="Q68" s="153">
        <v>10000</v>
      </c>
      <c r="R68" s="153">
        <v>10000</v>
      </c>
      <c r="S68" s="153">
        <v>7980.1364120000007</v>
      </c>
      <c r="T68" s="153">
        <v>7980.1364120000007</v>
      </c>
      <c r="U68" s="153">
        <f>V68</f>
        <v>2019.8635879999993</v>
      </c>
      <c r="V68" s="153">
        <f>R68-T68</f>
        <v>2019.8635879999993</v>
      </c>
      <c r="W68" s="153"/>
      <c r="X68" s="153"/>
      <c r="Y68" s="145"/>
    </row>
    <row r="69" spans="1:27" ht="35.25" customHeight="1">
      <c r="A69" s="143" t="s">
        <v>15</v>
      </c>
      <c r="B69" s="144" t="s">
        <v>292</v>
      </c>
      <c r="C69" s="145">
        <v>7778471</v>
      </c>
      <c r="D69" s="145" t="s">
        <v>340</v>
      </c>
      <c r="E69" s="145" t="s">
        <v>293</v>
      </c>
      <c r="F69" s="145" t="s">
        <v>272</v>
      </c>
      <c r="G69" s="185" t="s">
        <v>295</v>
      </c>
      <c r="H69" s="186">
        <v>2500</v>
      </c>
      <c r="I69" s="186">
        <v>2500</v>
      </c>
      <c r="J69" s="186">
        <f>K69</f>
        <v>173.50399999999999</v>
      </c>
      <c r="K69" s="186">
        <f>200-26.496</f>
        <v>173.50399999999999</v>
      </c>
      <c r="L69" s="186">
        <f>M69</f>
        <v>2326.4960000000001</v>
      </c>
      <c r="M69" s="186">
        <f>I69-K69</f>
        <v>2326.4960000000001</v>
      </c>
      <c r="N69" s="186"/>
      <c r="O69" s="186"/>
      <c r="P69" s="145" t="s">
        <v>295</v>
      </c>
      <c r="Q69" s="153">
        <v>2500</v>
      </c>
      <c r="R69" s="153">
        <v>2500</v>
      </c>
      <c r="S69" s="153">
        <f>T69</f>
        <v>173.50399999999999</v>
      </c>
      <c r="T69" s="153">
        <f>200-26.496</f>
        <v>173.50399999999999</v>
      </c>
      <c r="U69" s="153">
        <f>V69</f>
        <v>2326.4960000000001</v>
      </c>
      <c r="V69" s="153">
        <f>R69-T69</f>
        <v>2326.4960000000001</v>
      </c>
      <c r="W69" s="153"/>
      <c r="X69" s="153"/>
      <c r="Y69" s="145"/>
    </row>
    <row r="70" spans="1:27" ht="47.25" hidden="1" customHeight="1">
      <c r="A70" s="143" t="s">
        <v>15</v>
      </c>
      <c r="B70" s="144" t="s">
        <v>288</v>
      </c>
      <c r="C70" s="145">
        <v>7828198</v>
      </c>
      <c r="D70" s="145" t="s">
        <v>340</v>
      </c>
      <c r="E70" s="145" t="s">
        <v>284</v>
      </c>
      <c r="F70" s="145" t="s">
        <v>272</v>
      </c>
      <c r="G70" s="185"/>
      <c r="H70" s="186"/>
      <c r="I70" s="186"/>
      <c r="J70" s="186"/>
      <c r="K70" s="186"/>
      <c r="L70" s="186"/>
      <c r="M70" s="186"/>
      <c r="N70" s="186"/>
      <c r="O70" s="186"/>
      <c r="P70" s="145"/>
      <c r="Q70" s="153"/>
      <c r="R70" s="153"/>
      <c r="S70" s="153"/>
      <c r="T70" s="153"/>
      <c r="U70" s="153"/>
      <c r="V70" s="153"/>
      <c r="W70" s="153"/>
      <c r="X70" s="153"/>
      <c r="Y70" s="145" t="s">
        <v>344</v>
      </c>
    </row>
    <row r="71" spans="1:27" ht="35.25" customHeight="1">
      <c r="A71" s="143" t="s">
        <v>15</v>
      </c>
      <c r="B71" s="144" t="s">
        <v>240</v>
      </c>
      <c r="C71" s="145">
        <v>7787810</v>
      </c>
      <c r="D71" s="145" t="s">
        <v>340</v>
      </c>
      <c r="E71" s="145" t="s">
        <v>284</v>
      </c>
      <c r="F71" s="145" t="s">
        <v>290</v>
      </c>
      <c r="G71" s="185" t="s">
        <v>296</v>
      </c>
      <c r="H71" s="186">
        <v>9440.0949999999993</v>
      </c>
      <c r="I71" s="186">
        <v>9440.0949999999993</v>
      </c>
      <c r="J71" s="186">
        <v>132.71797599999999</v>
      </c>
      <c r="K71" s="186">
        <v>132.71797599999999</v>
      </c>
      <c r="L71" s="186">
        <v>9307.3770239999994</v>
      </c>
      <c r="M71" s="186">
        <v>9307.3770239999994</v>
      </c>
      <c r="N71" s="186"/>
      <c r="O71" s="186"/>
      <c r="P71" s="145" t="s">
        <v>296</v>
      </c>
      <c r="Q71" s="153">
        <v>9440.0949999999993</v>
      </c>
      <c r="R71" s="153">
        <v>9440.0949999999993</v>
      </c>
      <c r="S71" s="153">
        <v>132.71797599999999</v>
      </c>
      <c r="T71" s="153">
        <v>132.71797599999999</v>
      </c>
      <c r="U71" s="153">
        <v>9307.3770239999994</v>
      </c>
      <c r="V71" s="153">
        <v>9307.3770239999994</v>
      </c>
      <c r="W71" s="153"/>
      <c r="X71" s="153"/>
      <c r="Y71" s="145"/>
    </row>
    <row r="72" spans="1:27" ht="35.25" customHeight="1">
      <c r="A72" s="143" t="s">
        <v>15</v>
      </c>
      <c r="B72" s="144" t="s">
        <v>241</v>
      </c>
      <c r="C72" s="145"/>
      <c r="D72" s="145" t="s">
        <v>340</v>
      </c>
      <c r="E72" s="145" t="s">
        <v>284</v>
      </c>
      <c r="F72" s="145" t="s">
        <v>290</v>
      </c>
      <c r="G72" s="185" t="s">
        <v>297</v>
      </c>
      <c r="H72" s="186">
        <v>12000</v>
      </c>
      <c r="I72" s="186">
        <v>12000</v>
      </c>
      <c r="J72" s="186">
        <v>0</v>
      </c>
      <c r="K72" s="186">
        <v>0</v>
      </c>
      <c r="L72" s="186">
        <v>12000</v>
      </c>
      <c r="M72" s="186">
        <v>12000</v>
      </c>
      <c r="N72" s="186"/>
      <c r="O72" s="186"/>
      <c r="P72" s="145" t="s">
        <v>297</v>
      </c>
      <c r="Q72" s="153">
        <v>12000</v>
      </c>
      <c r="R72" s="153">
        <v>12000</v>
      </c>
      <c r="S72" s="153">
        <v>0</v>
      </c>
      <c r="T72" s="153">
        <v>0</v>
      </c>
      <c r="U72" s="153">
        <v>12000</v>
      </c>
      <c r="V72" s="153">
        <v>12000</v>
      </c>
      <c r="W72" s="153"/>
      <c r="X72" s="153"/>
      <c r="Y72" s="145"/>
    </row>
    <row r="73" spans="1:27" ht="40.5" hidden="1" customHeight="1">
      <c r="A73" s="143" t="s">
        <v>15</v>
      </c>
      <c r="B73" s="144" t="s">
        <v>300</v>
      </c>
      <c r="C73" s="145"/>
      <c r="D73" s="145" t="s">
        <v>340</v>
      </c>
      <c r="E73" s="145" t="s">
        <v>284</v>
      </c>
      <c r="F73" s="145" t="s">
        <v>290</v>
      </c>
      <c r="G73" s="185"/>
      <c r="H73" s="186"/>
      <c r="I73" s="186"/>
      <c r="J73" s="186"/>
      <c r="K73" s="186"/>
      <c r="L73" s="186"/>
      <c r="M73" s="186"/>
      <c r="N73" s="186"/>
      <c r="O73" s="186"/>
      <c r="P73" s="145"/>
      <c r="Q73" s="153"/>
      <c r="R73" s="153"/>
      <c r="S73" s="153"/>
      <c r="T73" s="153"/>
      <c r="U73" s="153"/>
      <c r="V73" s="153"/>
      <c r="W73" s="153"/>
      <c r="X73" s="153"/>
      <c r="Y73" s="145" t="s">
        <v>344</v>
      </c>
    </row>
    <row r="74" spans="1:27" ht="43.5" customHeight="1">
      <c r="A74" s="143" t="s">
        <v>15</v>
      </c>
      <c r="B74" s="144" t="s">
        <v>242</v>
      </c>
      <c r="C74" s="145">
        <v>7866531</v>
      </c>
      <c r="D74" s="145" t="s">
        <v>340</v>
      </c>
      <c r="E74" s="145" t="s">
        <v>285</v>
      </c>
      <c r="F74" s="145" t="s">
        <v>272</v>
      </c>
      <c r="G74" s="185" t="s">
        <v>369</v>
      </c>
      <c r="H74" s="186">
        <v>79188</v>
      </c>
      <c r="I74" s="186">
        <v>79188</v>
      </c>
      <c r="J74" s="186">
        <f t="shared" ref="J74" si="34">K74</f>
        <v>4825.2579610000003</v>
      </c>
      <c r="K74" s="186">
        <v>4825.2579610000003</v>
      </c>
      <c r="L74" s="186">
        <f t="shared" ref="L74" si="35">M74</f>
        <v>74362.742039000004</v>
      </c>
      <c r="M74" s="186">
        <f t="shared" ref="M74" si="36">I74-K74</f>
        <v>74362.742039000004</v>
      </c>
      <c r="N74" s="186"/>
      <c r="O74" s="186"/>
      <c r="P74" s="145" t="s">
        <v>369</v>
      </c>
      <c r="Q74" s="153">
        <v>79188</v>
      </c>
      <c r="R74" s="153">
        <v>79188</v>
      </c>
      <c r="S74" s="153">
        <f t="shared" ref="S74" si="37">T74</f>
        <v>4825.2579610000003</v>
      </c>
      <c r="T74" s="153">
        <v>4825.2579610000003</v>
      </c>
      <c r="U74" s="153">
        <f t="shared" ref="U74" si="38">V74</f>
        <v>74362.742039000004</v>
      </c>
      <c r="V74" s="153">
        <f t="shared" ref="V74" si="39">R74-T74</f>
        <v>74362.742039000004</v>
      </c>
      <c r="W74" s="153"/>
      <c r="X74" s="153"/>
      <c r="Y74" s="145"/>
    </row>
    <row r="75" spans="1:27" s="156" customFormat="1" ht="43.5" customHeight="1">
      <c r="A75" s="200" t="s">
        <v>15</v>
      </c>
      <c r="B75" s="201" t="s">
        <v>330</v>
      </c>
      <c r="C75" s="185">
        <v>7778421</v>
      </c>
      <c r="D75" s="185" t="s">
        <v>340</v>
      </c>
      <c r="E75" s="185" t="s">
        <v>238</v>
      </c>
      <c r="F75" s="185" t="s">
        <v>251</v>
      </c>
      <c r="G75" s="185"/>
      <c r="H75" s="186"/>
      <c r="I75" s="186"/>
      <c r="J75" s="186"/>
      <c r="K75" s="186"/>
      <c r="L75" s="186"/>
      <c r="M75" s="186"/>
      <c r="N75" s="186"/>
      <c r="O75" s="186"/>
      <c r="P75" s="185" t="s">
        <v>332</v>
      </c>
      <c r="Q75" s="186">
        <v>14063.574000000001</v>
      </c>
      <c r="R75" s="186">
        <v>12526.574000000001</v>
      </c>
      <c r="S75" s="186"/>
      <c r="T75" s="186"/>
      <c r="U75" s="186">
        <v>4806</v>
      </c>
      <c r="V75" s="186">
        <v>4806</v>
      </c>
      <c r="W75" s="186"/>
      <c r="X75" s="186"/>
      <c r="Y75" s="187" t="s">
        <v>374</v>
      </c>
    </row>
    <row r="76" spans="1:27" s="156" customFormat="1" ht="43.5" customHeight="1">
      <c r="A76" s="200" t="s">
        <v>15</v>
      </c>
      <c r="B76" s="201" t="s">
        <v>375</v>
      </c>
      <c r="C76" s="185">
        <v>7562185</v>
      </c>
      <c r="D76" s="185" t="s">
        <v>340</v>
      </c>
      <c r="E76" s="185" t="s">
        <v>244</v>
      </c>
      <c r="F76" s="185" t="s">
        <v>252</v>
      </c>
      <c r="G76" s="185"/>
      <c r="H76" s="186"/>
      <c r="I76" s="186"/>
      <c r="J76" s="186"/>
      <c r="K76" s="186"/>
      <c r="L76" s="186"/>
      <c r="M76" s="186"/>
      <c r="N76" s="186"/>
      <c r="O76" s="186"/>
      <c r="P76" s="185" t="s">
        <v>376</v>
      </c>
      <c r="Q76" s="186">
        <v>4991.9328109999997</v>
      </c>
      <c r="R76" s="186">
        <v>4991.9328109999997</v>
      </c>
      <c r="S76" s="186"/>
      <c r="T76" s="186"/>
      <c r="U76" s="186">
        <v>918</v>
      </c>
      <c r="V76" s="186">
        <v>918</v>
      </c>
      <c r="W76" s="186"/>
      <c r="X76" s="186"/>
      <c r="Y76" s="187" t="s">
        <v>374</v>
      </c>
    </row>
    <row r="77" spans="1:27" s="151" customFormat="1" ht="43.5" customHeight="1">
      <c r="A77" s="146" t="s">
        <v>47</v>
      </c>
      <c r="B77" s="142" t="s">
        <v>333</v>
      </c>
      <c r="C77" s="202"/>
      <c r="D77" s="202"/>
      <c r="E77" s="202"/>
      <c r="F77" s="202"/>
      <c r="G77" s="214">
        <f>SUM(G78:G81)</f>
        <v>0</v>
      </c>
      <c r="H77" s="214"/>
      <c r="I77" s="214"/>
      <c r="J77" s="214"/>
      <c r="K77" s="214"/>
      <c r="L77" s="214">
        <f t="shared" ref="L77:T77" si="40">SUM(L78:L83)</f>
        <v>24759.720914999998</v>
      </c>
      <c r="M77" s="214">
        <f t="shared" si="40"/>
        <v>24759.720914999998</v>
      </c>
      <c r="N77" s="214">
        <f t="shared" si="40"/>
        <v>0</v>
      </c>
      <c r="O77" s="214">
        <f t="shared" si="40"/>
        <v>0</v>
      </c>
      <c r="P77" s="154">
        <f t="shared" si="40"/>
        <v>0</v>
      </c>
      <c r="Q77" s="154"/>
      <c r="R77" s="154"/>
      <c r="S77" s="154">
        <f t="shared" si="40"/>
        <v>0</v>
      </c>
      <c r="T77" s="154">
        <f t="shared" si="40"/>
        <v>0</v>
      </c>
      <c r="U77" s="154">
        <f>SUM(U78:U86)</f>
        <v>90065.720914999998</v>
      </c>
      <c r="V77" s="154">
        <f>SUM(V78:V86)</f>
        <v>90065.720914999998</v>
      </c>
      <c r="W77" s="154">
        <f>SUM(W78:W82)</f>
        <v>0</v>
      </c>
      <c r="X77" s="154">
        <f>SUM(X78:X82)</f>
        <v>0</v>
      </c>
      <c r="Y77" s="202"/>
    </row>
    <row r="78" spans="1:27" ht="43.5" customHeight="1">
      <c r="A78" s="143" t="s">
        <v>328</v>
      </c>
      <c r="B78" s="144" t="s">
        <v>334</v>
      </c>
      <c r="C78" s="145"/>
      <c r="D78" s="145" t="s">
        <v>243</v>
      </c>
      <c r="E78" s="145" t="s">
        <v>285</v>
      </c>
      <c r="F78" s="145" t="s">
        <v>290</v>
      </c>
      <c r="G78" s="185"/>
      <c r="H78" s="186">
        <v>1000</v>
      </c>
      <c r="I78" s="186">
        <v>1000</v>
      </c>
      <c r="J78" s="186"/>
      <c r="K78" s="186"/>
      <c r="L78" s="186">
        <v>1000</v>
      </c>
      <c r="M78" s="186">
        <v>1000</v>
      </c>
      <c r="N78" s="186"/>
      <c r="O78" s="186"/>
      <c r="P78" s="145"/>
      <c r="Q78" s="153">
        <v>1000</v>
      </c>
      <c r="R78" s="153">
        <v>1000</v>
      </c>
      <c r="S78" s="153"/>
      <c r="T78" s="153"/>
      <c r="U78" s="153">
        <v>1000</v>
      </c>
      <c r="V78" s="153">
        <v>1000</v>
      </c>
      <c r="W78" s="153"/>
      <c r="X78" s="153"/>
      <c r="Y78" s="145"/>
    </row>
    <row r="79" spans="1:27" ht="43.5" customHeight="1">
      <c r="A79" s="143" t="s">
        <v>328</v>
      </c>
      <c r="B79" s="211" t="s">
        <v>316</v>
      </c>
      <c r="C79" s="145"/>
      <c r="D79" s="145" t="s">
        <v>340</v>
      </c>
      <c r="E79" s="145" t="s">
        <v>284</v>
      </c>
      <c r="F79" s="145" t="s">
        <v>290</v>
      </c>
      <c r="G79" s="185" t="s">
        <v>343</v>
      </c>
      <c r="H79" s="186">
        <v>4967.05</v>
      </c>
      <c r="I79" s="186">
        <v>4967.05</v>
      </c>
      <c r="J79" s="186"/>
      <c r="K79" s="186"/>
      <c r="L79" s="186">
        <f>M79</f>
        <v>4325</v>
      </c>
      <c r="M79" s="186">
        <v>4325</v>
      </c>
      <c r="N79" s="186"/>
      <c r="O79" s="186"/>
      <c r="P79" s="145" t="s">
        <v>343</v>
      </c>
      <c r="Q79" s="153">
        <v>4967.05</v>
      </c>
      <c r="R79" s="153">
        <v>4967.05</v>
      </c>
      <c r="S79" s="153"/>
      <c r="T79" s="153"/>
      <c r="U79" s="153">
        <f>V79</f>
        <v>4325</v>
      </c>
      <c r="V79" s="153">
        <v>4325</v>
      </c>
      <c r="W79" s="153"/>
      <c r="X79" s="153"/>
      <c r="Y79" s="145"/>
    </row>
    <row r="80" spans="1:27" ht="32.25" customHeight="1">
      <c r="A80" s="143" t="s">
        <v>15</v>
      </c>
      <c r="B80" s="144" t="s">
        <v>347</v>
      </c>
      <c r="C80" s="145"/>
      <c r="D80" s="145" t="s">
        <v>340</v>
      </c>
      <c r="E80" s="145" t="s">
        <v>285</v>
      </c>
      <c r="F80" s="145" t="s">
        <v>290</v>
      </c>
      <c r="G80" s="185" t="s">
        <v>346</v>
      </c>
      <c r="H80" s="186">
        <v>12500</v>
      </c>
      <c r="I80" s="186">
        <v>12500</v>
      </c>
      <c r="J80" s="186"/>
      <c r="K80" s="186"/>
      <c r="L80" s="186">
        <v>4270</v>
      </c>
      <c r="M80" s="186">
        <v>4270</v>
      </c>
      <c r="N80" s="186"/>
      <c r="O80" s="186"/>
      <c r="P80" s="145" t="s">
        <v>346</v>
      </c>
      <c r="Q80" s="153">
        <v>12500</v>
      </c>
      <c r="R80" s="153">
        <v>12500</v>
      </c>
      <c r="S80" s="153"/>
      <c r="T80" s="153"/>
      <c r="U80" s="153">
        <v>4270</v>
      </c>
      <c r="V80" s="153">
        <v>4270</v>
      </c>
      <c r="W80" s="153"/>
      <c r="X80" s="153"/>
      <c r="Y80" s="164"/>
      <c r="Z80" s="153"/>
      <c r="AA80" s="164"/>
    </row>
    <row r="81" spans="1:27" ht="37.5" customHeight="1">
      <c r="A81" s="143" t="s">
        <v>15</v>
      </c>
      <c r="B81" s="144" t="s">
        <v>356</v>
      </c>
      <c r="C81" s="145"/>
      <c r="D81" s="145" t="s">
        <v>357</v>
      </c>
      <c r="E81" s="145" t="s">
        <v>284</v>
      </c>
      <c r="F81" s="145" t="s">
        <v>290</v>
      </c>
      <c r="G81" s="185" t="s">
        <v>370</v>
      </c>
      <c r="H81" s="186">
        <v>351.520915</v>
      </c>
      <c r="I81" s="186">
        <v>351.520915</v>
      </c>
      <c r="J81" s="186"/>
      <c r="K81" s="186"/>
      <c r="L81" s="186">
        <v>351.520915</v>
      </c>
      <c r="M81" s="186">
        <v>351.520915</v>
      </c>
      <c r="N81" s="186"/>
      <c r="O81" s="186"/>
      <c r="P81" s="145" t="s">
        <v>370</v>
      </c>
      <c r="Q81" s="153">
        <v>351.520915</v>
      </c>
      <c r="R81" s="153">
        <v>351.520915</v>
      </c>
      <c r="S81" s="153"/>
      <c r="T81" s="153"/>
      <c r="U81" s="153">
        <v>351.520915</v>
      </c>
      <c r="V81" s="153">
        <v>351.520915</v>
      </c>
      <c r="W81" s="153"/>
      <c r="X81" s="153"/>
      <c r="Y81" s="164"/>
      <c r="Z81" s="153"/>
      <c r="AA81" s="164"/>
    </row>
    <row r="82" spans="1:27" s="213" customFormat="1" ht="38.25">
      <c r="A82" s="145" t="s">
        <v>15</v>
      </c>
      <c r="B82" s="147" t="s">
        <v>361</v>
      </c>
      <c r="C82" s="212"/>
      <c r="D82" s="212" t="s">
        <v>364</v>
      </c>
      <c r="E82" s="145" t="s">
        <v>244</v>
      </c>
      <c r="F82" s="145" t="s">
        <v>290</v>
      </c>
      <c r="G82" s="185" t="s">
        <v>371</v>
      </c>
      <c r="H82" s="186">
        <v>24780</v>
      </c>
      <c r="I82" s="186">
        <v>17346</v>
      </c>
      <c r="J82" s="186"/>
      <c r="K82" s="186"/>
      <c r="L82" s="186">
        <f>I82-2532.8</f>
        <v>14813.2</v>
      </c>
      <c r="M82" s="186">
        <f>L82</f>
        <v>14813.2</v>
      </c>
      <c r="N82" s="186"/>
      <c r="O82" s="186"/>
      <c r="P82" s="145" t="s">
        <v>371</v>
      </c>
      <c r="Q82" s="153">
        <v>24780</v>
      </c>
      <c r="R82" s="153">
        <v>17346</v>
      </c>
      <c r="S82" s="153"/>
      <c r="T82" s="153"/>
      <c r="U82" s="153">
        <f>R82-2532.8</f>
        <v>14813.2</v>
      </c>
      <c r="V82" s="153">
        <f>U82</f>
        <v>14813.2</v>
      </c>
      <c r="W82" s="153"/>
      <c r="X82" s="153"/>
      <c r="Y82" s="164"/>
    </row>
    <row r="83" spans="1:27" s="156" customFormat="1" ht="43.5" customHeight="1">
      <c r="A83" s="200" t="s">
        <v>15</v>
      </c>
      <c r="B83" s="201" t="s">
        <v>377</v>
      </c>
      <c r="C83" s="185"/>
      <c r="D83" s="185" t="s">
        <v>340</v>
      </c>
      <c r="E83" s="185" t="s">
        <v>355</v>
      </c>
      <c r="F83" s="185" t="s">
        <v>290</v>
      </c>
      <c r="G83" s="185"/>
      <c r="H83" s="186"/>
      <c r="I83" s="186"/>
      <c r="J83" s="186"/>
      <c r="K83" s="186"/>
      <c r="L83" s="186"/>
      <c r="M83" s="186"/>
      <c r="N83" s="186"/>
      <c r="O83" s="186"/>
      <c r="P83" s="185" t="s">
        <v>346</v>
      </c>
      <c r="Q83" s="186">
        <v>11163</v>
      </c>
      <c r="R83" s="186">
        <v>11163</v>
      </c>
      <c r="S83" s="186"/>
      <c r="T83" s="186"/>
      <c r="U83" s="186">
        <v>11163</v>
      </c>
      <c r="V83" s="186">
        <v>11163</v>
      </c>
      <c r="W83" s="186"/>
      <c r="X83" s="186"/>
      <c r="Y83" s="187" t="s">
        <v>374</v>
      </c>
    </row>
    <row r="84" spans="1:27" s="323" customFormat="1" ht="43.5" customHeight="1">
      <c r="A84" s="318" t="s">
        <v>15</v>
      </c>
      <c r="B84" s="319" t="s">
        <v>379</v>
      </c>
      <c r="C84" s="320"/>
      <c r="D84" s="320" t="s">
        <v>340</v>
      </c>
      <c r="E84" s="320" t="s">
        <v>285</v>
      </c>
      <c r="F84" s="320" t="s">
        <v>290</v>
      </c>
      <c r="G84" s="320"/>
      <c r="H84" s="321"/>
      <c r="I84" s="321"/>
      <c r="J84" s="321"/>
      <c r="K84" s="321"/>
      <c r="L84" s="321"/>
      <c r="M84" s="321"/>
      <c r="N84" s="321"/>
      <c r="O84" s="321"/>
      <c r="P84" s="320" t="s">
        <v>346</v>
      </c>
      <c r="Q84" s="321">
        <v>44995</v>
      </c>
      <c r="R84" s="321">
        <f>Q84</f>
        <v>44995</v>
      </c>
      <c r="S84" s="321"/>
      <c r="T84" s="321"/>
      <c r="U84" s="321">
        <f>V84</f>
        <v>4895</v>
      </c>
      <c r="V84" s="321">
        <f>44995-40100</f>
        <v>4895</v>
      </c>
      <c r="W84" s="321"/>
      <c r="X84" s="321"/>
      <c r="Y84" s="322" t="s">
        <v>380</v>
      </c>
    </row>
    <row r="85" spans="1:27" s="323" customFormat="1" ht="43.5" customHeight="1">
      <c r="A85" s="318" t="s">
        <v>15</v>
      </c>
      <c r="B85" s="319" t="s">
        <v>381</v>
      </c>
      <c r="C85" s="320"/>
      <c r="D85" s="320" t="s">
        <v>340</v>
      </c>
      <c r="E85" s="320" t="s">
        <v>285</v>
      </c>
      <c r="F85" s="320" t="s">
        <v>290</v>
      </c>
      <c r="G85" s="320"/>
      <c r="H85" s="321"/>
      <c r="I85" s="321"/>
      <c r="J85" s="321"/>
      <c r="K85" s="321"/>
      <c r="L85" s="321"/>
      <c r="M85" s="321"/>
      <c r="N85" s="321"/>
      <c r="O85" s="321"/>
      <c r="P85" s="320" t="s">
        <v>346</v>
      </c>
      <c r="Q85" s="321">
        <f>R85</f>
        <v>104248</v>
      </c>
      <c r="R85" s="321">
        <v>104248</v>
      </c>
      <c r="S85" s="321"/>
      <c r="T85" s="321"/>
      <c r="U85" s="321">
        <f>V85</f>
        <v>34248</v>
      </c>
      <c r="V85" s="321">
        <f>104248-70000</f>
        <v>34248</v>
      </c>
      <c r="W85" s="321"/>
      <c r="X85" s="321"/>
      <c r="Y85" s="322" t="s">
        <v>380</v>
      </c>
    </row>
    <row r="86" spans="1:27" s="323" customFormat="1" ht="43.5" customHeight="1">
      <c r="A86" s="318" t="s">
        <v>15</v>
      </c>
      <c r="B86" s="319" t="s">
        <v>382</v>
      </c>
      <c r="C86" s="320"/>
      <c r="D86" s="320" t="s">
        <v>340</v>
      </c>
      <c r="E86" s="320" t="s">
        <v>285</v>
      </c>
      <c r="F86" s="320" t="s">
        <v>290</v>
      </c>
      <c r="G86" s="320"/>
      <c r="H86" s="321"/>
      <c r="I86" s="321"/>
      <c r="J86" s="321"/>
      <c r="K86" s="321"/>
      <c r="L86" s="321"/>
      <c r="M86" s="321"/>
      <c r="N86" s="321"/>
      <c r="O86" s="321"/>
      <c r="P86" s="320" t="s">
        <v>346</v>
      </c>
      <c r="Q86" s="321">
        <f>R86</f>
        <v>150000</v>
      </c>
      <c r="R86" s="321">
        <v>150000</v>
      </c>
      <c r="S86" s="321"/>
      <c r="T86" s="321"/>
      <c r="U86" s="321">
        <f>V86</f>
        <v>15000</v>
      </c>
      <c r="V86" s="321">
        <f>150000-135000</f>
        <v>15000</v>
      </c>
      <c r="W86" s="321"/>
      <c r="X86" s="321"/>
      <c r="Y86" s="322" t="s">
        <v>380</v>
      </c>
    </row>
    <row r="87" spans="1:27" ht="21.95" customHeight="1">
      <c r="A87" s="202" t="s">
        <v>19</v>
      </c>
      <c r="B87" s="202" t="s">
        <v>45</v>
      </c>
      <c r="C87" s="202"/>
      <c r="D87" s="202"/>
      <c r="E87" s="202"/>
      <c r="F87" s="202"/>
      <c r="G87" s="221"/>
      <c r="H87" s="214"/>
      <c r="I87" s="214"/>
      <c r="J87" s="214"/>
      <c r="K87" s="214"/>
      <c r="L87" s="214">
        <f>L88</f>
        <v>870</v>
      </c>
      <c r="M87" s="214">
        <f t="shared" ref="M87:O87" si="41">M88</f>
        <v>870</v>
      </c>
      <c r="N87" s="214">
        <f t="shared" si="41"/>
        <v>0</v>
      </c>
      <c r="O87" s="214">
        <f t="shared" si="41"/>
        <v>0</v>
      </c>
      <c r="P87" s="202"/>
      <c r="Q87" s="154"/>
      <c r="R87" s="154"/>
      <c r="S87" s="154"/>
      <c r="T87" s="154"/>
      <c r="U87" s="154">
        <f>U88</f>
        <v>870</v>
      </c>
      <c r="V87" s="154">
        <f t="shared" ref="V87:X87" si="42">V88</f>
        <v>870</v>
      </c>
      <c r="W87" s="154">
        <f t="shared" si="42"/>
        <v>0</v>
      </c>
      <c r="X87" s="154">
        <f t="shared" si="42"/>
        <v>0</v>
      </c>
      <c r="Y87" s="202"/>
    </row>
    <row r="88" spans="1:27" s="213" customFormat="1" ht="25.5">
      <c r="A88" s="145">
        <v>1</v>
      </c>
      <c r="B88" s="147" t="s">
        <v>365</v>
      </c>
      <c r="C88" s="212"/>
      <c r="D88" s="212" t="s">
        <v>340</v>
      </c>
      <c r="E88" s="212" t="s">
        <v>236</v>
      </c>
      <c r="F88" s="212" t="s">
        <v>237</v>
      </c>
      <c r="G88" s="218" t="s">
        <v>346</v>
      </c>
      <c r="H88" s="186">
        <f>I88</f>
        <v>4340</v>
      </c>
      <c r="I88" s="186">
        <v>4340</v>
      </c>
      <c r="J88" s="186"/>
      <c r="K88" s="186"/>
      <c r="L88" s="186">
        <f t="shared" ref="L88" si="43">M88</f>
        <v>870</v>
      </c>
      <c r="M88" s="186">
        <v>870</v>
      </c>
      <c r="N88" s="186"/>
      <c r="O88" s="186"/>
      <c r="P88" s="212" t="s">
        <v>346</v>
      </c>
      <c r="Q88" s="153">
        <f>R88</f>
        <v>4340</v>
      </c>
      <c r="R88" s="153">
        <v>4340</v>
      </c>
      <c r="S88" s="153"/>
      <c r="T88" s="153"/>
      <c r="U88" s="153">
        <f t="shared" ref="U88" si="44">V88</f>
        <v>870</v>
      </c>
      <c r="V88" s="153">
        <v>870</v>
      </c>
      <c r="W88" s="153"/>
      <c r="X88" s="153"/>
      <c r="Y88" s="212"/>
    </row>
    <row r="89" spans="1:27" ht="27.95" customHeight="1">
      <c r="A89" s="202" t="s">
        <v>20</v>
      </c>
      <c r="B89" s="202" t="s">
        <v>56</v>
      </c>
      <c r="C89" s="202"/>
      <c r="D89" s="202"/>
      <c r="E89" s="202"/>
      <c r="F89" s="202"/>
      <c r="G89" s="221"/>
      <c r="H89" s="214"/>
      <c r="I89" s="214"/>
      <c r="J89" s="214">
        <f t="shared" ref="J89:K89" si="45">J90</f>
        <v>0</v>
      </c>
      <c r="K89" s="214">
        <f t="shared" si="45"/>
        <v>0</v>
      </c>
      <c r="L89" s="214">
        <f>L90</f>
        <v>3470</v>
      </c>
      <c r="M89" s="214">
        <f t="shared" ref="M89:O89" si="46">M90</f>
        <v>3470</v>
      </c>
      <c r="N89" s="214">
        <f t="shared" si="46"/>
        <v>0</v>
      </c>
      <c r="O89" s="214">
        <f t="shared" si="46"/>
        <v>0</v>
      </c>
      <c r="P89" s="202"/>
      <c r="Q89" s="154"/>
      <c r="R89" s="154"/>
      <c r="S89" s="154">
        <f t="shared" ref="S89:T89" si="47">S90</f>
        <v>0</v>
      </c>
      <c r="T89" s="154">
        <f t="shared" si="47"/>
        <v>0</v>
      </c>
      <c r="U89" s="154">
        <f>U90</f>
        <v>3470</v>
      </c>
      <c r="V89" s="154">
        <f t="shared" ref="V89:X89" si="48">V90</f>
        <v>3470</v>
      </c>
      <c r="W89" s="154">
        <f t="shared" si="48"/>
        <v>0</v>
      </c>
      <c r="X89" s="154">
        <f t="shared" si="48"/>
        <v>0</v>
      </c>
      <c r="Y89" s="202"/>
    </row>
    <row r="90" spans="1:27" ht="33.75" customHeight="1">
      <c r="A90" s="146">
        <v>1</v>
      </c>
      <c r="B90" s="142" t="s">
        <v>287</v>
      </c>
      <c r="C90" s="202"/>
      <c r="D90" s="202"/>
      <c r="E90" s="202"/>
      <c r="F90" s="202"/>
      <c r="G90" s="221"/>
      <c r="H90" s="214">
        <f t="shared" ref="H90:X90" si="49">SUM(H91:H91)</f>
        <v>4340</v>
      </c>
      <c r="I90" s="214">
        <f t="shared" si="49"/>
        <v>4340</v>
      </c>
      <c r="J90" s="214">
        <f t="shared" si="49"/>
        <v>0</v>
      </c>
      <c r="K90" s="214">
        <f t="shared" si="49"/>
        <v>0</v>
      </c>
      <c r="L90" s="214">
        <f t="shared" si="49"/>
        <v>3470</v>
      </c>
      <c r="M90" s="214">
        <f t="shared" si="49"/>
        <v>3470</v>
      </c>
      <c r="N90" s="214">
        <f t="shared" si="49"/>
        <v>0</v>
      </c>
      <c r="O90" s="214">
        <f t="shared" si="49"/>
        <v>0</v>
      </c>
      <c r="P90" s="202"/>
      <c r="Q90" s="154">
        <f t="shared" si="49"/>
        <v>4340</v>
      </c>
      <c r="R90" s="154">
        <f t="shared" si="49"/>
        <v>4340</v>
      </c>
      <c r="S90" s="154">
        <f t="shared" si="49"/>
        <v>0</v>
      </c>
      <c r="T90" s="154">
        <f t="shared" si="49"/>
        <v>0</v>
      </c>
      <c r="U90" s="154">
        <f t="shared" si="49"/>
        <v>3470</v>
      </c>
      <c r="V90" s="154">
        <f t="shared" si="49"/>
        <v>3470</v>
      </c>
      <c r="W90" s="154">
        <f t="shared" si="49"/>
        <v>0</v>
      </c>
      <c r="X90" s="154">
        <f t="shared" si="49"/>
        <v>0</v>
      </c>
      <c r="Y90" s="202"/>
    </row>
    <row r="91" spans="1:27" s="213" customFormat="1" ht="25.5">
      <c r="A91" s="145">
        <v>1</v>
      </c>
      <c r="B91" s="147" t="s">
        <v>365</v>
      </c>
      <c r="C91" s="212"/>
      <c r="D91" s="212" t="s">
        <v>340</v>
      </c>
      <c r="E91" s="212" t="s">
        <v>236</v>
      </c>
      <c r="F91" s="212" t="s">
        <v>237</v>
      </c>
      <c r="G91" s="218" t="s">
        <v>346</v>
      </c>
      <c r="H91" s="186">
        <f>I91</f>
        <v>4340</v>
      </c>
      <c r="I91" s="186">
        <v>4340</v>
      </c>
      <c r="J91" s="186"/>
      <c r="K91" s="186"/>
      <c r="L91" s="186">
        <f t="shared" ref="L91" si="50">M91</f>
        <v>3470</v>
      </c>
      <c r="M91" s="186">
        <f>I88-L88</f>
        <v>3470</v>
      </c>
      <c r="N91" s="186"/>
      <c r="O91" s="186"/>
      <c r="P91" s="212" t="s">
        <v>346</v>
      </c>
      <c r="Q91" s="153">
        <f>R91</f>
        <v>4340</v>
      </c>
      <c r="R91" s="153">
        <v>4340</v>
      </c>
      <c r="S91" s="153"/>
      <c r="T91" s="153"/>
      <c r="U91" s="153">
        <f t="shared" ref="U91" si="51">V91</f>
        <v>3470</v>
      </c>
      <c r="V91" s="153">
        <f>R88-U88</f>
        <v>3470</v>
      </c>
      <c r="W91" s="153"/>
      <c r="X91" s="153"/>
      <c r="Y91" s="212"/>
    </row>
    <row r="92" spans="1:27" s="151" customFormat="1" ht="32.25" customHeight="1">
      <c r="A92" s="202" t="s">
        <v>348</v>
      </c>
      <c r="B92" s="202" t="s">
        <v>349</v>
      </c>
      <c r="C92" s="202"/>
      <c r="D92" s="202"/>
      <c r="E92" s="202"/>
      <c r="F92" s="202"/>
      <c r="G92" s="221"/>
      <c r="H92" s="214">
        <f>H93+H94</f>
        <v>0</v>
      </c>
      <c r="I92" s="214">
        <f>I93+I94</f>
        <v>0</v>
      </c>
      <c r="J92" s="214"/>
      <c r="K92" s="214"/>
      <c r="L92" s="214">
        <f>L93+L94</f>
        <v>2926</v>
      </c>
      <c r="M92" s="214">
        <f>M93+M94</f>
        <v>2926</v>
      </c>
      <c r="N92" s="214">
        <f>N93+N94</f>
        <v>0</v>
      </c>
      <c r="O92" s="214">
        <f>O93+O94</f>
        <v>0</v>
      </c>
      <c r="P92" s="202"/>
      <c r="Q92" s="154">
        <f>Q93+Q94</f>
        <v>0</v>
      </c>
      <c r="R92" s="154">
        <f>R93+R94</f>
        <v>0</v>
      </c>
      <c r="S92" s="154"/>
      <c r="T92" s="154"/>
      <c r="U92" s="154">
        <f>U93+U94</f>
        <v>2926</v>
      </c>
      <c r="V92" s="154">
        <f>V93+V94</f>
        <v>2926</v>
      </c>
      <c r="W92" s="154">
        <f>W93+W94</f>
        <v>0</v>
      </c>
      <c r="X92" s="154">
        <f>X93+X94</f>
        <v>0</v>
      </c>
      <c r="Y92" s="202"/>
    </row>
    <row r="93" spans="1:27" ht="21.95" customHeight="1">
      <c r="A93" s="202" t="s">
        <v>19</v>
      </c>
      <c r="B93" s="202" t="s">
        <v>45</v>
      </c>
      <c r="C93" s="202"/>
      <c r="D93" s="202"/>
      <c r="E93" s="202"/>
      <c r="F93" s="202"/>
      <c r="G93" s="221"/>
      <c r="H93" s="214"/>
      <c r="I93" s="214"/>
      <c r="J93" s="214"/>
      <c r="K93" s="214"/>
      <c r="L93" s="214">
        <v>0</v>
      </c>
      <c r="M93" s="214">
        <v>0</v>
      </c>
      <c r="N93" s="214">
        <v>0</v>
      </c>
      <c r="O93" s="214">
        <v>0</v>
      </c>
      <c r="P93" s="202"/>
      <c r="Q93" s="154"/>
      <c r="R93" s="154"/>
      <c r="S93" s="154"/>
      <c r="T93" s="154"/>
      <c r="U93" s="154">
        <v>0</v>
      </c>
      <c r="V93" s="154">
        <v>0</v>
      </c>
      <c r="W93" s="154">
        <v>0</v>
      </c>
      <c r="X93" s="154">
        <v>0</v>
      </c>
      <c r="Y93" s="202"/>
    </row>
    <row r="94" spans="1:27" ht="27.95" customHeight="1">
      <c r="A94" s="202" t="s">
        <v>20</v>
      </c>
      <c r="B94" s="202" t="s">
        <v>350</v>
      </c>
      <c r="C94" s="202"/>
      <c r="D94" s="202"/>
      <c r="E94" s="202"/>
      <c r="F94" s="202"/>
      <c r="G94" s="221"/>
      <c r="H94" s="214"/>
      <c r="I94" s="214"/>
      <c r="J94" s="214">
        <f t="shared" ref="J94:K94" si="52">J95</f>
        <v>0</v>
      </c>
      <c r="K94" s="214">
        <f t="shared" si="52"/>
        <v>0</v>
      </c>
      <c r="L94" s="214">
        <f>L95</f>
        <v>2926</v>
      </c>
      <c r="M94" s="214">
        <f t="shared" ref="M94:O94" si="53">M95</f>
        <v>2926</v>
      </c>
      <c r="N94" s="214">
        <f t="shared" si="53"/>
        <v>0</v>
      </c>
      <c r="O94" s="214">
        <f t="shared" si="53"/>
        <v>0</v>
      </c>
      <c r="P94" s="202"/>
      <c r="Q94" s="154"/>
      <c r="R94" s="154"/>
      <c r="S94" s="154">
        <f t="shared" ref="S94:T94" si="54">S95</f>
        <v>0</v>
      </c>
      <c r="T94" s="154">
        <f t="shared" si="54"/>
        <v>0</v>
      </c>
      <c r="U94" s="154">
        <f>U95</f>
        <v>2926</v>
      </c>
      <c r="V94" s="154">
        <f t="shared" ref="V94:X94" si="55">V95</f>
        <v>2926</v>
      </c>
      <c r="W94" s="154">
        <f t="shared" si="55"/>
        <v>0</v>
      </c>
      <c r="X94" s="154">
        <f t="shared" si="55"/>
        <v>0</v>
      </c>
      <c r="Y94" s="202"/>
    </row>
    <row r="95" spans="1:27" ht="33.75" customHeight="1">
      <c r="A95" s="146">
        <v>1</v>
      </c>
      <c r="B95" s="142" t="s">
        <v>287</v>
      </c>
      <c r="C95" s="202"/>
      <c r="D95" s="202"/>
      <c r="E95" s="202"/>
      <c r="F95" s="202"/>
      <c r="G95" s="221"/>
      <c r="H95" s="214"/>
      <c r="I95" s="214"/>
      <c r="J95" s="214">
        <f t="shared" ref="J95:K95" si="56">SUM(J96:J97)</f>
        <v>0</v>
      </c>
      <c r="K95" s="214">
        <f t="shared" si="56"/>
        <v>0</v>
      </c>
      <c r="L95" s="214">
        <f>SUM(L96:L97)</f>
        <v>2926</v>
      </c>
      <c r="M95" s="214">
        <f>SUM(M96:M97)</f>
        <v>2926</v>
      </c>
      <c r="N95" s="214">
        <f t="shared" ref="N95:O95" si="57">SUM(N96:N96)</f>
        <v>0</v>
      </c>
      <c r="O95" s="214">
        <f t="shared" si="57"/>
        <v>0</v>
      </c>
      <c r="P95" s="202"/>
      <c r="Q95" s="154"/>
      <c r="R95" s="154"/>
      <c r="S95" s="154">
        <f t="shared" ref="S95:T95" si="58">SUM(S96:S97)</f>
        <v>0</v>
      </c>
      <c r="T95" s="154">
        <f t="shared" si="58"/>
        <v>0</v>
      </c>
      <c r="U95" s="154">
        <f>SUM(U96:U97)</f>
        <v>2926</v>
      </c>
      <c r="V95" s="154">
        <f>SUM(V96:V97)</f>
        <v>2926</v>
      </c>
      <c r="W95" s="154">
        <f t="shared" ref="W95:X95" si="59">SUM(W96:W96)</f>
        <v>0</v>
      </c>
      <c r="X95" s="154">
        <f t="shared" si="59"/>
        <v>0</v>
      </c>
      <c r="Y95" s="202"/>
    </row>
    <row r="96" spans="1:27" s="213" customFormat="1" ht="42" customHeight="1">
      <c r="A96" s="143" t="s">
        <v>15</v>
      </c>
      <c r="B96" s="147" t="s">
        <v>362</v>
      </c>
      <c r="C96" s="212"/>
      <c r="D96" s="212" t="s">
        <v>351</v>
      </c>
      <c r="E96" s="212" t="s">
        <v>236</v>
      </c>
      <c r="F96" s="212" t="s">
        <v>237</v>
      </c>
      <c r="G96" s="218" t="s">
        <v>372</v>
      </c>
      <c r="H96" s="186">
        <f>I96</f>
        <v>926</v>
      </c>
      <c r="I96" s="186">
        <v>926</v>
      </c>
      <c r="J96" s="186"/>
      <c r="K96" s="186"/>
      <c r="L96" s="186">
        <f t="shared" ref="L96" si="60">M96</f>
        <v>926</v>
      </c>
      <c r="M96" s="186">
        <v>926</v>
      </c>
      <c r="N96" s="186">
        <v>0</v>
      </c>
      <c r="O96" s="186">
        <v>0</v>
      </c>
      <c r="P96" s="212" t="s">
        <v>372</v>
      </c>
      <c r="Q96" s="153">
        <f>R96</f>
        <v>926</v>
      </c>
      <c r="R96" s="153">
        <v>926</v>
      </c>
      <c r="S96" s="153"/>
      <c r="T96" s="153"/>
      <c r="U96" s="153">
        <f t="shared" ref="U96" si="61">V96</f>
        <v>926</v>
      </c>
      <c r="V96" s="153">
        <v>926</v>
      </c>
      <c r="W96" s="153">
        <v>0</v>
      </c>
      <c r="X96" s="153">
        <v>0</v>
      </c>
      <c r="Y96" s="212"/>
    </row>
    <row r="97" spans="1:25" s="213" customFormat="1" ht="38.25">
      <c r="A97" s="143" t="s">
        <v>15</v>
      </c>
      <c r="B97" s="147" t="s">
        <v>361</v>
      </c>
      <c r="C97" s="212"/>
      <c r="D97" s="212" t="s">
        <v>364</v>
      </c>
      <c r="E97" s="212" t="s">
        <v>243</v>
      </c>
      <c r="F97" s="212" t="s">
        <v>237</v>
      </c>
      <c r="G97" s="218" t="s">
        <v>371</v>
      </c>
      <c r="H97" s="186">
        <v>24780</v>
      </c>
      <c r="I97" s="186">
        <v>17346</v>
      </c>
      <c r="J97" s="186"/>
      <c r="K97" s="186"/>
      <c r="L97" s="186">
        <v>2000</v>
      </c>
      <c r="M97" s="186">
        <v>2000</v>
      </c>
      <c r="N97" s="186"/>
      <c r="O97" s="186"/>
      <c r="P97" s="212" t="s">
        <v>371</v>
      </c>
      <c r="Q97" s="153">
        <v>24780</v>
      </c>
      <c r="R97" s="153">
        <v>17346</v>
      </c>
      <c r="S97" s="153"/>
      <c r="T97" s="153"/>
      <c r="U97" s="153">
        <v>2000</v>
      </c>
      <c r="V97" s="153">
        <v>2000</v>
      </c>
      <c r="W97" s="153"/>
      <c r="X97" s="153"/>
      <c r="Y97" s="212"/>
    </row>
    <row r="98" spans="1:25" s="151" customFormat="1" ht="32.25" customHeight="1">
      <c r="A98" s="202" t="s">
        <v>352</v>
      </c>
      <c r="B98" s="202" t="s">
        <v>353</v>
      </c>
      <c r="C98" s="202"/>
      <c r="D98" s="202"/>
      <c r="E98" s="202"/>
      <c r="F98" s="202"/>
      <c r="G98" s="221"/>
      <c r="H98" s="214">
        <f>H99+H100</f>
        <v>0</v>
      </c>
      <c r="I98" s="214">
        <f>I99+I100</f>
        <v>0</v>
      </c>
      <c r="J98" s="214"/>
      <c r="K98" s="214"/>
      <c r="L98" s="214">
        <f>L99+L100</f>
        <v>632.79999999999995</v>
      </c>
      <c r="M98" s="214">
        <f>M99+M100</f>
        <v>632.79999999999995</v>
      </c>
      <c r="N98" s="214">
        <f>N99+N100</f>
        <v>0</v>
      </c>
      <c r="O98" s="214">
        <f>O99+O100</f>
        <v>0</v>
      </c>
      <c r="P98" s="202"/>
      <c r="Q98" s="154">
        <f>Q99+Q100</f>
        <v>0</v>
      </c>
      <c r="R98" s="154">
        <f>R99+R100</f>
        <v>0</v>
      </c>
      <c r="S98" s="154"/>
      <c r="T98" s="154"/>
      <c r="U98" s="154">
        <f>U99+U100</f>
        <v>632.79999999999995</v>
      </c>
      <c r="V98" s="154">
        <f>V99+V100</f>
        <v>632.79999999999995</v>
      </c>
      <c r="W98" s="154">
        <f>W99+W100</f>
        <v>0</v>
      </c>
      <c r="X98" s="154">
        <f>X99+X100</f>
        <v>0</v>
      </c>
      <c r="Y98" s="202"/>
    </row>
    <row r="99" spans="1:25" ht="21.95" customHeight="1">
      <c r="A99" s="202" t="s">
        <v>19</v>
      </c>
      <c r="B99" s="202" t="s">
        <v>45</v>
      </c>
      <c r="C99" s="202"/>
      <c r="D99" s="202"/>
      <c r="E99" s="202"/>
      <c r="F99" s="202"/>
      <c r="G99" s="221"/>
      <c r="H99" s="214"/>
      <c r="I99" s="214"/>
      <c r="J99" s="214"/>
      <c r="K99" s="214"/>
      <c r="L99" s="214">
        <v>0</v>
      </c>
      <c r="M99" s="214">
        <v>0</v>
      </c>
      <c r="N99" s="214">
        <v>0</v>
      </c>
      <c r="O99" s="214">
        <v>0</v>
      </c>
      <c r="P99" s="202"/>
      <c r="Q99" s="154"/>
      <c r="R99" s="154"/>
      <c r="S99" s="154"/>
      <c r="T99" s="154"/>
      <c r="U99" s="154">
        <v>0</v>
      </c>
      <c r="V99" s="154">
        <v>0</v>
      </c>
      <c r="W99" s="154">
        <v>0</v>
      </c>
      <c r="X99" s="154">
        <v>0</v>
      </c>
      <c r="Y99" s="202"/>
    </row>
    <row r="100" spans="1:25" ht="27.95" customHeight="1">
      <c r="A100" s="202" t="s">
        <v>20</v>
      </c>
      <c r="B100" s="202" t="s">
        <v>350</v>
      </c>
      <c r="C100" s="202"/>
      <c r="D100" s="202"/>
      <c r="E100" s="202"/>
      <c r="F100" s="202"/>
      <c r="G100" s="221"/>
      <c r="H100" s="214"/>
      <c r="I100" s="214"/>
      <c r="J100" s="214">
        <f t="shared" ref="J100:K100" si="62">J101</f>
        <v>0</v>
      </c>
      <c r="K100" s="214">
        <f t="shared" si="62"/>
        <v>0</v>
      </c>
      <c r="L100" s="214">
        <f>L101</f>
        <v>632.79999999999995</v>
      </c>
      <c r="M100" s="214">
        <f t="shared" ref="M100:O100" si="63">M101</f>
        <v>632.79999999999995</v>
      </c>
      <c r="N100" s="214">
        <f t="shared" si="63"/>
        <v>0</v>
      </c>
      <c r="O100" s="214">
        <f t="shared" si="63"/>
        <v>0</v>
      </c>
      <c r="P100" s="202"/>
      <c r="Q100" s="154"/>
      <c r="R100" s="154"/>
      <c r="S100" s="154">
        <f t="shared" ref="S100:T100" si="64">S101</f>
        <v>0</v>
      </c>
      <c r="T100" s="154">
        <f t="shared" si="64"/>
        <v>0</v>
      </c>
      <c r="U100" s="154">
        <f>U101</f>
        <v>632.79999999999995</v>
      </c>
      <c r="V100" s="154">
        <f t="shared" ref="V100:X100" si="65">V101</f>
        <v>632.79999999999995</v>
      </c>
      <c r="W100" s="154">
        <f t="shared" si="65"/>
        <v>0</v>
      </c>
      <c r="X100" s="154">
        <f t="shared" si="65"/>
        <v>0</v>
      </c>
      <c r="Y100" s="202"/>
    </row>
    <row r="101" spans="1:25" ht="33.75" customHeight="1">
      <c r="A101" s="146">
        <v>1</v>
      </c>
      <c r="B101" s="142" t="s">
        <v>287</v>
      </c>
      <c r="C101" s="202"/>
      <c r="D101" s="202"/>
      <c r="E101" s="202"/>
      <c r="F101" s="202"/>
      <c r="G101" s="221"/>
      <c r="H101" s="214"/>
      <c r="I101" s="214"/>
      <c r="J101" s="214">
        <f t="shared" ref="J101:K101" si="66">SUM(J102:J103)</f>
        <v>0</v>
      </c>
      <c r="K101" s="214">
        <f t="shared" si="66"/>
        <v>0</v>
      </c>
      <c r="L101" s="214">
        <f>SUM(L102:L103)</f>
        <v>632.79999999999995</v>
      </c>
      <c r="M101" s="214">
        <f>SUM(M102:M103)</f>
        <v>632.79999999999995</v>
      </c>
      <c r="N101" s="214">
        <f t="shared" ref="N101:O101" si="67">SUM(N102:N102)</f>
        <v>0</v>
      </c>
      <c r="O101" s="214">
        <f t="shared" si="67"/>
        <v>0</v>
      </c>
      <c r="P101" s="202"/>
      <c r="Q101" s="154"/>
      <c r="R101" s="154"/>
      <c r="S101" s="154">
        <f t="shared" ref="S101:T101" si="68">SUM(S102:S103)</f>
        <v>0</v>
      </c>
      <c r="T101" s="154">
        <f t="shared" si="68"/>
        <v>0</v>
      </c>
      <c r="U101" s="154">
        <f>SUM(U102:U103)</f>
        <v>632.79999999999995</v>
      </c>
      <c r="V101" s="154">
        <f>SUM(V102:V103)</f>
        <v>632.79999999999995</v>
      </c>
      <c r="W101" s="154">
        <f t="shared" ref="W101:X101" si="69">SUM(W102:W102)</f>
        <v>0</v>
      </c>
      <c r="X101" s="154">
        <f t="shared" si="69"/>
        <v>0</v>
      </c>
      <c r="Y101" s="202"/>
    </row>
    <row r="102" spans="1:25" s="213" customFormat="1" ht="31.5" customHeight="1">
      <c r="A102" s="145" t="s">
        <v>15</v>
      </c>
      <c r="B102" s="147" t="s">
        <v>363</v>
      </c>
      <c r="C102" s="212"/>
      <c r="D102" s="212" t="s">
        <v>354</v>
      </c>
      <c r="E102" s="212" t="s">
        <v>355</v>
      </c>
      <c r="F102" s="212" t="s">
        <v>237</v>
      </c>
      <c r="G102" s="218" t="s">
        <v>346</v>
      </c>
      <c r="H102" s="186">
        <v>300</v>
      </c>
      <c r="I102" s="186">
        <v>100</v>
      </c>
      <c r="J102" s="186"/>
      <c r="K102" s="186"/>
      <c r="L102" s="186">
        <v>100</v>
      </c>
      <c r="M102" s="186">
        <v>100</v>
      </c>
      <c r="N102" s="186">
        <v>0</v>
      </c>
      <c r="O102" s="186">
        <v>0</v>
      </c>
      <c r="P102" s="212" t="s">
        <v>346</v>
      </c>
      <c r="Q102" s="153">
        <v>300</v>
      </c>
      <c r="R102" s="153">
        <v>100</v>
      </c>
      <c r="S102" s="153"/>
      <c r="T102" s="153"/>
      <c r="U102" s="153">
        <v>100</v>
      </c>
      <c r="V102" s="153">
        <v>100</v>
      </c>
      <c r="W102" s="153">
        <v>0</v>
      </c>
      <c r="X102" s="153">
        <v>0</v>
      </c>
      <c r="Y102" s="212"/>
    </row>
    <row r="103" spans="1:25" s="213" customFormat="1" ht="42" customHeight="1">
      <c r="A103" s="145" t="s">
        <v>15</v>
      </c>
      <c r="B103" s="147" t="s">
        <v>361</v>
      </c>
      <c r="C103" s="212"/>
      <c r="D103" s="212" t="s">
        <v>364</v>
      </c>
      <c r="E103" s="212" t="s">
        <v>243</v>
      </c>
      <c r="F103" s="212" t="s">
        <v>237</v>
      </c>
      <c r="G103" s="218" t="s">
        <v>371</v>
      </c>
      <c r="H103" s="186">
        <v>24780</v>
      </c>
      <c r="I103" s="186">
        <v>17346</v>
      </c>
      <c r="J103" s="186"/>
      <c r="K103" s="186"/>
      <c r="L103" s="186">
        <v>532.79999999999995</v>
      </c>
      <c r="M103" s="186">
        <v>532.79999999999995</v>
      </c>
      <c r="N103" s="186"/>
      <c r="O103" s="186"/>
      <c r="P103" s="212" t="s">
        <v>371</v>
      </c>
      <c r="Q103" s="153">
        <v>24780</v>
      </c>
      <c r="R103" s="153">
        <v>17346</v>
      </c>
      <c r="S103" s="153"/>
      <c r="T103" s="153"/>
      <c r="U103" s="153">
        <v>532.79999999999995</v>
      </c>
      <c r="V103" s="153">
        <v>532.79999999999995</v>
      </c>
      <c r="W103" s="153"/>
      <c r="X103" s="153"/>
      <c r="Y103" s="212"/>
    </row>
    <row r="104" spans="1:25">
      <c r="J104" s="220"/>
      <c r="S104" s="157"/>
    </row>
  </sheetData>
  <mergeCells count="42">
    <mergeCell ref="L7:O7"/>
    <mergeCell ref="J8:J11"/>
    <mergeCell ref="K8:K11"/>
    <mergeCell ref="L8:O8"/>
    <mergeCell ref="H9:H11"/>
    <mergeCell ref="L9:L11"/>
    <mergeCell ref="M9:O9"/>
    <mergeCell ref="M10:M11"/>
    <mergeCell ref="N10:O10"/>
    <mergeCell ref="H8:I8"/>
    <mergeCell ref="I9:I11"/>
    <mergeCell ref="Y6:Y11"/>
    <mergeCell ref="A1:Y1"/>
    <mergeCell ref="A3:Y3"/>
    <mergeCell ref="A5:Y5"/>
    <mergeCell ref="A2:Y2"/>
    <mergeCell ref="A6:A11"/>
    <mergeCell ref="A4:Y4"/>
    <mergeCell ref="B6:B11"/>
    <mergeCell ref="C6:C11"/>
    <mergeCell ref="E6:E11"/>
    <mergeCell ref="F6:F11"/>
    <mergeCell ref="D6:D11"/>
    <mergeCell ref="G8:G11"/>
    <mergeCell ref="G6:O6"/>
    <mergeCell ref="G7:I7"/>
    <mergeCell ref="J7:K7"/>
    <mergeCell ref="P6:X6"/>
    <mergeCell ref="P7:R7"/>
    <mergeCell ref="S7:T7"/>
    <mergeCell ref="U7:X7"/>
    <mergeCell ref="P8:P11"/>
    <mergeCell ref="Q8:R8"/>
    <mergeCell ref="S8:S11"/>
    <mergeCell ref="T8:T11"/>
    <mergeCell ref="U8:X8"/>
    <mergeCell ref="Q9:Q11"/>
    <mergeCell ref="R9:R11"/>
    <mergeCell ref="U9:U11"/>
    <mergeCell ref="V9:X9"/>
    <mergeCell ref="V10:V11"/>
    <mergeCell ref="W10:X10"/>
  </mergeCells>
  <pageMargins left="0.59055118110236227" right="0.39370078740157483" top="0.78740157480314965" bottom="0.51181102362204722" header="0.31496062992125984" footer="0.31496062992125984"/>
  <pageSetup paperSize="9" scale="61" fitToHeight="0" orientation="landscape" r:id="rId1"/>
  <headerFooter>
    <oddFooter>&amp;R&amp;P/&amp;N</oddFooter>
  </headerFooter>
  <rowBreaks count="1" manualBreakCount="1">
    <brk id="79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36" t="s">
        <v>181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s="14" customFormat="1" ht="18.75">
      <c r="A2" s="237" t="s">
        <v>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19" ht="44.25" customHeight="1">
      <c r="A3" s="315" t="s">
        <v>235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1:19" ht="27" customHeight="1">
      <c r="A4" s="317" t="e">
        <f>#REF!</f>
        <v>#REF!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1:19" ht="26.25" customHeight="1">
      <c r="A5" s="316" t="s">
        <v>0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</row>
    <row r="6" spans="1:19" s="14" customFormat="1" ht="39.75" customHeight="1">
      <c r="A6" s="312" t="s">
        <v>1</v>
      </c>
      <c r="B6" s="312" t="s">
        <v>21</v>
      </c>
      <c r="C6" s="312" t="s">
        <v>22</v>
      </c>
      <c r="D6" s="312" t="s">
        <v>37</v>
      </c>
      <c r="E6" s="312" t="s">
        <v>38</v>
      </c>
      <c r="F6" s="309" t="s">
        <v>23</v>
      </c>
      <c r="G6" s="311"/>
      <c r="H6" s="310"/>
      <c r="I6" s="309" t="s">
        <v>40</v>
      </c>
      <c r="J6" s="310"/>
      <c r="K6" s="309" t="s">
        <v>14</v>
      </c>
      <c r="L6" s="311"/>
      <c r="M6" s="311"/>
      <c r="N6" s="311"/>
      <c r="O6" s="311"/>
      <c r="P6" s="311"/>
      <c r="Q6" s="311"/>
      <c r="R6" s="310"/>
      <c r="S6" s="312" t="s">
        <v>3</v>
      </c>
    </row>
    <row r="7" spans="1:19" s="14" customFormat="1" ht="24.95" customHeight="1">
      <c r="A7" s="313"/>
      <c r="B7" s="313"/>
      <c r="C7" s="313"/>
      <c r="D7" s="313"/>
      <c r="E7" s="313"/>
      <c r="F7" s="312" t="s">
        <v>24</v>
      </c>
      <c r="G7" s="309" t="s">
        <v>25</v>
      </c>
      <c r="H7" s="311"/>
      <c r="I7" s="312" t="s">
        <v>26</v>
      </c>
      <c r="J7" s="312" t="s">
        <v>67</v>
      </c>
      <c r="K7" s="309" t="s">
        <v>41</v>
      </c>
      <c r="L7" s="311"/>
      <c r="M7" s="311"/>
      <c r="N7" s="310"/>
      <c r="O7" s="309" t="s">
        <v>42</v>
      </c>
      <c r="P7" s="311"/>
      <c r="Q7" s="311"/>
      <c r="R7" s="310"/>
      <c r="S7" s="313"/>
    </row>
    <row r="8" spans="1:19" s="14" customFormat="1" ht="24.95" customHeight="1">
      <c r="A8" s="313"/>
      <c r="B8" s="313"/>
      <c r="C8" s="313"/>
      <c r="D8" s="313"/>
      <c r="E8" s="313"/>
      <c r="F8" s="313"/>
      <c r="G8" s="312" t="s">
        <v>26</v>
      </c>
      <c r="H8" s="312" t="s">
        <v>67</v>
      </c>
      <c r="I8" s="313"/>
      <c r="J8" s="313"/>
      <c r="K8" s="312" t="s">
        <v>26</v>
      </c>
      <c r="L8" s="309" t="s">
        <v>68</v>
      </c>
      <c r="M8" s="311"/>
      <c r="N8" s="310"/>
      <c r="O8" s="312" t="s">
        <v>26</v>
      </c>
      <c r="P8" s="309" t="s">
        <v>68</v>
      </c>
      <c r="Q8" s="311"/>
      <c r="R8" s="310"/>
      <c r="S8" s="313"/>
    </row>
    <row r="9" spans="1:19" s="14" customFormat="1" ht="24.95" customHeight="1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2" t="s">
        <v>27</v>
      </c>
      <c r="M9" s="309" t="s">
        <v>28</v>
      </c>
      <c r="N9" s="310"/>
      <c r="O9" s="313"/>
      <c r="P9" s="312" t="s">
        <v>27</v>
      </c>
      <c r="Q9" s="309" t="s">
        <v>28</v>
      </c>
      <c r="R9" s="310"/>
      <c r="S9" s="313"/>
    </row>
    <row r="10" spans="1:19" s="14" customFormat="1" ht="64.5" customHeight="1">
      <c r="A10" s="314"/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108" t="s">
        <v>29</v>
      </c>
      <c r="N10" s="108" t="s">
        <v>234</v>
      </c>
      <c r="O10" s="314"/>
      <c r="P10" s="314"/>
      <c r="Q10" s="108" t="s">
        <v>29</v>
      </c>
      <c r="R10" s="108" t="s">
        <v>44</v>
      </c>
      <c r="S10" s="314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65</v>
      </c>
      <c r="B13" s="19" t="s">
        <v>182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19</v>
      </c>
      <c r="B14" s="15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20</v>
      </c>
      <c r="B18" s="15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31</v>
      </c>
      <c r="B19" s="18" t="s">
        <v>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9</v>
      </c>
      <c r="B20" s="11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11</v>
      </c>
      <c r="B23" s="11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60</v>
      </c>
      <c r="B24" s="9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61</v>
      </c>
      <c r="B27" s="9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33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36</v>
      </c>
      <c r="B30" s="12" t="s">
        <v>51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63</v>
      </c>
      <c r="B31" s="9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64</v>
      </c>
      <c r="B34" s="9" t="s">
        <v>57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33</v>
      </c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47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33</v>
      </c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70</v>
      </c>
      <c r="B40" s="19" t="s">
        <v>183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33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13</v>
      </c>
    </row>
    <row r="45" spans="1:19">
      <c r="B45" s="8" t="s">
        <v>54</v>
      </c>
    </row>
    <row r="46" spans="1:19">
      <c r="B46" t="s">
        <v>55</v>
      </c>
    </row>
  </sheetData>
  <mergeCells count="30"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1</vt:lpstr>
      <vt:lpstr>Biểu 2</vt:lpstr>
      <vt:lpstr>Bieu 04 Thu de lai 21-25</vt:lpstr>
      <vt:lpstr>'Bieu 01 TH'!Print_Area</vt:lpstr>
      <vt:lpstr>'Bieu 02a NSDP (N)'!Print_Area</vt:lpstr>
      <vt:lpstr>'Bieu 02b NSDP (H)'!Print_Area</vt:lpstr>
      <vt:lpstr>'Bieu 03 NSTW'!Print_Area</vt:lpstr>
      <vt:lpstr>'Bieu 04 Thu de lai'!Print_Area</vt:lpstr>
      <vt:lpstr>'Bieu 04 Thu de lai 21-25'!Print_Area</vt:lpstr>
      <vt:lpstr>'Bieu 05. CTMTQG'!Print_Area</vt:lpstr>
      <vt:lpstr>'Bieu 06 ODA'!Print_Area</vt:lpstr>
      <vt:lpstr>'Biểu 1'!Print_Area</vt:lpstr>
      <vt:lpstr>'Biểu 2'!Print_Area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'Bieu 05. CTMTQG'!Print_Titles</vt:lpstr>
      <vt:lpstr>'Bieu 06 ODA'!Print_Titles</vt:lpstr>
      <vt:lpstr>'Biểu 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Windows User</cp:lastModifiedBy>
  <cp:lastPrinted>2021-04-06T03:52:00Z</cp:lastPrinted>
  <dcterms:created xsi:type="dcterms:W3CDTF">2019-08-29T06:44:41Z</dcterms:created>
  <dcterms:modified xsi:type="dcterms:W3CDTF">2021-04-06T03:52:20Z</dcterms:modified>
</cp:coreProperties>
</file>