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22" activeTab="0"/>
  </bookViews>
  <sheets>
    <sheet name="NTM" sheetId="1" r:id="rId1"/>
    <sheet name="GNBV" sheetId="2" r:id="rId2"/>
  </sheets>
  <definedNames>
    <definedName name="_xlnm.Print_Area" localSheetId="1">'GNBV'!$A$1:$GW$36</definedName>
    <definedName name="_xlnm.Print_Area" localSheetId="0">'NTM'!$A$2:$GT$66</definedName>
    <definedName name="_xlnm.Print_Titles" localSheetId="1">'GNBV'!$6:$11</definedName>
    <definedName name="_xlnm.Print_Titles" localSheetId="0">'NTM'!$8:$12</definedName>
  </definedNames>
  <calcPr fullCalcOnLoad="1"/>
</workbook>
</file>

<file path=xl/sharedStrings.xml><?xml version="1.0" encoding="utf-8"?>
<sst xmlns="http://schemas.openxmlformats.org/spreadsheetml/2006/main" count="1168" uniqueCount="289">
  <si>
    <t>I</t>
  </si>
  <si>
    <t>II</t>
  </si>
  <si>
    <t>TT</t>
  </si>
  <si>
    <t>Trong đó</t>
  </si>
  <si>
    <t>Trong đó:</t>
  </si>
  <si>
    <t>Tên dự án</t>
  </si>
  <si>
    <t>Chủ đầu tư</t>
  </si>
  <si>
    <t>Thời gian
KC-HT</t>
  </si>
  <si>
    <t>Quyết định đầu tư</t>
  </si>
  <si>
    <t>Tổng mức đầu tư</t>
  </si>
  <si>
    <t>Tổng số (tất cả các nguồn vốn)</t>
  </si>
  <si>
    <t>NSTW</t>
  </si>
  <si>
    <t>TPCP</t>
  </si>
  <si>
    <t>Quy mô</t>
  </si>
  <si>
    <t>Địa điểm thực hiện</t>
  </si>
  <si>
    <t>Số QĐ, ngày, tháng năm ban hành</t>
  </si>
  <si>
    <t xml:space="preserve">NS tỉnh </t>
  </si>
  <si>
    <t>NS cấp huyện</t>
  </si>
  <si>
    <t>NS cấp xã</t>
  </si>
  <si>
    <t>Lũy kế vốn đã bố trí từ khởi công đến hết năm 2015</t>
  </si>
  <si>
    <t>NSĐP</t>
  </si>
  <si>
    <t>Kế hoạch trung hạn 5 năm 2016-2020</t>
  </si>
  <si>
    <t>Huy động dân và vốn khác</t>
  </si>
  <si>
    <t>Huyện Ia H'Drai</t>
  </si>
  <si>
    <t>Xã Ia Tơi</t>
  </si>
  <si>
    <t>Thôn 1, xã Ia Tơi</t>
  </si>
  <si>
    <t>Thôn 1, xã Ia Dom</t>
  </si>
  <si>
    <t>Xã Ia Đal</t>
  </si>
  <si>
    <t>Thôn 1, xã Ia Đal</t>
  </si>
  <si>
    <t>Đường giao thông nội bộ khu dân cư TT xã Ia Đal (Đ3), Thôn Ia Đal, xã Ia Đal;</t>
  </si>
  <si>
    <t>Thôn Ia Đal, xã Ia Đal</t>
  </si>
  <si>
    <t>1</t>
  </si>
  <si>
    <t>2</t>
  </si>
  <si>
    <t>3</t>
  </si>
  <si>
    <t>4</t>
  </si>
  <si>
    <t>Đường giao thông nội bộ khu dân cư TT xã Ia Đal (Đ4), Thôn Ia Đal, xã Ia Đal</t>
  </si>
  <si>
    <t xml:space="preserve">Đường  GTNT TT xã Ia Dom (D1,D2,D3), thôn1, Ia Dom </t>
  </si>
  <si>
    <t>xã Ia Dom</t>
  </si>
  <si>
    <t>Đường giao thông nội bộ khu dân cư TT xã Ia Đal (Đ5), Thôn Ia Đal, xã Ia Đal</t>
  </si>
  <si>
    <t>Đường GTNT NT6-1 thôn 6, xã Ia Đal</t>
  </si>
  <si>
    <t>Lưới điện vào điểm dân cư Làng cá thôn 7, xã Ia Tơi, huyện Ia H'Drai</t>
  </si>
  <si>
    <t>Đường GTNT và hạng mục khác Khu vực làng cá, thôn 7 xã Ia Tơi</t>
  </si>
  <si>
    <t>Đường giao thông Thôn 2 (Nông trương 3 cao su Chư Mon Ray)</t>
  </si>
  <si>
    <t>Đường giao thông nội bộ điểm dân cư số 20, thôn 7, xã Ia Đal</t>
  </si>
  <si>
    <t>Thôn 7, xã Ia Tơi</t>
  </si>
  <si>
    <t>UBND xã Ia Tơi</t>
  </si>
  <si>
    <t>UBND xã Ia Đal</t>
  </si>
  <si>
    <t xml:space="preserve"> UBND xã Ia Dom</t>
  </si>
  <si>
    <t>Đầu tư mới đường dây 35KV dài khoảng 3,50 Km; Đường dây hạ thế 0,4 KV dài khoảng 1,00 Km. Trạm biến áp công suất 100KVA - 35(22)/0,4KV</t>
  </si>
  <si>
    <t>Đường cấp B; chiều dài khoảng 350m; nền đường 5m, mặt đường 3,5m, Bê tông dày 18 cm</t>
  </si>
  <si>
    <t>Đường cấp B; chiều dài khoảng 450m; nền đường 5m, mặt đường 3,5m, Bê tông dày 18 cm</t>
  </si>
  <si>
    <t>Đường cấp B; chiều dài khoảng 510m; nền đường 5m, mặt đường 3,5m, Bê tông dày 18 cm</t>
  </si>
  <si>
    <t>Đường cấp B; chiều dài khoảng 847m; nền đường 5m, mặt đường 3,5m, Bê tông dày 18 cm</t>
  </si>
  <si>
    <t>Xây dựng mới 02 phòng học và hạng mục phụ trợ</t>
  </si>
  <si>
    <t>Đường cấp B; chiều dài khoảng 1.200m; nền đường 5m, mặt đường 3,5m, Bê tông dày 18 cm</t>
  </si>
  <si>
    <t>Đường cấp B; chiều dài khoảng 405m; nền đường 5m, mặt đường 3,5m, Bê tông dày 18 cm</t>
  </si>
  <si>
    <t>Đường cấp B; chiều dài khoảng 2.520 m; nền đường 5m, mặt đường 3,5m, Bê tông dày 18 cm Mác 250 và hệ thống thoát nước</t>
  </si>
  <si>
    <t>2019-2020</t>
  </si>
  <si>
    <t>Đường GTNT số 3, thôn 1, xã Ia Tơi</t>
  </si>
  <si>
    <t>Điểm trường tiểu học thôn 9 xã Ia Tơi</t>
  </si>
  <si>
    <t>Điểm trường mầm non thôn 8 xã Ia Tơi</t>
  </si>
  <si>
    <t>Đường GTNT Chư Hem-1 thôn Chư Hem</t>
  </si>
  <si>
    <t>Thôn 9, Xã Ia Tơi</t>
  </si>
  <si>
    <t>Thôn 8, Xã Ia Tơi</t>
  </si>
  <si>
    <t>Thôn Chư Hem, xã Ia Đal</t>
  </si>
  <si>
    <t>Đường cấp B; chiều dài khoảng 511m; nền đường 5m, mặt đường 3,5m, Bê tông dày 18 cm</t>
  </si>
  <si>
    <t>Đường cấp B; chiều dài khoảng 1.040m; nền đường 5m, mặt đường 3,5m, Bê tông dày 18 cm</t>
  </si>
  <si>
    <t>Đường cấp B; chiều dài khoảng 419m; nền đường 5m, mặt đường 3,5m, Bê tông dày 18 cm</t>
  </si>
  <si>
    <t>Ghi chú</t>
  </si>
  <si>
    <t>Chương trình 135</t>
  </si>
  <si>
    <t>UBND huyện Ia H'Drai</t>
  </si>
  <si>
    <t xml:space="preserve">Đường GTNT NT3-1, thôn 3, Ia Dom </t>
  </si>
  <si>
    <t>xã Ia Tơi</t>
  </si>
  <si>
    <t xml:space="preserve">Chương trình 30a </t>
  </si>
  <si>
    <t>Đường giao thông từ  Đồn Suối Cát đi Trung tâm xã Ia Đal</t>
  </si>
  <si>
    <t>Đường giao thông nối tiếp từ đường ĐĐT02 đi cầu Drai (Đoạn Km0+00-Km1+850)</t>
  </si>
  <si>
    <t>Đường giao thông từ Cầu Drai đến Đường tuần tra Biên giới tại khu vực Hồ Le (Đoạn Km3+426,82 - Km6+475,67)</t>
  </si>
  <si>
    <t>Hồ chứa nước số 2 trung tâm hành chính huyện</t>
  </si>
  <si>
    <t>UBND huyện</t>
  </si>
  <si>
    <t>2019 - 2020</t>
  </si>
  <si>
    <t>Đvt: Triệu đồng</t>
  </si>
  <si>
    <t>KẾ HOẠCH ĐẦU TƯ CÔNG TRUNG HẠN THỰC HIỆN CHƯƠNG TRÌNH MỤC TIÊU QUỐC GIA  GIẢM NGHÈO BỀN VỮNG GIAI ĐOẠN 2016-2020</t>
  </si>
  <si>
    <t>Điểm trường mầm non thôn 1, 2, xã Ia Đal</t>
  </si>
  <si>
    <t>5</t>
  </si>
  <si>
    <t>6</t>
  </si>
  <si>
    <t>TỔNG CỘNG</t>
  </si>
  <si>
    <t>7</t>
  </si>
  <si>
    <t>8</t>
  </si>
  <si>
    <t>9</t>
  </si>
  <si>
    <t>10</t>
  </si>
  <si>
    <t>11</t>
  </si>
  <si>
    <t>2019</t>
  </si>
  <si>
    <t>12</t>
  </si>
  <si>
    <t>13</t>
  </si>
  <si>
    <t>14</t>
  </si>
  <si>
    <t>15</t>
  </si>
  <si>
    <t>16</t>
  </si>
  <si>
    <t>UBND xã Ia Dom</t>
  </si>
  <si>
    <t>2020</t>
  </si>
  <si>
    <t>Đường giao thông nội bộ thôn 1 xã Ia Tơi</t>
  </si>
  <si>
    <t>Đường giao thông nông thôn nội bộ thôn 1 xã Ia Dom - NT2</t>
  </si>
  <si>
    <t>Đường GTNT thôn 2 xã Ia Dom (Điểm dân cư mới)</t>
  </si>
  <si>
    <t>Đường GTNT thôn 4 xã Ia Đal (Nay là thôn Ia Đal) và Đường giao thông nông thôn thôn 4 xã Ia Đal (Đường đi qua UBND xã cũ)</t>
  </si>
  <si>
    <t xml:space="preserve">Điểm trường mầm non và hạng mục phụ trợ Thôn 9, xã Ia Tơi </t>
  </si>
  <si>
    <t>Điểm trường mầm non Thôn 3, xã Ia Đal.</t>
  </si>
  <si>
    <t>Xã Ia Dom</t>
  </si>
  <si>
    <t>2017-</t>
  </si>
  <si>
    <t>QĐ số 74A/QĐ-UBND xã Tơi ngày 07/09/2017</t>
  </si>
  <si>
    <t>QĐ số 88/QĐ-UBND xã Ia Dom  ngày 07/09/2017</t>
  </si>
  <si>
    <t>QĐ số 87/QĐ-UBND xã Ia Dom ngày 07/09/2017</t>
  </si>
  <si>
    <t>QĐ số 49b/QĐ-UBND xã Ia Đal ngày 07/09/2017</t>
  </si>
  <si>
    <t>QĐ số 74B/QĐ-UBND xã Ia Tơi ngày 07/09/2017</t>
  </si>
  <si>
    <t>QĐ số 49a/QĐ-UBND xã Ia Đal ngày 07/09/2017</t>
  </si>
  <si>
    <t>Đường giao thông nông thôn NT4-1, xã Ia Đal</t>
  </si>
  <si>
    <t>Đường giao thông số 2, xã Ia Tơi</t>
  </si>
  <si>
    <t>Đường giao thông nông thôn NT2-2, thôn 2, Ia Dom</t>
  </si>
  <si>
    <t>2018-</t>
  </si>
  <si>
    <t>QĐ số 35/QĐ-UBND ngày 16/5/2018 của UBND xã Ia Dom</t>
  </si>
  <si>
    <t>QĐ số 03a/QĐ-UBND ngày 23/1/2018 của UBND xã Ia Đal</t>
  </si>
  <si>
    <t>QĐ số 22/QĐ-UBND xã IaTơi ngày 02/8/2018</t>
  </si>
  <si>
    <t>Đường giao thông nội thôn điểm dân cư số 7, thôn 1 xã Ia Tơi</t>
  </si>
  <si>
    <t>Đường giao thông nội thôn điểm dân cư thôn 4 xã Ia Đal</t>
  </si>
  <si>
    <t>Đường giao thông nội thôn điểm dân cư thôn 1 xã Ia Dom</t>
  </si>
  <si>
    <t>Đường giao thông nội thôn điểm dân cư thôn 1 xã Ia Dom (Đoạn 2)</t>
  </si>
  <si>
    <t>Đường giao thông nội thôn điểm dân cư thôn 4, xã Ia Đal (Đoạn 2)</t>
  </si>
  <si>
    <t>Đường giao thông nội thôn điểm dân cư thôn 1, xã Ia Tơi (Đoạn 2)</t>
  </si>
  <si>
    <t>xã IaTơi</t>
  </si>
  <si>
    <t>2016-</t>
  </si>
  <si>
    <t xml:space="preserve"> 2016-</t>
  </si>
  <si>
    <t xml:space="preserve"> 2017-</t>
  </si>
  <si>
    <t>654l/QĐ-UBND huyện ngày 31/08/2016</t>
  </si>
  <si>
    <t>654k/QĐ-UBND huyện ngày 31/08/2016</t>
  </si>
  <si>
    <t>654i/QĐ-UBND huyện ngày 31/08/2016</t>
  </si>
  <si>
    <t>1003i/QĐ-UBND huyện ngày 31/10/2016</t>
  </si>
  <si>
    <t>1003d/QĐ-UBND huyện ngày 31/10/2016</t>
  </si>
  <si>
    <t>1000e/QĐ-UBND huyện ngày 31/10/2016</t>
  </si>
  <si>
    <t>Đường giao thông số 3 thôn 1 xã Ia Tơi</t>
  </si>
  <si>
    <t>Đường giao thông thôn 1, xã Ia Dom (Đoạn từ trung tâm xã đi nhà máy cấp nước sinh hoạt trung tâm huyện Ia H’Drai (D1-1))</t>
  </si>
  <si>
    <t>Đường GTNT thôn 1, xã Ia Dom (Đoạn từ trung tâm xã Ia Dom (D1, D2, D3))</t>
  </si>
  <si>
    <t>Đường giao thông nội bộ khu dân cư thôn Ia Đal, xã Ia Đal (Đoạn trung tâm xã Ia Đal (Đ3))</t>
  </si>
  <si>
    <t>Đường giao thông nội bộ khu dân cư thôn Ia Đal, xã Ia Đal (Đoạn trung tâm xã Ia Đal (Đ4))</t>
  </si>
  <si>
    <t>xã Ia Đal</t>
  </si>
  <si>
    <t>901/QĐ-UBND huyện ngày 30/10/2017</t>
  </si>
  <si>
    <t>896/QĐ-UBND huyện ngày 30/10/2017</t>
  </si>
  <si>
    <t>886/QĐ-UBND huyện ngày 30/10/2017</t>
  </si>
  <si>
    <t>891/QĐ-UBND huyện ngày 30/10/2017</t>
  </si>
  <si>
    <t>881/QĐ-UBND huyện ngày 30/10/2017</t>
  </si>
  <si>
    <t>17</t>
  </si>
  <si>
    <t>19</t>
  </si>
  <si>
    <t>20</t>
  </si>
  <si>
    <t>21</t>
  </si>
  <si>
    <t xml:space="preserve">Kê hoạch năm 2017 đã bố trí </t>
  </si>
  <si>
    <t xml:space="preserve">Kê hoạch năm 2018 đã bố trí </t>
  </si>
  <si>
    <t>Kê hoạch năm 2020 dự kiến</t>
  </si>
  <si>
    <t>22</t>
  </si>
  <si>
    <t>23</t>
  </si>
  <si>
    <t xml:space="preserve">KẾ HOẠCH ĐẦU TƯ CÔNG TRUNG HẠN THỰC HIỆN CHƯƠNG TRÌNH MỤC TIÊU QUỐC GIA XÂY DỰNG NÔNG THÔN MỚI GIAI ĐOẠN 2016-2020 </t>
  </si>
  <si>
    <t xml:space="preserve">Kê hoạch năm 2016 đã bố trí </t>
  </si>
  <si>
    <t xml:space="preserve"> 711c/QĐ-UBND huyện ngày 31/10/2018 </t>
  </si>
  <si>
    <t xml:space="preserve"> 711b/QĐ-UBND huyện ngày 31/10/2019</t>
  </si>
  <si>
    <t xml:space="preserve"> 711a/QĐ-UBND huyện ngày 31/10/2020</t>
  </si>
  <si>
    <t>Phụ lục số: 04/ĐTNTM</t>
  </si>
  <si>
    <t>Phụ lục số: 05/ĐTGNBV</t>
  </si>
  <si>
    <t>18</t>
  </si>
  <si>
    <t>24</t>
  </si>
  <si>
    <t>25</t>
  </si>
  <si>
    <t>26</t>
  </si>
  <si>
    <t xml:space="preserve">Trường Trung học cơ sở Bế Văn Đàn, xã Ia Đal </t>
  </si>
  <si>
    <t>Công trình thủy lợi Hồ chứa nước xã IV (Thôn 1, thôn 2, xã Ia Đal, huyện Ia H'Drai).</t>
  </si>
  <si>
    <t>Đường giao thông từ Cầu Drai đến Đường tuần tra Biên giới tại khu vực Hồ Le (Đoạn Km6+475,67 - Km7+315,00)</t>
  </si>
  <si>
    <t xml:space="preserve">Lưới điện từ trung tâm điểm dân cư 64 đi thôn Ia Đơr (Đường dây trung thế 22Kv và trạm biến áp), xã Ia Tơi </t>
  </si>
  <si>
    <t>Đầu tư cứng hóa mặt Đường vào khu sản xuất số 1, thôn 2, xã Ia Dom</t>
  </si>
  <si>
    <t>Đầu tư cứng hóa mặt Đường vào khu sản xuất số 2, thôn 2, xã Ia Dom</t>
  </si>
  <si>
    <t>Đầu tư cứng hóa mặt Đường vào khu sản xuất thôn 1, xã Ia Dom</t>
  </si>
  <si>
    <t>Đường giao thông nông thôn điểm dân cư 64 thôn Ia Đơr, xã Ia Tơi</t>
  </si>
  <si>
    <t xml:space="preserve">Kê hoạch năm 2019 đã bố trí </t>
  </si>
  <si>
    <t xml:space="preserve">Kê hoạch vốn dự kiến năm 2020 </t>
  </si>
  <si>
    <t>Vốn chương trình MTQG xây dựng nông thôn mới</t>
  </si>
  <si>
    <t>Lưới điện trung tâm điểm dân cư thôn 9, xã Ia Tơi, huyện Ia H'Drai</t>
  </si>
  <si>
    <t>Đường GTNT thôn 2, xã Ia Dom (Điểm dân cư phía sau Nông trường Suối Cát)</t>
  </si>
  <si>
    <t>Nhà văn hóa cộng đồng thôn 1  xã Ia Dom</t>
  </si>
  <si>
    <t>Nhà văn hóa cộng đồng thôn 2  xã Ia Dom</t>
  </si>
  <si>
    <t>Đài truyền thanh và hệ thống loa đến các thôn (TC Thông tin và truyền thông)</t>
  </si>
  <si>
    <t>Thôn 9, xã IaTơi</t>
  </si>
  <si>
    <t>Thôn 1, xã IaTơi</t>
  </si>
  <si>
    <t>Thôn 2, xã Ia Dom</t>
  </si>
  <si>
    <t>Thôn 4, xã Ia Dom</t>
  </si>
  <si>
    <t>Thôn 3, xã Ia Dom</t>
  </si>
  <si>
    <t>Thôn 8, xã Ia Đal</t>
  </si>
  <si>
    <t>Thôn 6, xã Ia Đal</t>
  </si>
  <si>
    <t>2020-</t>
  </si>
  <si>
    <t>Đường GTNT NT3-1, thôn 3, xã Ia Dom (GĐ2)</t>
  </si>
  <si>
    <t>Kế hoạch trung hạn giai đoạn 2016 – 2020 theo Nghị Quyết số 02/2019/NQ-HĐND ngày 09/5/2019</t>
  </si>
  <si>
    <t>Kê hoạch vốn giai 2019-2020</t>
  </si>
  <si>
    <t>Kế hoạch vốn dự kiến năm 2020</t>
  </si>
  <si>
    <t>Đường giao thông số 4 thôn 1, xã Ia Tơi</t>
  </si>
  <si>
    <t>Đường GTNT đội 8, thôn 8, xã Ia Đal</t>
  </si>
  <si>
    <t>Đường GTNT đội 7, thôn 8 xã Ia Đal</t>
  </si>
  <si>
    <t>Đường GTNT đội 3, thôn 5 xã Ia Đal</t>
  </si>
  <si>
    <t>San ủi Sân vận động xã Ia Đal</t>
  </si>
  <si>
    <t>Thôn 5, xã Ia Đal</t>
  </si>
  <si>
    <t>Toàn xã Ia Đal</t>
  </si>
  <si>
    <t>Thôn 3, xã Ia Đal</t>
  </si>
  <si>
    <t>Vốn dự phòng nông thôn mới</t>
  </si>
  <si>
    <t>Lưới điện vào điểm dân cư 41 mở rộng (Sau Ủy ban nhân dân xã Ia Tơi) thôn1, xã Ia Tơi.</t>
  </si>
  <si>
    <t>Nhà văn hóa cộng đồng thôn 7</t>
  </si>
  <si>
    <t>Nhà văn hóa cộng đồng thôn 8</t>
  </si>
  <si>
    <t>Thôn 7, xã IaTơi</t>
  </si>
  <si>
    <t>Thôn 8, xã IaTơi</t>
  </si>
  <si>
    <t>Lưới điện cấp điện điểm dân cư</t>
  </si>
  <si>
    <t>Xây dựng điểm trường tiểu học tại NT1-Duy Tân (trường TH-THCS Nguyễn Du), xã Ia Dom</t>
  </si>
  <si>
    <t>Xây dựng lớp Mầm Non (Điểm trường tại NT1-Duy Tân, trường Mầm non Tuổi Ngọc) xã Ia Dom</t>
  </si>
  <si>
    <t>Đường GTNT thôn 4 đi thôn Chư Hem, xã Ia Đal</t>
  </si>
  <si>
    <t>Thôn 4, thôn Chư Hem, xã Ia Đal</t>
  </si>
  <si>
    <t>Điều chỉnh giảm do vốn giải ngân tại tỉnh</t>
  </si>
  <si>
    <t>Kế hoạch trung hạn giai đoạn 2016 – 2020 điều chỉnh</t>
  </si>
  <si>
    <t xml:space="preserve"> 711a/QĐ-UBND huyện ngày 31/10/2018</t>
  </si>
  <si>
    <t xml:space="preserve"> 711b/QĐ-UBND huyện ngày 31/10/2018</t>
  </si>
  <si>
    <t xml:space="preserve"> 499/QĐ-UBND huyện ngày 31/10/2019</t>
  </si>
  <si>
    <t>Kế hoạch trung hạn giai đoạn 2016 – 2020 theo Nghị quyết số 04/2019/NQ-HĐND ngày 25/9/2019 của Hội đồng
nhân dân huyện</t>
  </si>
  <si>
    <t>Sô 07/QĐ-UBND ngày 28/02/2019 của UBND xã Ia Tơi</t>
  </si>
  <si>
    <t>Sô 23/QĐ-UBND ngày 8/5/2019 của UBND xã Ia Tơi</t>
  </si>
  <si>
    <t>Sô 35/QĐ-UBND ngày 03/06/2019 của UBND xã Ia Đal</t>
  </si>
  <si>
    <t>Sô 34/QĐ-UBND ngày 03/06/2019 của UBND xã Ia Đal</t>
  </si>
  <si>
    <t>Sô 44/QĐ-UBND ngày 25/06/2019 của UBND xã Ia Đal</t>
  </si>
  <si>
    <t>Sô 33/QĐ-UBND ngày 03/06/2019 của UBND xã Ia Đal</t>
  </si>
  <si>
    <t>Sô 45/QĐ-UBND ngày 25/06/2019 của UBND xã Ia Đal</t>
  </si>
  <si>
    <t>QĐ số 34/QĐ-UBND ngày 22/4/2019 của UBND xã Ia Dom</t>
  </si>
  <si>
    <t>Sô 08/QĐ-UBND ngày 08/3/2019 của UBND xã Ia Tơi</t>
  </si>
  <si>
    <t>Quyết định 58a/QĐ-UBND ngày 18/06/2019 của UBND xã Ia Dom</t>
  </si>
  <si>
    <t>Công trình cấp nước và hạng mục phụ trợ thôn 1, xã Ia Đal</t>
  </si>
  <si>
    <t>435/QĐ-UBND huyện ngày 14/10/2019</t>
  </si>
  <si>
    <t>Cấp nước sinh hoạt thôn Ia Mung và hạng mục phụ trợ</t>
  </si>
  <si>
    <t>433/QĐ-UBND huyện ngày 14/10/2019</t>
  </si>
  <si>
    <t xml:space="preserve">Công trình cấp nước và hạng mục phụ trợ thôn 1 + thôn 2, xã Ia Đal </t>
  </si>
  <si>
    <t>423/QĐ-UBND huyện ngày 10/10/2019</t>
  </si>
  <si>
    <t>QĐ số 76/QĐ-UBND ngày 30/9/2019 của UBND xã Ia Tơi</t>
  </si>
  <si>
    <t>Đường điện thôn 3, xã Ia Đal</t>
  </si>
  <si>
    <t>Kê hoạch vốn năm 2020 đã bố trí</t>
  </si>
  <si>
    <t>(Kèm theo Quyết định số  201 /QĐ-UBND ngày 11  / 5  /2020 của Ủy ban nhân dân huyện Ia H'Drai)</t>
  </si>
  <si>
    <t>Kế hoạch trung hạn giai đoạn 2016 – 2020 theo Nghị quyết số 03/2020/NQ-HĐND ngày 24/4/2020 của Hội đồng nhân dân huyện</t>
  </si>
  <si>
    <t>Đường GTNT đội 5, thôn 6, xã Ia Đal</t>
  </si>
  <si>
    <t xml:space="preserve">Đổi địa điểm đầu tư từ đội 4 sang đội 5 </t>
  </si>
  <si>
    <t>Thôn 1 xã Ia Tơi</t>
  </si>
  <si>
    <t>Thôn 1 xã Ia Dom</t>
  </si>
  <si>
    <t>Thôn 2 xã Ia Dom</t>
  </si>
  <si>
    <t>Thôn 4 xã Ia Đal</t>
  </si>
  <si>
    <t xml:space="preserve">Thôn 9, xã Ia Tơi </t>
  </si>
  <si>
    <t>Thôn 2, Ia Dom</t>
  </si>
  <si>
    <t>Thôn Ia Đơr, xã Ia Tơi</t>
  </si>
  <si>
    <t>Thôn Ia Mung, xã Ia Dom</t>
  </si>
  <si>
    <t>Ban QL ĐT&amp; XD huyện</t>
  </si>
  <si>
    <t>Thôn 1+thôn 2, xã Ia Đal</t>
  </si>
  <si>
    <t>UBND xã Dom</t>
  </si>
  <si>
    <t>Sô 44/QĐ-UBND ngày 25/06/2019 của UBND xã Ia Dom</t>
  </si>
  <si>
    <t>QĐ số 74a/QĐ-UBND xã Tơi ngày 07/09/2017</t>
  </si>
  <si>
    <t>20/QĐ-UBND ngày 03/3/2020 của UBND xã Ia Tơi</t>
  </si>
  <si>
    <t>16/QĐ-UBND ngày 18/02/2020 của UBND xã Ia Tơi</t>
  </si>
  <si>
    <t xml:space="preserve">21/QĐ-UBND
17/03/2020 của UBND xã Ia Đal </t>
  </si>
  <si>
    <t xml:space="preserve">23/QĐ-UBND
17/03/2020 của UBND xã Ia Đal </t>
  </si>
  <si>
    <t>Số 18/QĐ-UBND ngày 18/06/2020 của UBND xã Ia Dom</t>
  </si>
  <si>
    <t>Số 17/QĐ-UBND ngày 14/02/2020 của UBND xã Ia Dom</t>
  </si>
  <si>
    <t>21/QĐ-UBND ngày 04/3/2020 của UBND xã Ia Tơi</t>
  </si>
  <si>
    <t>32/QĐ-UBND ngày 04/5/2020 của UBND xã Ia Tơi</t>
  </si>
  <si>
    <t>04QĐ-UBND ngày 14/01/2020 của UBND xã Ia Tơi</t>
  </si>
  <si>
    <t>55/QĐ-UBND ngày 14/7/2020của UBND xã Ia Tơi</t>
  </si>
  <si>
    <t>Số 16/QĐ-UBND ngày 14/02/2020 của UBND xã Ia Dom</t>
  </si>
  <si>
    <t>Số 72/QĐ-UBND ngày 24/6/2020 của UBND xã Ia Dom</t>
  </si>
  <si>
    <t>Số 71/QĐ-UBND ngày 24/06/2020 của UBND xã Ia Dom</t>
  </si>
  <si>
    <t>Số 70/QĐ-UBND ngày 24/06/2020 của UBND xã Ia Dom</t>
  </si>
  <si>
    <t>Số 37a/QĐ-UBND ngày 02/04/2020 của UBND xã Ia Dom</t>
  </si>
  <si>
    <t>Số 36a/QĐ-UBND ngày 02/04/2020 của UBND xã Ia Dom</t>
  </si>
  <si>
    <t xml:space="preserve">22/QĐ-UBND
17/03/2020 của UBND xã Ia Đal </t>
  </si>
  <si>
    <t xml:space="preserve">51/QĐ-UBND
16/06/2020 của UBND xã Ia Đal </t>
  </si>
  <si>
    <t xml:space="preserve">26/QĐ-UBND
25/03/2020 của UBND xã Ia Đal </t>
  </si>
  <si>
    <t xml:space="preserve">24/QĐ-UBND
25/03/2020 của UBND xã Ia Đal </t>
  </si>
  <si>
    <t xml:space="preserve">25/QĐ-UBND
25/03/2020 của UBND xã Ia Đal </t>
  </si>
  <si>
    <t xml:space="preserve">43/QĐ-UBND
23/04/2020 của UBND xã Ia Đal </t>
  </si>
  <si>
    <t xml:space="preserve">44/QĐ-UBND
23/04/2020 của UBND xã Ia Đal </t>
  </si>
  <si>
    <t xml:space="preserve">27/QĐ-UBND
27/03/2020 của UBND xã Ia Đal </t>
  </si>
  <si>
    <t>Kế hoạch trung hạn giai đoạn 2016 – 2020 theo Nghị quyết số 04/2020/NQ-HĐND ngày 17/7/2020 của Hội đồng nhân dân huyện</t>
  </si>
  <si>
    <t>27</t>
  </si>
  <si>
    <t>Công trình cấp nước sinh hoạt tại thôn 3 xã Ia Dom</t>
  </si>
  <si>
    <t>Bổ sung mới: Điều chuyển số tiền 1.139 triệu đồng từ công trình Đầu tư cứng hóa mặt Đường vào khu sản xuất số 2, thôn 2, xã Ia Dom để đầu tư công trình: Cấp nước sinh hoạt tại thôn 3 xã Ia Dom</t>
  </si>
  <si>
    <t>Bổ sung mới: Điều chuyển số tiền 89 triệu đồng từ công trình Lưới điện cấp điện điểm dân cư để đầu tư công trình: Cấp nước sinh hoạt tại thôn 3 xã Ia Dom</t>
  </si>
  <si>
    <t>Điều giảm quy mô và tổng mức đầu tư công trình, đồng thời điều chuyển số tiền 89 triệu đồng từ công trình Lưới điện cấp điện điểm dân cư để đầu tư công trình: Cấp nước sinh hoạt tại thôn 3 xã Ia Dom</t>
  </si>
  <si>
    <t>Điều giảm quy mô và tổng mức đầu tư công trình, đồng thời điều chuyển số tiền 1.139 triệu đồng từ công trình Đầu tư cứng hóa mặt Đường vào khu sản xuất số 2, thôn 2, xã Ia Dom để đầu tư công trình: Cấp nước sinh hoạt tại thôn 3 xã Ia Dom</t>
  </si>
  <si>
    <t>TMĐT dự kiên</t>
  </si>
  <si>
    <t>(Kèm theo Nghị quyết số      /2020/NQ-HĐND ngày       / 8 /2020 của Hội đồng nhân dân huyện Ia H'Drai)</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</si>
</sst>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p&quot;#,##0_);\(&quot;Rp&quot;#,##0\)"/>
    <numFmt numFmtId="173" formatCode="&quot;Rp&quot;#,##0_);[Red]\(&quot;Rp&quot;#,##0\)"/>
    <numFmt numFmtId="174" formatCode="&quot;Rp&quot;#,##0.00_);\(&quot;Rp&quot;#,##0.00\)"/>
    <numFmt numFmtId="175" formatCode="&quot;Rp&quot;#,##0.00_);[Red]\(&quot;Rp&quot;#,##0.00\)"/>
    <numFmt numFmtId="176" formatCode="_(&quot;Rp&quot;* #,##0_);_(&quot;Rp&quot;* \(#,##0\);_(&quot;Rp&quot;* &quot;-&quot;_);_(@_)"/>
    <numFmt numFmtId="177" formatCode="_(&quot;Rp&quot;* #,##0.00_);_(&quot;Rp&quot;* \(#,##0.00\);_(&quot;Rp&quot;* &quot;-&quot;??_);_(@_)"/>
    <numFmt numFmtId="178" formatCode="_(* #,##0_);_(* \(#,##0\);_(* &quot;-&quot;??_);_(@_)"/>
    <numFmt numFmtId="179" formatCode="0.0000"/>
    <numFmt numFmtId="180" formatCode="0.000"/>
    <numFmt numFmtId="181" formatCode="0.0"/>
    <numFmt numFmtId="182" formatCode="_-* #,##0\ _₫_-;\-* #,##0\ _₫_-;_-* &quot;-&quot;??\ _₫_-;_-@_-"/>
    <numFmt numFmtId="183" formatCode="#,##0.0"/>
    <numFmt numFmtId="184" formatCode="#,##0_ ;[Red]\-#,##0\ "/>
    <numFmt numFmtId="185" formatCode="_(* #,##0.0000_);_(* \(#,##0.0000\);_(* &quot;-&quot;??_);_(@_)"/>
    <numFmt numFmtId="186" formatCode="_(* #,##0.0_);_(* \(#,##0.0\);_(* &quot;-&quot;??_);_(@_)"/>
    <numFmt numFmtId="187" formatCode="&quot;Yes&quot;;&quot;Yes&quot;;&quot;No&quot;"/>
    <numFmt numFmtId="188" formatCode="&quot;True&quot;;&quot;True&quot;;&quot;False&quot;"/>
    <numFmt numFmtId="189" formatCode="&quot;On&quot;;&quot;On&quot;;&quot;Off&quot;"/>
    <numFmt numFmtId="190" formatCode="[$€-2]\ #,##0.00_);[Red]\([$€-2]\ #,##0.00\)"/>
    <numFmt numFmtId="191" formatCode="[$-42A]dd\ mmmm\ yyyy"/>
    <numFmt numFmtId="192" formatCode="[$-409]hh:mm:ss\ AM/PM"/>
    <numFmt numFmtId="193" formatCode="_(* #,##0.000_);_(* \(#,##0.000\);_(* &quot;-&quot;??_);_(@_)"/>
    <numFmt numFmtId="194" formatCode="_(* #,##0.00000_);_(* \(#,##0.00000\);_(* &quot;-&quot;??_);_(@_)"/>
    <numFmt numFmtId="195" formatCode="_(* #,##0.000000_);_(* \(#,##0.000000\);_(* &quot;-&quot;??_);_(@_)"/>
    <numFmt numFmtId="196" formatCode="_(* #,##0.0000000_);_(* \(#,##0.0000000\);_(* &quot;-&quot;??_);_(@_)"/>
    <numFmt numFmtId="197" formatCode="_(* #,##0.00000000_);_(* \(#,##0.00000000\);_(* &quot;-&quot;??_);_(@_)"/>
    <numFmt numFmtId="198" formatCode="_(* #,##0.000000000_);_(* \(#,##0.000000000\);_(* &quot;-&quot;??_);_(@_)"/>
    <numFmt numFmtId="199" formatCode="#,##0.00;[Red]#,##0.00"/>
    <numFmt numFmtId="200" formatCode="[$-409]dddd\,\ mmmm\ dd\,\ yyyy"/>
    <numFmt numFmtId="201" formatCode="[$-409]h:mm:ss\ AM/PM"/>
    <numFmt numFmtId="202" formatCode="&quot;\&quot;#,##0;[Red]&quot;\&quot;&quot;\&quot;\-#,##0"/>
    <numFmt numFmtId="203" formatCode="[$-42A]h:mm:ss\ AM/PM"/>
    <numFmt numFmtId="204" formatCode="_-* #,##0.000000\ _₫_-;\-* #,##0.000000\ _₫_-;_-* &quot;-&quot;??\ _₫_-;_-@_-"/>
    <numFmt numFmtId="205" formatCode="_-* #,##0.00000\ _₫_-;\-* #,##0.00000\ _₫_-;_-* &quot;-&quot;??\ _₫_-;_-@_-"/>
    <numFmt numFmtId="206" formatCode="_-* #,##0.0000\ _₫_-;\-* #,##0.0000\ _₫_-;_-* &quot;-&quot;??\ _₫_-;_-@_-"/>
    <numFmt numFmtId="207" formatCode="_-* #,##0.000\ _₫_-;\-* #,##0.000\ _₫_-;_-* &quot;-&quot;??\ _₫_-;_-@_-"/>
    <numFmt numFmtId="208" formatCode="_-* #,##0.0\ _₫_-;\-* #,##0.0\ _₫_-;_-* &quot;-&quot;??\ _₫_-;_-@_-"/>
  </numFmts>
  <fonts count="74">
    <font>
      <sz val="11"/>
      <color theme="1"/>
      <name val="Calibri"/>
      <family val="2"/>
    </font>
    <font>
      <sz val="11"/>
      <color indexed="8"/>
      <name val="Calibri"/>
      <family val="2"/>
    </font>
    <font>
      <sz val="10"/>
      <name val="Arial"/>
      <family val="2"/>
    </font>
    <font>
      <sz val="12"/>
      <name val="Times New Roman"/>
      <family val="1"/>
    </font>
    <font>
      <sz val="12"/>
      <name val="Arial Narrow"/>
      <family val="2"/>
    </font>
    <font>
      <sz val="12"/>
      <name val=".VnTime"/>
      <family val="2"/>
    </font>
    <font>
      <sz val="14"/>
      <name val="Times New Roman"/>
      <family val="1"/>
    </font>
    <font>
      <sz val="10"/>
      <name val="Arial Narrow"/>
      <family val="2"/>
    </font>
    <font>
      <b/>
      <sz val="10"/>
      <name val="Arial Narrow"/>
      <family val="2"/>
    </font>
    <font>
      <b/>
      <sz val="10"/>
      <name val="Times New Roman"/>
      <family val="1"/>
    </font>
    <font>
      <sz val="10"/>
      <color indexed="8"/>
      <name val="Times New Roman"/>
      <family val="1"/>
    </font>
    <font>
      <sz val="10"/>
      <name val="Times New Roman"/>
      <family val="1"/>
    </font>
    <font>
      <b/>
      <sz val="10"/>
      <color indexed="8"/>
      <name val="Times New Roman"/>
      <family val="1"/>
    </font>
    <font>
      <i/>
      <sz val="14"/>
      <name val="Times New Roman"/>
      <family val="1"/>
    </font>
    <font>
      <sz val="13"/>
      <name val="Times New Roman"/>
      <family val="1"/>
    </font>
    <font>
      <i/>
      <sz val="12"/>
      <name val="Times New Roman"/>
      <family val="1"/>
    </font>
    <font>
      <b/>
      <sz val="13"/>
      <name val="Times New Roman"/>
      <family val="1"/>
    </font>
    <font>
      <b/>
      <i/>
      <sz val="13"/>
      <name val="Times New Roman"/>
      <family val="1"/>
    </font>
    <font>
      <b/>
      <sz val="12"/>
      <name val="Times New Roman"/>
      <family val="1"/>
    </font>
    <font>
      <i/>
      <sz val="13"/>
      <name val="Times New Roman"/>
      <family val="1"/>
    </font>
    <font>
      <b/>
      <sz val="8"/>
      <name val="Times New Roman"/>
      <family val="1"/>
    </font>
    <font>
      <sz val="11"/>
      <name val="Times New Roman"/>
      <family val="1"/>
    </font>
    <font>
      <b/>
      <sz val="11"/>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3"/>
      <color indexed="8"/>
      <name val="Times New Roman"/>
      <family val="1"/>
    </font>
    <font>
      <sz val="11"/>
      <color indexed="18"/>
      <name val="Calibri"/>
      <family val="2"/>
    </font>
    <font>
      <b/>
      <sz val="11"/>
      <color indexed="18"/>
      <name val="Calibri"/>
      <family val="2"/>
    </font>
    <font>
      <b/>
      <sz val="10"/>
      <color indexed="10"/>
      <name val="Arial Narrow"/>
      <family val="2"/>
    </font>
    <font>
      <sz val="10"/>
      <color indexed="10"/>
      <name val="Arial Narrow"/>
      <family val="2"/>
    </font>
    <font>
      <b/>
      <sz val="13"/>
      <color indexed="8"/>
      <name val="Times New Roman"/>
      <family val="1"/>
    </font>
    <font>
      <sz val="11"/>
      <name val="Calibri"/>
      <family val="2"/>
    </font>
    <font>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Times New Roman"/>
      <family val="1"/>
    </font>
    <font>
      <sz val="11"/>
      <color rgb="FF000066"/>
      <name val="Calibri"/>
      <family val="2"/>
    </font>
    <font>
      <b/>
      <sz val="11"/>
      <color rgb="FF000066"/>
      <name val="Calibri"/>
      <family val="2"/>
    </font>
    <font>
      <b/>
      <sz val="10"/>
      <color rgb="FFFF0000"/>
      <name val="Arial Narrow"/>
      <family val="2"/>
    </font>
    <font>
      <sz val="10"/>
      <color rgb="FFFF0000"/>
      <name val="Arial Narrow"/>
      <family val="2"/>
    </font>
    <font>
      <b/>
      <sz val="13"/>
      <color theme="1"/>
      <name val="Times New Roman"/>
      <family val="1"/>
    </font>
    <font>
      <sz val="10"/>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2" fillId="0" borderId="0">
      <alignment/>
      <protection/>
    </xf>
    <xf numFmtId="0" fontId="50" fillId="26" borderId="0" applyNumberFormat="0" applyBorder="0" applyAlignment="0" applyProtection="0"/>
    <xf numFmtId="0" fontId="5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9"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0"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28" borderId="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1" fillId="0" borderId="0">
      <alignment/>
      <protection/>
    </xf>
    <xf numFmtId="0" fontId="3" fillId="0" borderId="0">
      <alignment/>
      <protection/>
    </xf>
    <xf numFmtId="0" fontId="3" fillId="0" borderId="0">
      <alignment/>
      <protection/>
    </xf>
    <xf numFmtId="0" fontId="2" fillId="0" borderId="0">
      <alignment/>
      <protection/>
    </xf>
    <xf numFmtId="0" fontId="4" fillId="0" borderId="0">
      <alignment/>
      <protection/>
    </xf>
    <xf numFmtId="0" fontId="3" fillId="0" borderId="0">
      <alignment/>
      <protection/>
    </xf>
    <xf numFmtId="0" fontId="6" fillId="0" borderId="0">
      <alignment/>
      <protection/>
    </xf>
    <xf numFmtId="0" fontId="2"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0" fontId="2" fillId="0" borderId="0">
      <alignment/>
      <protection/>
    </xf>
  </cellStyleXfs>
  <cellXfs count="228">
    <xf numFmtId="0" fontId="0" fillId="0" borderId="0" xfId="0" applyFont="1" applyAlignment="1">
      <alignment/>
    </xf>
    <xf numFmtId="178" fontId="7" fillId="33" borderId="10" xfId="42" applyNumberFormat="1" applyFont="1" applyFill="1" applyBorder="1" applyAlignment="1">
      <alignment horizontal="right" vertical="center" wrapText="1"/>
    </xf>
    <xf numFmtId="0" fontId="9" fillId="33" borderId="10" xfId="62" applyFont="1" applyFill="1" applyBorder="1" applyAlignment="1">
      <alignment horizontal="center" vertical="center" wrapText="1"/>
      <protection/>
    </xf>
    <xf numFmtId="0" fontId="9" fillId="33" borderId="10" xfId="62" applyFont="1" applyFill="1" applyBorder="1" applyAlignment="1">
      <alignment horizontal="center" vertical="center"/>
      <protection/>
    </xf>
    <xf numFmtId="1" fontId="9" fillId="33" borderId="10" xfId="67" applyNumberFormat="1" applyFont="1" applyFill="1" applyBorder="1" applyAlignment="1">
      <alignment horizontal="center" vertical="center" wrapText="1"/>
      <protection/>
    </xf>
    <xf numFmtId="178" fontId="12" fillId="33" borderId="10" xfId="0" applyNumberFormat="1" applyFont="1" applyFill="1" applyBorder="1" applyAlignment="1">
      <alignment horizontal="right" vertical="center" wrapText="1"/>
    </xf>
    <xf numFmtId="0" fontId="10" fillId="33" borderId="10" xfId="0" applyFont="1" applyFill="1" applyBorder="1" applyAlignment="1">
      <alignment vertical="center"/>
    </xf>
    <xf numFmtId="1" fontId="11" fillId="33" borderId="10" xfId="70" applyNumberFormat="1" applyFont="1" applyFill="1" applyBorder="1" applyAlignment="1">
      <alignment horizontal="center" vertical="center"/>
      <protection/>
    </xf>
    <xf numFmtId="0" fontId="67" fillId="33" borderId="0" xfId="0" applyFont="1" applyFill="1" applyAlignment="1">
      <alignment/>
    </xf>
    <xf numFmtId="49" fontId="9" fillId="33" borderId="10" xfId="62" applyNumberFormat="1" applyFont="1" applyFill="1" applyBorder="1" applyAlignment="1">
      <alignment horizontal="left" vertical="center" wrapText="1"/>
      <protection/>
    </xf>
    <xf numFmtId="1" fontId="11" fillId="33" borderId="10" xfId="70" applyNumberFormat="1" applyFont="1" applyFill="1" applyBorder="1" applyAlignment="1">
      <alignment horizontal="center" vertical="center" wrapText="1"/>
      <protection/>
    </xf>
    <xf numFmtId="1" fontId="11" fillId="33" borderId="10" xfId="67" applyNumberFormat="1" applyFont="1" applyFill="1" applyBorder="1" applyAlignment="1">
      <alignment horizontal="center" vertical="center" wrapText="1"/>
      <protection/>
    </xf>
    <xf numFmtId="49" fontId="11" fillId="33" borderId="10" xfId="62" applyNumberFormat="1" applyFont="1" applyFill="1" applyBorder="1" applyAlignment="1">
      <alignment horizontal="left" vertical="center" wrapText="1"/>
      <protection/>
    </xf>
    <xf numFmtId="49" fontId="11" fillId="33" borderId="10" xfId="62" applyNumberFormat="1" applyFont="1" applyFill="1" applyBorder="1" applyAlignment="1">
      <alignment horizontal="center" vertical="center" wrapText="1"/>
      <protection/>
    </xf>
    <xf numFmtId="178" fontId="11" fillId="33" borderId="10" xfId="42" applyNumberFormat="1" applyFont="1" applyFill="1" applyBorder="1" applyAlignment="1">
      <alignment horizontal="right" vertical="center" wrapText="1"/>
    </xf>
    <xf numFmtId="0" fontId="67" fillId="33" borderId="0" xfId="0" applyFont="1" applyFill="1" applyAlignment="1">
      <alignment horizontal="center"/>
    </xf>
    <xf numFmtId="0" fontId="9" fillId="33" borderId="0" xfId="62" applyFont="1" applyFill="1" applyAlignment="1">
      <alignment horizontal="center" vertical="center" wrapText="1"/>
      <protection/>
    </xf>
    <xf numFmtId="3" fontId="9" fillId="33" borderId="0" xfId="62" applyNumberFormat="1" applyFont="1" applyFill="1" applyAlignment="1">
      <alignment horizontal="center" vertical="center" wrapText="1"/>
      <protection/>
    </xf>
    <xf numFmtId="178" fontId="67" fillId="33" borderId="0" xfId="0" applyNumberFormat="1" applyFont="1" applyFill="1" applyAlignment="1">
      <alignment/>
    </xf>
    <xf numFmtId="0" fontId="68" fillId="33" borderId="0" xfId="0" applyFont="1" applyFill="1" applyBorder="1" applyAlignment="1">
      <alignment/>
    </xf>
    <xf numFmtId="0" fontId="69" fillId="33" borderId="0" xfId="0" applyFont="1" applyFill="1" applyBorder="1" applyAlignment="1">
      <alignment/>
    </xf>
    <xf numFmtId="49" fontId="7" fillId="33" borderId="10" xfId="0" applyNumberFormat="1" applyFont="1" applyFill="1" applyBorder="1" applyAlignment="1">
      <alignment horizontal="center" vertical="center" wrapText="1"/>
    </xf>
    <xf numFmtId="49" fontId="7" fillId="33" borderId="0" xfId="0" applyNumberFormat="1" applyFont="1" applyFill="1" applyBorder="1" applyAlignment="1">
      <alignment horizontal="center" vertical="center" wrapText="1"/>
    </xf>
    <xf numFmtId="49" fontId="7" fillId="33" borderId="11" xfId="0" applyNumberFormat="1" applyFont="1" applyFill="1" applyBorder="1" applyAlignment="1">
      <alignment horizontal="center" vertical="center" wrapText="1"/>
    </xf>
    <xf numFmtId="49" fontId="8" fillId="33" borderId="0" xfId="0" applyNumberFormat="1" applyFont="1" applyFill="1" applyBorder="1" applyAlignment="1">
      <alignment horizontal="left" vertical="center" wrapText="1"/>
    </xf>
    <xf numFmtId="49" fontId="70" fillId="33" borderId="0" xfId="0" applyNumberFormat="1" applyFont="1" applyFill="1" applyBorder="1" applyAlignment="1">
      <alignment horizontal="left" vertical="center" wrapText="1"/>
    </xf>
    <xf numFmtId="49" fontId="71" fillId="33" borderId="0" xfId="0" applyNumberFormat="1" applyFont="1" applyFill="1" applyBorder="1" applyAlignment="1">
      <alignment horizontal="left" vertical="center" wrapText="1"/>
    </xf>
    <xf numFmtId="3" fontId="69" fillId="33" borderId="0" xfId="0" applyNumberFormat="1" applyFont="1" applyFill="1" applyBorder="1" applyAlignment="1">
      <alignment/>
    </xf>
    <xf numFmtId="0" fontId="11" fillId="33" borderId="10" xfId="65" applyFont="1" applyFill="1" applyBorder="1" applyAlignment="1">
      <alignment horizontal="left" vertical="center" wrapText="1"/>
      <protection/>
    </xf>
    <xf numFmtId="178" fontId="11" fillId="33" borderId="10" xfId="45" applyNumberFormat="1" applyFont="1" applyFill="1" applyBorder="1" applyAlignment="1">
      <alignment horizontal="center" vertical="center" wrapText="1"/>
    </xf>
    <xf numFmtId="178" fontId="11" fillId="33" borderId="10" xfId="42" applyNumberFormat="1" applyFont="1" applyFill="1" applyBorder="1" applyAlignment="1">
      <alignment vertical="center"/>
    </xf>
    <xf numFmtId="0" fontId="14" fillId="33" borderId="0" xfId="0" applyFont="1" applyFill="1" applyAlignment="1">
      <alignment/>
    </xf>
    <xf numFmtId="0" fontId="11" fillId="33" borderId="10" xfId="0" applyFont="1" applyFill="1" applyBorder="1" applyAlignment="1">
      <alignment horizontal="center" vertical="center" wrapText="1"/>
    </xf>
    <xf numFmtId="178" fontId="11" fillId="33" borderId="10" xfId="42" applyNumberFormat="1" applyFont="1" applyFill="1" applyBorder="1" applyAlignment="1">
      <alignment horizontal="center" vertical="center" wrapText="1"/>
    </xf>
    <xf numFmtId="0" fontId="68" fillId="33" borderId="0" xfId="0" applyFont="1" applyFill="1" applyAlignment="1">
      <alignment/>
    </xf>
    <xf numFmtId="178" fontId="71" fillId="33" borderId="10" xfId="42" applyNumberFormat="1" applyFont="1" applyFill="1" applyBorder="1" applyAlignment="1">
      <alignment horizontal="right" vertical="center" wrapText="1"/>
    </xf>
    <xf numFmtId="0" fontId="72" fillId="33" borderId="0" xfId="0" applyFont="1" applyFill="1" applyAlignment="1">
      <alignment vertical="center"/>
    </xf>
    <xf numFmtId="0" fontId="69" fillId="33" borderId="0" xfId="0" applyFont="1" applyFill="1" applyAlignment="1">
      <alignment/>
    </xf>
    <xf numFmtId="0" fontId="68" fillId="33" borderId="0" xfId="0" applyFont="1" applyFill="1" applyAlignment="1">
      <alignment horizontal="center"/>
    </xf>
    <xf numFmtId="0" fontId="9" fillId="33" borderId="10" xfId="0" applyFont="1" applyFill="1" applyBorder="1" applyAlignment="1">
      <alignment vertical="center"/>
    </xf>
    <xf numFmtId="0" fontId="72" fillId="33" borderId="0" xfId="0" applyFont="1" applyFill="1" applyAlignment="1">
      <alignment/>
    </xf>
    <xf numFmtId="178" fontId="12" fillId="33" borderId="10" xfId="42" applyNumberFormat="1" applyFont="1" applyFill="1" applyBorder="1" applyAlignment="1">
      <alignment horizontal="right" vertical="center" wrapText="1"/>
    </xf>
    <xf numFmtId="178" fontId="9" fillId="33" borderId="10" xfId="42" applyNumberFormat="1" applyFont="1" applyFill="1" applyBorder="1" applyAlignment="1">
      <alignment horizontal="center" vertical="center" wrapText="1"/>
    </xf>
    <xf numFmtId="178" fontId="11" fillId="33" borderId="10" xfId="42" applyNumberFormat="1" applyFont="1" applyFill="1" applyBorder="1" applyAlignment="1" quotePrefix="1">
      <alignment horizontal="center" vertical="center" wrapText="1"/>
    </xf>
    <xf numFmtId="178" fontId="7" fillId="34" borderId="10" xfId="42" applyNumberFormat="1" applyFont="1" applyFill="1" applyBorder="1" applyAlignment="1">
      <alignment horizontal="right" vertical="center" wrapText="1"/>
    </xf>
    <xf numFmtId="0" fontId="68" fillId="34" borderId="0" xfId="0" applyFont="1" applyFill="1" applyAlignment="1">
      <alignment/>
    </xf>
    <xf numFmtId="0" fontId="18" fillId="34" borderId="0" xfId="62" applyFont="1" applyFill="1" applyAlignment="1">
      <alignment horizontal="center" vertical="center" wrapText="1"/>
      <protection/>
    </xf>
    <xf numFmtId="0" fontId="68" fillId="34" borderId="0" xfId="0" applyFont="1" applyFill="1" applyAlignment="1">
      <alignment horizontal="center"/>
    </xf>
    <xf numFmtId="171" fontId="17" fillId="34" borderId="0" xfId="42" applyFont="1" applyFill="1" applyAlignment="1">
      <alignment horizontal="center" vertical="center" wrapText="1"/>
    </xf>
    <xf numFmtId="3" fontId="18" fillId="34" borderId="0" xfId="62" applyNumberFormat="1" applyFont="1" applyFill="1" applyAlignment="1">
      <alignment horizontal="center" vertical="center" wrapText="1"/>
      <protection/>
    </xf>
    <xf numFmtId="178" fontId="18" fillId="34" borderId="0" xfId="62" applyNumberFormat="1" applyFont="1" applyFill="1" applyAlignment="1">
      <alignment horizontal="center" vertical="center" wrapText="1"/>
      <protection/>
    </xf>
    <xf numFmtId="0" fontId="15" fillId="34" borderId="10" xfId="62" applyFont="1" applyFill="1" applyBorder="1" applyAlignment="1">
      <alignment horizontal="right" vertical="center" wrapText="1"/>
      <protection/>
    </xf>
    <xf numFmtId="0" fontId="47" fillId="34" borderId="0" xfId="0" applyFont="1" applyFill="1" applyAlignment="1">
      <alignment/>
    </xf>
    <xf numFmtId="171" fontId="47" fillId="34" borderId="0" xfId="42" applyFont="1" applyFill="1" applyAlignment="1">
      <alignment/>
    </xf>
    <xf numFmtId="0" fontId="18" fillId="34" borderId="10" xfId="62" applyFont="1" applyFill="1" applyBorder="1" applyAlignment="1">
      <alignment horizontal="center" vertical="center" wrapText="1"/>
      <protection/>
    </xf>
    <xf numFmtId="178" fontId="7" fillId="33" borderId="0" xfId="42" applyNumberFormat="1" applyFont="1" applyFill="1" applyBorder="1" applyAlignment="1">
      <alignment horizontal="center" vertical="center" wrapText="1"/>
    </xf>
    <xf numFmtId="178" fontId="7" fillId="33" borderId="0" xfId="42" applyNumberFormat="1" applyFont="1" applyFill="1" applyBorder="1" applyAlignment="1">
      <alignment horizontal="right" vertical="center" wrapText="1"/>
    </xf>
    <xf numFmtId="0" fontId="67" fillId="34" borderId="0" xfId="0" applyFont="1" applyFill="1" applyAlignment="1">
      <alignment/>
    </xf>
    <xf numFmtId="0" fontId="9" fillId="34" borderId="0" xfId="62" applyFont="1" applyFill="1" applyAlignment="1">
      <alignment horizontal="center" vertical="center" wrapText="1"/>
      <protection/>
    </xf>
    <xf numFmtId="0" fontId="72" fillId="34" borderId="10" xfId="0" applyFont="1" applyFill="1" applyBorder="1" applyAlignment="1">
      <alignment vertical="center"/>
    </xf>
    <xf numFmtId="1" fontId="9" fillId="34" borderId="10" xfId="67" applyNumberFormat="1" applyFont="1" applyFill="1" applyBorder="1" applyAlignment="1">
      <alignment horizontal="center" vertical="center" wrapText="1"/>
      <protection/>
    </xf>
    <xf numFmtId="1" fontId="11" fillId="34" borderId="10" xfId="70" applyNumberFormat="1" applyFont="1" applyFill="1" applyBorder="1" applyAlignment="1">
      <alignment horizontal="center" vertical="center" wrapText="1"/>
      <protection/>
    </xf>
    <xf numFmtId="178" fontId="11" fillId="34" borderId="10" xfId="45" applyNumberFormat="1" applyFont="1" applyFill="1" applyBorder="1" applyAlignment="1">
      <alignment horizontal="center" vertical="center" wrapText="1"/>
    </xf>
    <xf numFmtId="49" fontId="11" fillId="34" borderId="10" xfId="62" applyNumberFormat="1" applyFont="1" applyFill="1" applyBorder="1" applyAlignment="1">
      <alignment horizontal="center" vertical="center" wrapText="1"/>
      <protection/>
    </xf>
    <xf numFmtId="0" fontId="67" fillId="34" borderId="0" xfId="0" applyFont="1" applyFill="1" applyAlignment="1">
      <alignment horizontal="center"/>
    </xf>
    <xf numFmtId="0" fontId="67" fillId="34" borderId="0" xfId="42" applyNumberFormat="1" applyFont="1" applyFill="1" applyAlignment="1">
      <alignment/>
    </xf>
    <xf numFmtId="49" fontId="9" fillId="34" borderId="10" xfId="62" applyNumberFormat="1" applyFont="1" applyFill="1" applyBorder="1" applyAlignment="1">
      <alignment horizontal="center" vertical="center" wrapText="1"/>
      <protection/>
    </xf>
    <xf numFmtId="178" fontId="12" fillId="34" borderId="10" xfId="42" applyNumberFormat="1" applyFont="1" applyFill="1" applyBorder="1" applyAlignment="1">
      <alignment horizontal="right" vertical="center" wrapText="1"/>
    </xf>
    <xf numFmtId="178" fontId="9" fillId="34" borderId="10" xfId="42" applyNumberFormat="1" applyFont="1" applyFill="1" applyBorder="1" applyAlignment="1">
      <alignment horizontal="center" vertical="center" wrapText="1"/>
    </xf>
    <xf numFmtId="178" fontId="73" fillId="34" borderId="10" xfId="42" applyNumberFormat="1" applyFont="1" applyFill="1" applyBorder="1" applyAlignment="1">
      <alignment horizontal="right" vertical="center" wrapText="1"/>
    </xf>
    <xf numFmtId="178" fontId="73" fillId="34" borderId="10" xfId="42" applyNumberFormat="1" applyFont="1" applyFill="1" applyBorder="1" applyAlignment="1">
      <alignment horizontal="center" vertical="center" wrapText="1"/>
    </xf>
    <xf numFmtId="178" fontId="11" fillId="34" borderId="10" xfId="42" applyNumberFormat="1" applyFont="1" applyFill="1" applyBorder="1" applyAlignment="1">
      <alignment horizontal="center" vertical="center" wrapText="1"/>
    </xf>
    <xf numFmtId="178" fontId="11" fillId="34" borderId="10" xfId="42" applyNumberFormat="1" applyFont="1" applyFill="1" applyBorder="1" applyAlignment="1">
      <alignment horizontal="right" vertical="center" wrapText="1"/>
    </xf>
    <xf numFmtId="0" fontId="11" fillId="34" borderId="10" xfId="0" applyFont="1" applyFill="1" applyBorder="1" applyAlignment="1">
      <alignment horizontal="center" vertical="center" wrapText="1"/>
    </xf>
    <xf numFmtId="178" fontId="71" fillId="34" borderId="10" xfId="42" applyNumberFormat="1" applyFont="1" applyFill="1" applyBorder="1" applyAlignment="1">
      <alignment horizontal="right" vertical="center" wrapText="1"/>
    </xf>
    <xf numFmtId="178" fontId="67" fillId="34" borderId="0" xfId="0" applyNumberFormat="1" applyFont="1" applyFill="1" applyAlignment="1">
      <alignment/>
    </xf>
    <xf numFmtId="0" fontId="14" fillId="34" borderId="0" xfId="62" applyFont="1" applyFill="1" applyAlignment="1">
      <alignment horizontal="center" vertical="center"/>
      <protection/>
    </xf>
    <xf numFmtId="171" fontId="14" fillId="34" borderId="0" xfId="42" applyFont="1" applyFill="1" applyAlignment="1">
      <alignment horizontal="center" vertical="center"/>
    </xf>
    <xf numFmtId="178" fontId="9" fillId="34" borderId="10" xfId="42" applyNumberFormat="1" applyFont="1" applyFill="1" applyBorder="1" applyAlignment="1">
      <alignment horizontal="right" vertical="center" wrapText="1"/>
    </xf>
    <xf numFmtId="49" fontId="11" fillId="34" borderId="10" xfId="0" applyNumberFormat="1" applyFont="1" applyFill="1" applyBorder="1" applyAlignment="1">
      <alignment horizontal="center" vertical="center" wrapText="1"/>
    </xf>
    <xf numFmtId="49" fontId="11" fillId="34" borderId="10" xfId="0" applyNumberFormat="1" applyFont="1" applyFill="1" applyBorder="1" applyAlignment="1">
      <alignment horizontal="left" vertical="center" wrapText="1"/>
    </xf>
    <xf numFmtId="49" fontId="11" fillId="34" borderId="10" xfId="0" applyNumberFormat="1" applyFont="1" applyFill="1" applyBorder="1" applyAlignment="1">
      <alignment vertical="center" wrapText="1"/>
    </xf>
    <xf numFmtId="178" fontId="11" fillId="34" borderId="10" xfId="42" applyNumberFormat="1" applyFont="1" applyFill="1" applyBorder="1" applyAlignment="1">
      <alignment vertical="center" wrapText="1"/>
    </xf>
    <xf numFmtId="0" fontId="21" fillId="34" borderId="10" xfId="0" applyFont="1" applyFill="1" applyBorder="1" applyAlignment="1">
      <alignment horizontal="center" vertical="center"/>
    </xf>
    <xf numFmtId="0" fontId="21" fillId="34" borderId="10" xfId="0" applyFont="1" applyFill="1" applyBorder="1" applyAlignment="1">
      <alignment/>
    </xf>
    <xf numFmtId="178" fontId="21" fillId="34" borderId="10" xfId="42" applyNumberFormat="1" applyFont="1" applyFill="1" applyBorder="1" applyAlignment="1">
      <alignment/>
    </xf>
    <xf numFmtId="0" fontId="21" fillId="34" borderId="10" xfId="0" applyFont="1" applyFill="1" applyBorder="1" applyAlignment="1">
      <alignment/>
    </xf>
    <xf numFmtId="178" fontId="21" fillId="34" borderId="10" xfId="42" applyNumberFormat="1" applyFont="1" applyFill="1" applyBorder="1" applyAlignment="1">
      <alignment/>
    </xf>
    <xf numFmtId="49" fontId="9" fillId="34" borderId="10" xfId="62" applyNumberFormat="1" applyFont="1" applyFill="1" applyBorder="1" applyAlignment="1">
      <alignment horizontal="center" vertical="center" wrapText="1"/>
      <protection/>
    </xf>
    <xf numFmtId="0" fontId="17" fillId="34" borderId="0" xfId="39" applyFont="1" applyFill="1" applyAlignment="1">
      <alignment horizontal="center" vertical="center" wrapText="1"/>
      <protection/>
    </xf>
    <xf numFmtId="0" fontId="14" fillId="33" borderId="0" xfId="62" applyFont="1" applyFill="1" applyAlignment="1">
      <alignment horizontal="center" vertical="center"/>
      <protection/>
    </xf>
    <xf numFmtId="0" fontId="21" fillId="33" borderId="0" xfId="0" applyFont="1" applyFill="1" applyAlignment="1">
      <alignment/>
    </xf>
    <xf numFmtId="0" fontId="16" fillId="33" borderId="0" xfId="39" applyFont="1" applyFill="1" applyAlignment="1">
      <alignment horizontal="left" vertical="center" wrapText="1"/>
      <protection/>
    </xf>
    <xf numFmtId="0" fontId="18" fillId="33" borderId="0" xfId="62" applyFont="1" applyFill="1" applyAlignment="1">
      <alignment horizontal="center" vertical="center" wrapText="1"/>
      <protection/>
    </xf>
    <xf numFmtId="49" fontId="9" fillId="33" borderId="10" xfId="62" applyNumberFormat="1" applyFont="1" applyFill="1" applyBorder="1" applyAlignment="1">
      <alignment horizontal="center" vertical="center" wrapText="1"/>
      <protection/>
    </xf>
    <xf numFmtId="178" fontId="9" fillId="33" borderId="10" xfId="42" applyNumberFormat="1" applyFont="1" applyFill="1" applyBorder="1" applyAlignment="1">
      <alignment horizontal="right" vertical="center" wrapText="1"/>
    </xf>
    <xf numFmtId="49" fontId="11" fillId="33" borderId="10" xfId="0" applyNumberFormat="1" applyFont="1" applyFill="1" applyBorder="1" applyAlignment="1">
      <alignment horizontal="center" vertical="center" wrapText="1"/>
    </xf>
    <xf numFmtId="49" fontId="11" fillId="33" borderId="10" xfId="0" applyNumberFormat="1" applyFont="1" applyFill="1" applyBorder="1" applyAlignment="1">
      <alignment horizontal="left" vertical="center" wrapText="1"/>
    </xf>
    <xf numFmtId="49" fontId="9" fillId="33" borderId="10" xfId="0" applyNumberFormat="1" applyFont="1" applyFill="1" applyBorder="1" applyAlignment="1">
      <alignment horizontal="center" vertical="center" wrapText="1"/>
    </xf>
    <xf numFmtId="178" fontId="11" fillId="34" borderId="10" xfId="42" applyNumberFormat="1" applyFont="1" applyFill="1" applyBorder="1" applyAlignment="1" quotePrefix="1">
      <alignment horizontal="center" vertical="center" wrapText="1"/>
    </xf>
    <xf numFmtId="0" fontId="67" fillId="33" borderId="0" xfId="42" applyNumberFormat="1" applyFont="1" applyFill="1" applyAlignment="1">
      <alignment/>
    </xf>
    <xf numFmtId="3" fontId="20" fillId="33" borderId="0" xfId="62" applyNumberFormat="1" applyFont="1" applyFill="1" applyAlignment="1">
      <alignment horizontal="left" vertical="center" wrapText="1"/>
      <protection/>
    </xf>
    <xf numFmtId="0" fontId="68" fillId="33" borderId="0" xfId="0" applyFont="1" applyFill="1" applyAlignment="1">
      <alignment horizontal="left"/>
    </xf>
    <xf numFmtId="0" fontId="17" fillId="34" borderId="0" xfId="39" applyFont="1" applyFill="1" applyAlignment="1">
      <alignment horizontal="center" vertical="center" wrapText="1"/>
      <protection/>
    </xf>
    <xf numFmtId="0" fontId="17" fillId="33" borderId="0" xfId="39" applyFont="1" applyFill="1" applyAlignment="1">
      <alignment horizontal="center" vertical="center" wrapText="1"/>
      <protection/>
    </xf>
    <xf numFmtId="49" fontId="8" fillId="34" borderId="0" xfId="0" applyNumberFormat="1" applyFont="1" applyFill="1" applyBorder="1" applyAlignment="1">
      <alignment horizontal="left" vertical="center" wrapText="1"/>
    </xf>
    <xf numFmtId="0" fontId="68" fillId="34" borderId="0" xfId="0" applyFont="1" applyFill="1" applyBorder="1" applyAlignment="1">
      <alignment/>
    </xf>
    <xf numFmtId="49" fontId="9" fillId="33" borderId="10" xfId="0" applyNumberFormat="1" applyFont="1" applyFill="1" applyBorder="1" applyAlignment="1">
      <alignment horizontal="left" vertical="center" wrapText="1"/>
    </xf>
    <xf numFmtId="49" fontId="9" fillId="33" borderId="10" xfId="0" applyNumberFormat="1" applyFont="1" applyFill="1" applyBorder="1" applyAlignment="1">
      <alignment vertical="center" wrapText="1"/>
    </xf>
    <xf numFmtId="178" fontId="12" fillId="0" borderId="10" xfId="42" applyNumberFormat="1" applyFont="1" applyFill="1" applyBorder="1" applyAlignment="1">
      <alignment horizontal="right" vertical="center" wrapText="1"/>
    </xf>
    <xf numFmtId="178" fontId="9" fillId="0" borderId="10" xfId="42" applyNumberFormat="1" applyFont="1" applyFill="1" applyBorder="1" applyAlignment="1">
      <alignment horizontal="center" vertical="center" wrapText="1"/>
    </xf>
    <xf numFmtId="178" fontId="11" fillId="0" borderId="10" xfId="42" applyNumberFormat="1" applyFont="1" applyFill="1" applyBorder="1" applyAlignment="1">
      <alignment horizontal="center" vertical="center" wrapText="1"/>
    </xf>
    <xf numFmtId="178" fontId="71" fillId="0" borderId="10" xfId="42" applyNumberFormat="1" applyFont="1" applyFill="1" applyBorder="1" applyAlignment="1">
      <alignment horizontal="right" vertical="center" wrapText="1"/>
    </xf>
    <xf numFmtId="178" fontId="7" fillId="0" borderId="10" xfId="42" applyNumberFormat="1" applyFont="1" applyFill="1" applyBorder="1" applyAlignment="1">
      <alignment horizontal="right" vertical="center" wrapText="1"/>
    </xf>
    <xf numFmtId="0" fontId="67" fillId="0" borderId="0" xfId="0" applyFont="1" applyFill="1" applyAlignment="1">
      <alignment/>
    </xf>
    <xf numFmtId="178" fontId="67" fillId="0" borderId="0" xfId="0" applyNumberFormat="1" applyFont="1" applyFill="1" applyAlignment="1">
      <alignment/>
    </xf>
    <xf numFmtId="178" fontId="12" fillId="35" borderId="10" xfId="42" applyNumberFormat="1" applyFont="1" applyFill="1" applyBorder="1" applyAlignment="1">
      <alignment horizontal="right" vertical="center" wrapText="1"/>
    </xf>
    <xf numFmtId="178" fontId="9" fillId="35" borderId="10" xfId="42" applyNumberFormat="1" applyFont="1" applyFill="1" applyBorder="1" applyAlignment="1">
      <alignment horizontal="center" vertical="center" wrapText="1"/>
    </xf>
    <xf numFmtId="178" fontId="11" fillId="35" borderId="10" xfId="42" applyNumberFormat="1" applyFont="1" applyFill="1" applyBorder="1" applyAlignment="1">
      <alignment horizontal="center" vertical="center" wrapText="1"/>
    </xf>
    <xf numFmtId="178" fontId="11" fillId="35" borderId="10" xfId="42" applyNumberFormat="1" applyFont="1" applyFill="1" applyBorder="1" applyAlignment="1">
      <alignment horizontal="right" vertical="center" wrapText="1"/>
    </xf>
    <xf numFmtId="178" fontId="11" fillId="35" borderId="10" xfId="42" applyNumberFormat="1" applyFont="1" applyFill="1" applyBorder="1" applyAlignment="1" quotePrefix="1">
      <alignment horizontal="center" vertical="center" wrapText="1"/>
    </xf>
    <xf numFmtId="0" fontId="17" fillId="33" borderId="0" xfId="39" applyFont="1" applyFill="1" applyAlignment="1">
      <alignment horizontal="center" vertical="center" wrapText="1"/>
      <protection/>
    </xf>
    <xf numFmtId="0" fontId="18" fillId="33" borderId="12" xfId="62" applyFont="1" applyFill="1" applyBorder="1" applyAlignment="1">
      <alignment horizontal="center" vertical="center" wrapText="1"/>
      <protection/>
    </xf>
    <xf numFmtId="0" fontId="18" fillId="33" borderId="13" xfId="62" applyFont="1" applyFill="1" applyBorder="1" applyAlignment="1">
      <alignment horizontal="center" vertical="center" wrapText="1"/>
      <protection/>
    </xf>
    <xf numFmtId="0" fontId="18" fillId="33" borderId="11" xfId="62" applyFont="1" applyFill="1" applyBorder="1" applyAlignment="1">
      <alignment horizontal="center" vertical="center" wrapText="1"/>
      <protection/>
    </xf>
    <xf numFmtId="49" fontId="9" fillId="33" borderId="10" xfId="62" applyNumberFormat="1" applyFont="1" applyFill="1" applyBorder="1" applyAlignment="1">
      <alignment horizontal="center" vertical="center" wrapText="1"/>
      <protection/>
    </xf>
    <xf numFmtId="49" fontId="9" fillId="33" borderId="10" xfId="63" applyNumberFormat="1" applyFont="1" applyFill="1" applyBorder="1" applyAlignment="1">
      <alignment horizontal="center" vertical="center" wrapText="1"/>
      <protection/>
    </xf>
    <xf numFmtId="49" fontId="9" fillId="33" borderId="12" xfId="62" applyNumberFormat="1" applyFont="1" applyFill="1" applyBorder="1" applyAlignment="1">
      <alignment horizontal="center" vertical="center" wrapText="1"/>
      <protection/>
    </xf>
    <xf numFmtId="49" fontId="9" fillId="33" borderId="11" xfId="62" applyNumberFormat="1" applyFont="1" applyFill="1" applyBorder="1" applyAlignment="1">
      <alignment horizontal="center" vertical="center" wrapText="1"/>
      <protection/>
    </xf>
    <xf numFmtId="3" fontId="9" fillId="33" borderId="10" xfId="62" applyNumberFormat="1" applyFont="1" applyFill="1" applyBorder="1" applyAlignment="1">
      <alignment horizontal="center" vertical="center" wrapText="1"/>
      <protection/>
    </xf>
    <xf numFmtId="3" fontId="9" fillId="33" borderId="10" xfId="63" applyNumberFormat="1" applyFont="1" applyFill="1" applyBorder="1" applyAlignment="1">
      <alignment horizontal="center" vertical="center" wrapText="1"/>
      <protection/>
    </xf>
    <xf numFmtId="3" fontId="9" fillId="33" borderId="14" xfId="63" applyNumberFormat="1" applyFont="1" applyFill="1" applyBorder="1" applyAlignment="1">
      <alignment horizontal="center" vertical="center" wrapText="1"/>
      <protection/>
    </xf>
    <xf numFmtId="3" fontId="9" fillId="33" borderId="15" xfId="63" applyNumberFormat="1" applyFont="1" applyFill="1" applyBorder="1" applyAlignment="1">
      <alignment horizontal="center" vertical="center" wrapText="1"/>
      <protection/>
    </xf>
    <xf numFmtId="3" fontId="9" fillId="33" borderId="14" xfId="62" applyNumberFormat="1" applyFont="1" applyFill="1" applyBorder="1" applyAlignment="1">
      <alignment horizontal="center" vertical="center" wrapText="1"/>
      <protection/>
    </xf>
    <xf numFmtId="3" fontId="9" fillId="33" borderId="15" xfId="62" applyNumberFormat="1" applyFont="1" applyFill="1" applyBorder="1" applyAlignment="1">
      <alignment horizontal="center" vertical="center" wrapText="1"/>
      <protection/>
    </xf>
    <xf numFmtId="3" fontId="9" fillId="34" borderId="14" xfId="62" applyNumberFormat="1" applyFont="1" applyFill="1" applyBorder="1" applyAlignment="1">
      <alignment horizontal="center" vertical="center" wrapText="1"/>
      <protection/>
    </xf>
    <xf numFmtId="3" fontId="9" fillId="34" borderId="15" xfId="62" applyNumberFormat="1" applyFont="1" applyFill="1" applyBorder="1" applyAlignment="1">
      <alignment horizontal="center" vertical="center" wrapText="1"/>
      <protection/>
    </xf>
    <xf numFmtId="3" fontId="9" fillId="34" borderId="10" xfId="63" applyNumberFormat="1" applyFont="1" applyFill="1" applyBorder="1" applyAlignment="1">
      <alignment horizontal="center" vertical="center" wrapText="1"/>
      <protection/>
    </xf>
    <xf numFmtId="3" fontId="9" fillId="34" borderId="14" xfId="63" applyNumberFormat="1" applyFont="1" applyFill="1" applyBorder="1" applyAlignment="1">
      <alignment horizontal="center" vertical="center" wrapText="1"/>
      <protection/>
    </xf>
    <xf numFmtId="3" fontId="9" fillId="34" borderId="15" xfId="63" applyNumberFormat="1" applyFont="1" applyFill="1" applyBorder="1" applyAlignment="1">
      <alignment horizontal="center" vertical="center" wrapText="1"/>
      <protection/>
    </xf>
    <xf numFmtId="3" fontId="9" fillId="34" borderId="10" xfId="62" applyNumberFormat="1" applyFont="1" applyFill="1" applyBorder="1" applyAlignment="1">
      <alignment horizontal="center" vertical="center" wrapText="1"/>
      <protection/>
    </xf>
    <xf numFmtId="49" fontId="9" fillId="34" borderId="10" xfId="63" applyNumberFormat="1" applyFont="1" applyFill="1" applyBorder="1" applyAlignment="1">
      <alignment horizontal="center" vertical="center" wrapText="1"/>
      <protection/>
    </xf>
    <xf numFmtId="49" fontId="9" fillId="34" borderId="12" xfId="62" applyNumberFormat="1" applyFont="1" applyFill="1" applyBorder="1" applyAlignment="1">
      <alignment horizontal="center" vertical="center" wrapText="1"/>
      <protection/>
    </xf>
    <xf numFmtId="49" fontId="9" fillId="34" borderId="11" xfId="62" applyNumberFormat="1" applyFont="1" applyFill="1" applyBorder="1" applyAlignment="1">
      <alignment horizontal="center" vertical="center" wrapText="1"/>
      <protection/>
    </xf>
    <xf numFmtId="49" fontId="9" fillId="34" borderId="10" xfId="62" applyNumberFormat="1" applyFont="1" applyFill="1" applyBorder="1" applyAlignment="1">
      <alignment horizontal="center" vertical="center" wrapText="1"/>
      <protection/>
    </xf>
    <xf numFmtId="0" fontId="17" fillId="34" borderId="0" xfId="39" applyFont="1" applyFill="1" applyAlignment="1">
      <alignment horizontal="center" vertical="center" wrapText="1"/>
      <protection/>
    </xf>
    <xf numFmtId="0" fontId="18" fillId="34" borderId="12" xfId="62" applyFont="1" applyFill="1" applyBorder="1" applyAlignment="1">
      <alignment horizontal="center" vertical="center" wrapText="1"/>
      <protection/>
    </xf>
    <xf numFmtId="0" fontId="18" fillId="34" borderId="13" xfId="62" applyFont="1" applyFill="1" applyBorder="1" applyAlignment="1">
      <alignment horizontal="center" vertical="center" wrapText="1"/>
      <protection/>
    </xf>
    <xf numFmtId="0" fontId="18" fillId="34" borderId="11" xfId="62" applyFont="1" applyFill="1" applyBorder="1" applyAlignment="1">
      <alignment horizontal="center" vertical="center" wrapText="1"/>
      <protection/>
    </xf>
    <xf numFmtId="49" fontId="9" fillId="33" borderId="14" xfId="62" applyNumberFormat="1" applyFont="1" applyFill="1" applyBorder="1" applyAlignment="1">
      <alignment horizontal="center" vertical="center" wrapText="1"/>
      <protection/>
    </xf>
    <xf numFmtId="49" fontId="9" fillId="33" borderId="16" xfId="62" applyNumberFormat="1" applyFont="1" applyFill="1" applyBorder="1" applyAlignment="1">
      <alignment horizontal="center" vertical="center" wrapText="1"/>
      <protection/>
    </xf>
    <xf numFmtId="49" fontId="9" fillId="33" borderId="15" xfId="62" applyNumberFormat="1" applyFont="1" applyFill="1" applyBorder="1" applyAlignment="1">
      <alignment horizontal="center" vertical="center" wrapText="1"/>
      <protection/>
    </xf>
    <xf numFmtId="3" fontId="9" fillId="33" borderId="16" xfId="62" applyNumberFormat="1" applyFont="1" applyFill="1" applyBorder="1" applyAlignment="1">
      <alignment horizontal="center" vertical="center" wrapText="1"/>
      <protection/>
    </xf>
    <xf numFmtId="3" fontId="18" fillId="34" borderId="12" xfId="62" applyNumberFormat="1" applyFont="1" applyFill="1" applyBorder="1" applyAlignment="1">
      <alignment horizontal="center" vertical="center" wrapText="1"/>
      <protection/>
    </xf>
    <xf numFmtId="3" fontId="18" fillId="34" borderId="13" xfId="62" applyNumberFormat="1" applyFont="1" applyFill="1" applyBorder="1" applyAlignment="1">
      <alignment horizontal="center" vertical="center" wrapText="1"/>
      <protection/>
    </xf>
    <xf numFmtId="171" fontId="9" fillId="34" borderId="12" xfId="42" applyFont="1" applyFill="1" applyBorder="1" applyAlignment="1">
      <alignment horizontal="center" vertical="center" wrapText="1"/>
    </xf>
    <xf numFmtId="171" fontId="9" fillId="34" borderId="11" xfId="42" applyFont="1" applyFill="1" applyBorder="1" applyAlignment="1">
      <alignment horizontal="center" vertical="center" wrapText="1"/>
    </xf>
    <xf numFmtId="0" fontId="19" fillId="33" borderId="0" xfId="62" applyFont="1" applyFill="1" applyAlignment="1">
      <alignment horizontal="center" vertical="center" wrapText="1"/>
      <protection/>
    </xf>
    <xf numFmtId="0" fontId="15" fillId="33" borderId="0" xfId="62" applyFont="1" applyFill="1" applyBorder="1" applyAlignment="1">
      <alignment horizontal="right" vertical="center" wrapText="1"/>
      <protection/>
    </xf>
    <xf numFmtId="0" fontId="22" fillId="33" borderId="10" xfId="0" applyFont="1" applyFill="1" applyBorder="1" applyAlignment="1">
      <alignment horizontal="center" vertical="center"/>
    </xf>
    <xf numFmtId="49" fontId="9" fillId="33" borderId="12" xfId="0" applyNumberFormat="1" applyFont="1" applyFill="1" applyBorder="1" applyAlignment="1">
      <alignment horizontal="center" vertical="center" wrapText="1"/>
    </xf>
    <xf numFmtId="49" fontId="9" fillId="33" borderId="11" xfId="0" applyNumberFormat="1" applyFont="1" applyFill="1" applyBorder="1" applyAlignment="1">
      <alignment horizontal="center" vertical="center" wrapText="1"/>
    </xf>
    <xf numFmtId="0" fontId="9" fillId="33" borderId="12" xfId="62" applyFont="1" applyFill="1" applyBorder="1" applyAlignment="1">
      <alignment horizontal="center" vertical="center" wrapText="1"/>
      <protection/>
    </xf>
    <xf numFmtId="0" fontId="9" fillId="33" borderId="11" xfId="62" applyFont="1" applyFill="1" applyBorder="1" applyAlignment="1">
      <alignment horizontal="center" vertical="center" wrapText="1"/>
      <protection/>
    </xf>
    <xf numFmtId="0" fontId="16" fillId="33" borderId="0" xfId="39" applyFont="1" applyFill="1" applyAlignment="1">
      <alignment horizontal="right" vertical="center" wrapText="1"/>
      <protection/>
    </xf>
    <xf numFmtId="0" fontId="16" fillId="33" borderId="0" xfId="62" applyFont="1" applyFill="1" applyAlignment="1">
      <alignment horizontal="center" vertical="center" wrapText="1"/>
      <protection/>
    </xf>
    <xf numFmtId="171" fontId="9" fillId="34" borderId="14" xfId="42" applyFont="1" applyFill="1" applyBorder="1" applyAlignment="1">
      <alignment horizontal="center" vertical="center" wrapText="1"/>
    </xf>
    <xf numFmtId="171" fontId="9" fillId="34" borderId="15" xfId="42" applyFont="1" applyFill="1" applyBorder="1" applyAlignment="1">
      <alignment horizontal="center" vertical="center" wrapText="1"/>
    </xf>
    <xf numFmtId="0" fontId="16" fillId="33" borderId="0" xfId="39" applyFont="1" applyFill="1" applyAlignment="1">
      <alignment horizontal="left" vertical="center" wrapText="1"/>
      <protection/>
    </xf>
    <xf numFmtId="171" fontId="9" fillId="34" borderId="10" xfId="42" applyFont="1" applyFill="1" applyBorder="1" applyAlignment="1">
      <alignment horizontal="center" vertical="center" wrapText="1"/>
    </xf>
    <xf numFmtId="0" fontId="15" fillId="34" borderId="0" xfId="62" applyFont="1" applyFill="1" applyBorder="1" applyAlignment="1">
      <alignment horizontal="right" vertical="center" wrapText="1"/>
      <protection/>
    </xf>
    <xf numFmtId="0" fontId="16" fillId="34" borderId="0" xfId="39" applyFont="1" applyFill="1" applyAlignment="1">
      <alignment horizontal="center" vertical="center" wrapText="1"/>
      <protection/>
    </xf>
    <xf numFmtId="3" fontId="9" fillId="33" borderId="16" xfId="63" applyNumberFormat="1" applyFont="1" applyFill="1" applyBorder="1" applyAlignment="1">
      <alignment horizontal="center" vertical="center" wrapText="1"/>
      <protection/>
    </xf>
    <xf numFmtId="3" fontId="9" fillId="33" borderId="17" xfId="63" applyNumberFormat="1" applyFont="1" applyFill="1" applyBorder="1" applyAlignment="1">
      <alignment horizontal="center" vertical="center" wrapText="1"/>
      <protection/>
    </xf>
    <xf numFmtId="3" fontId="9" fillId="33" borderId="18" xfId="63" applyNumberFormat="1" applyFont="1" applyFill="1" applyBorder="1" applyAlignment="1">
      <alignment horizontal="center" vertical="center" wrapText="1"/>
      <protection/>
    </xf>
    <xf numFmtId="3" fontId="9" fillId="33" borderId="19" xfId="63" applyNumberFormat="1" applyFont="1" applyFill="1" applyBorder="1" applyAlignment="1">
      <alignment horizontal="center" vertical="center" wrapText="1"/>
      <protection/>
    </xf>
    <xf numFmtId="3" fontId="9" fillId="33" borderId="20" xfId="63" applyNumberFormat="1" applyFont="1" applyFill="1" applyBorder="1" applyAlignment="1">
      <alignment horizontal="center" vertical="center" wrapText="1"/>
      <protection/>
    </xf>
    <xf numFmtId="3" fontId="9" fillId="33" borderId="21" xfId="63" applyNumberFormat="1" applyFont="1" applyFill="1" applyBorder="1" applyAlignment="1">
      <alignment horizontal="center" vertical="center" wrapText="1"/>
      <protection/>
    </xf>
    <xf numFmtId="3" fontId="9" fillId="33" borderId="22" xfId="63" applyNumberFormat="1" applyFont="1" applyFill="1" applyBorder="1" applyAlignment="1">
      <alignment horizontal="center" vertical="center" wrapText="1"/>
      <protection/>
    </xf>
    <xf numFmtId="3" fontId="9" fillId="33" borderId="12" xfId="62" applyNumberFormat="1" applyFont="1" applyFill="1" applyBorder="1" applyAlignment="1">
      <alignment horizontal="center" vertical="center" wrapText="1"/>
      <protection/>
    </xf>
    <xf numFmtId="3" fontId="9" fillId="33" borderId="13" xfId="62" applyNumberFormat="1" applyFont="1" applyFill="1" applyBorder="1" applyAlignment="1">
      <alignment horizontal="center" vertical="center" wrapText="1"/>
      <protection/>
    </xf>
    <xf numFmtId="3" fontId="9" fillId="33" borderId="11" xfId="62" applyNumberFormat="1" applyFont="1" applyFill="1" applyBorder="1" applyAlignment="1">
      <alignment horizontal="center" vertical="center" wrapText="1"/>
      <protection/>
    </xf>
    <xf numFmtId="49" fontId="9" fillId="33" borderId="13" xfId="62" applyNumberFormat="1" applyFont="1" applyFill="1" applyBorder="1" applyAlignment="1">
      <alignment horizontal="center" vertical="center" wrapText="1"/>
      <protection/>
    </xf>
    <xf numFmtId="3" fontId="9" fillId="34" borderId="16" xfId="63" applyNumberFormat="1" applyFont="1" applyFill="1" applyBorder="1" applyAlignment="1">
      <alignment horizontal="center" vertical="center" wrapText="1"/>
      <protection/>
    </xf>
    <xf numFmtId="3" fontId="9" fillId="34" borderId="17" xfId="63" applyNumberFormat="1" applyFont="1" applyFill="1" applyBorder="1" applyAlignment="1">
      <alignment horizontal="center" vertical="center" wrapText="1"/>
      <protection/>
    </xf>
    <xf numFmtId="3" fontId="9" fillId="34" borderId="18" xfId="63" applyNumberFormat="1" applyFont="1" applyFill="1" applyBorder="1" applyAlignment="1">
      <alignment horizontal="center" vertical="center" wrapText="1"/>
      <protection/>
    </xf>
    <xf numFmtId="3" fontId="9" fillId="34" borderId="19" xfId="63" applyNumberFormat="1" applyFont="1" applyFill="1" applyBorder="1" applyAlignment="1">
      <alignment horizontal="center" vertical="center" wrapText="1"/>
      <protection/>
    </xf>
    <xf numFmtId="3" fontId="9" fillId="34" borderId="20" xfId="63" applyNumberFormat="1" applyFont="1" applyFill="1" applyBorder="1" applyAlignment="1">
      <alignment horizontal="center" vertical="center" wrapText="1"/>
      <protection/>
    </xf>
    <xf numFmtId="3" fontId="9" fillId="34" borderId="21" xfId="63" applyNumberFormat="1" applyFont="1" applyFill="1" applyBorder="1" applyAlignment="1">
      <alignment horizontal="center" vertical="center" wrapText="1"/>
      <protection/>
    </xf>
    <xf numFmtId="3" fontId="9" fillId="34" borderId="22" xfId="63" applyNumberFormat="1" applyFont="1" applyFill="1" applyBorder="1" applyAlignment="1">
      <alignment horizontal="center" vertical="center" wrapText="1"/>
      <protection/>
    </xf>
    <xf numFmtId="3" fontId="9" fillId="34" borderId="16" xfId="62" applyNumberFormat="1" applyFont="1" applyFill="1" applyBorder="1" applyAlignment="1">
      <alignment horizontal="center" vertical="center" wrapText="1"/>
      <protection/>
    </xf>
    <xf numFmtId="3" fontId="9" fillId="34" borderId="12" xfId="62" applyNumberFormat="1" applyFont="1" applyFill="1" applyBorder="1" applyAlignment="1">
      <alignment horizontal="center" vertical="center" wrapText="1"/>
      <protection/>
    </xf>
    <xf numFmtId="3" fontId="9" fillId="34" borderId="13" xfId="62" applyNumberFormat="1" applyFont="1" applyFill="1" applyBorder="1" applyAlignment="1">
      <alignment horizontal="center" vertical="center" wrapText="1"/>
      <protection/>
    </xf>
    <xf numFmtId="3" fontId="9" fillId="34" borderId="11" xfId="62" applyNumberFormat="1" applyFont="1" applyFill="1" applyBorder="1" applyAlignment="1">
      <alignment horizontal="center" vertical="center" wrapText="1"/>
      <protection/>
    </xf>
    <xf numFmtId="49" fontId="9" fillId="34" borderId="14" xfId="62" applyNumberFormat="1" applyFont="1" applyFill="1" applyBorder="1" applyAlignment="1">
      <alignment horizontal="center" vertical="center" wrapText="1"/>
      <protection/>
    </xf>
    <xf numFmtId="49" fontId="9" fillId="34" borderId="16" xfId="62" applyNumberFormat="1" applyFont="1" applyFill="1" applyBorder="1" applyAlignment="1">
      <alignment horizontal="center" vertical="center" wrapText="1"/>
      <protection/>
    </xf>
    <xf numFmtId="49" fontId="9" fillId="34" borderId="15" xfId="62" applyNumberFormat="1" applyFont="1" applyFill="1" applyBorder="1" applyAlignment="1">
      <alignment horizontal="center" vertical="center" wrapText="1"/>
      <protection/>
    </xf>
    <xf numFmtId="49" fontId="9" fillId="34" borderId="13" xfId="62" applyNumberFormat="1" applyFont="1" applyFill="1" applyBorder="1" applyAlignment="1">
      <alignment horizontal="center" vertical="center" wrapText="1"/>
      <protection/>
    </xf>
    <xf numFmtId="178" fontId="11" fillId="33" borderId="14" xfId="42" applyNumberFormat="1" applyFont="1" applyFill="1" applyBorder="1" applyAlignment="1">
      <alignment horizontal="center" vertical="center" wrapText="1"/>
    </xf>
    <xf numFmtId="178" fontId="11" fillId="33" borderId="16" xfId="42" applyNumberFormat="1" applyFont="1" applyFill="1" applyBorder="1" applyAlignment="1">
      <alignment horizontal="center" vertical="center" wrapText="1"/>
    </xf>
    <xf numFmtId="178" fontId="11" fillId="33" borderId="15" xfId="42" applyNumberFormat="1" applyFont="1" applyFill="1" applyBorder="1" applyAlignment="1">
      <alignment horizontal="center" vertical="center" wrapText="1"/>
    </xf>
    <xf numFmtId="0" fontId="12" fillId="33" borderId="14"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3" fillId="33" borderId="0" xfId="62" applyFont="1" applyFill="1" applyAlignment="1">
      <alignment horizontal="center" vertical="center" wrapText="1"/>
      <protection/>
    </xf>
    <xf numFmtId="0" fontId="72" fillId="33" borderId="0" xfId="0" applyFont="1" applyFill="1" applyAlignment="1">
      <alignment horizontal="right"/>
    </xf>
    <xf numFmtId="0" fontId="15" fillId="33" borderId="0" xfId="62" applyFont="1" applyFill="1" applyBorder="1" applyAlignment="1">
      <alignment horizontal="right" vertical="center"/>
      <protection/>
    </xf>
    <xf numFmtId="49" fontId="9" fillId="35" borderId="12" xfId="62" applyNumberFormat="1" applyFont="1" applyFill="1" applyBorder="1" applyAlignment="1">
      <alignment horizontal="center" vertical="center" wrapText="1"/>
      <protection/>
    </xf>
    <xf numFmtId="49" fontId="9" fillId="35" borderId="13" xfId="62" applyNumberFormat="1" applyFont="1" applyFill="1" applyBorder="1" applyAlignment="1">
      <alignment horizontal="center" vertical="center" wrapText="1"/>
      <protection/>
    </xf>
    <xf numFmtId="49" fontId="9" fillId="35" borderId="11" xfId="62" applyNumberFormat="1" applyFont="1" applyFill="1" applyBorder="1" applyAlignment="1">
      <alignment horizontal="center" vertical="center" wrapText="1"/>
      <protection/>
    </xf>
    <xf numFmtId="49" fontId="9" fillId="35" borderId="14" xfId="62" applyNumberFormat="1" applyFont="1" applyFill="1" applyBorder="1" applyAlignment="1">
      <alignment horizontal="center" vertical="center" wrapText="1"/>
      <protection/>
    </xf>
    <xf numFmtId="49" fontId="9" fillId="35" borderId="16" xfId="62" applyNumberFormat="1" applyFont="1" applyFill="1" applyBorder="1" applyAlignment="1">
      <alignment horizontal="center" vertical="center" wrapText="1"/>
      <protection/>
    </xf>
    <xf numFmtId="49" fontId="9" fillId="35" borderId="15" xfId="62" applyNumberFormat="1" applyFont="1" applyFill="1" applyBorder="1" applyAlignment="1">
      <alignment horizontal="center" vertical="center" wrapText="1"/>
      <protection/>
    </xf>
    <xf numFmtId="3" fontId="9" fillId="35" borderId="12" xfId="62" applyNumberFormat="1" applyFont="1" applyFill="1" applyBorder="1" applyAlignment="1">
      <alignment horizontal="center" vertical="center" wrapText="1"/>
      <protection/>
    </xf>
    <xf numFmtId="3" fontId="9" fillId="35" borderId="13" xfId="62" applyNumberFormat="1" applyFont="1" applyFill="1" applyBorder="1" applyAlignment="1">
      <alignment horizontal="center" vertical="center" wrapText="1"/>
      <protection/>
    </xf>
    <xf numFmtId="3" fontId="9" fillId="35" borderId="11" xfId="62" applyNumberFormat="1" applyFont="1" applyFill="1" applyBorder="1" applyAlignment="1">
      <alignment horizontal="center" vertical="center" wrapText="1"/>
      <protection/>
    </xf>
    <xf numFmtId="3" fontId="9" fillId="35" borderId="14" xfId="63" applyNumberFormat="1" applyFont="1" applyFill="1" applyBorder="1" applyAlignment="1">
      <alignment horizontal="center" vertical="center" wrapText="1"/>
      <protection/>
    </xf>
    <xf numFmtId="3" fontId="9" fillId="35" borderId="16" xfId="63" applyNumberFormat="1" applyFont="1" applyFill="1" applyBorder="1" applyAlignment="1">
      <alignment horizontal="center" vertical="center" wrapText="1"/>
      <protection/>
    </xf>
    <xf numFmtId="3" fontId="9" fillId="35" borderId="15" xfId="63" applyNumberFormat="1" applyFont="1" applyFill="1" applyBorder="1" applyAlignment="1">
      <alignment horizontal="center" vertical="center" wrapText="1"/>
      <protection/>
    </xf>
    <xf numFmtId="3" fontId="9" fillId="35" borderId="17" xfId="63" applyNumberFormat="1" applyFont="1" applyFill="1" applyBorder="1" applyAlignment="1">
      <alignment horizontal="center" vertical="center" wrapText="1"/>
      <protection/>
    </xf>
    <xf numFmtId="3" fontId="9" fillId="35" borderId="18" xfId="63" applyNumberFormat="1" applyFont="1" applyFill="1" applyBorder="1" applyAlignment="1">
      <alignment horizontal="center" vertical="center" wrapText="1"/>
      <protection/>
    </xf>
    <xf numFmtId="3" fontId="9" fillId="35" borderId="19" xfId="63" applyNumberFormat="1" applyFont="1" applyFill="1" applyBorder="1" applyAlignment="1">
      <alignment horizontal="center" vertical="center" wrapText="1"/>
      <protection/>
    </xf>
    <xf numFmtId="3" fontId="9" fillId="35" borderId="20" xfId="63" applyNumberFormat="1" applyFont="1" applyFill="1" applyBorder="1" applyAlignment="1">
      <alignment horizontal="center" vertical="center" wrapText="1"/>
      <protection/>
    </xf>
    <xf numFmtId="3" fontId="9" fillId="35" borderId="21" xfId="63" applyNumberFormat="1" applyFont="1" applyFill="1" applyBorder="1" applyAlignment="1">
      <alignment horizontal="center" vertical="center" wrapText="1"/>
      <protection/>
    </xf>
    <xf numFmtId="3" fontId="9" fillId="35" borderId="22" xfId="63" applyNumberFormat="1" applyFont="1" applyFill="1" applyBorder="1" applyAlignment="1">
      <alignment horizontal="center" vertical="center" wrapText="1"/>
      <protection/>
    </xf>
    <xf numFmtId="3" fontId="9" fillId="35" borderId="14" xfId="62" applyNumberFormat="1" applyFont="1" applyFill="1" applyBorder="1" applyAlignment="1">
      <alignment horizontal="center" vertical="center" wrapText="1"/>
      <protection/>
    </xf>
    <xf numFmtId="3" fontId="9" fillId="35" borderId="15" xfId="62" applyNumberFormat="1" applyFont="1" applyFill="1" applyBorder="1" applyAlignment="1">
      <alignment horizontal="center" vertical="center" wrapText="1"/>
      <protection/>
    </xf>
    <xf numFmtId="3" fontId="9" fillId="35" borderId="16" xfId="62" applyNumberFormat="1" applyFont="1" applyFill="1" applyBorder="1" applyAlignment="1">
      <alignment horizontal="center" vertical="center" wrapText="1"/>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utoFormat-Optionen 2" xfId="39"/>
    <cellStyle name="Bad" xfId="40"/>
    <cellStyle name="Calculation" xfId="41"/>
    <cellStyle name="Comma" xfId="42"/>
    <cellStyle name="Comma [0]" xfId="43"/>
    <cellStyle name="Comma 10 10 2 3" xfId="44"/>
    <cellStyle name="Comma 2" xfId="45"/>
    <cellStyle name="Comma 3" xfId="46"/>
    <cellStyle name="Comma 3 6" xfId="47"/>
    <cellStyle name="Currency" xfId="48"/>
    <cellStyle name="Currency [0]" xfId="49"/>
    <cellStyle name="Check Cell"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 Style1 2 10" xfId="62"/>
    <cellStyle name="Normal 10 2" xfId="63"/>
    <cellStyle name="Normal 10 5" xfId="64"/>
    <cellStyle name="Normal 2" xfId="65"/>
    <cellStyle name="Normal 2 2" xfId="66"/>
    <cellStyle name="Normal 2_Bao cao doan cong tac cua Bo thang 4-2010" xfId="67"/>
    <cellStyle name="Normal 3" xfId="68"/>
    <cellStyle name="Normal 4" xfId="69"/>
    <cellStyle name="Normal_Bieu mau (CV )" xfId="70"/>
    <cellStyle name="Note" xfId="71"/>
    <cellStyle name="Output" xfId="72"/>
    <cellStyle name="Percent" xfId="73"/>
    <cellStyle name="Title" xfId="74"/>
    <cellStyle name="Total" xfId="75"/>
    <cellStyle name="Warning Text" xfId="76"/>
    <cellStyle name="通貨_List-dwgis"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HS66"/>
  <sheetViews>
    <sheetView tabSelected="1" view="pageBreakPreview" zoomScale="85" zoomScaleSheetLayoutView="85" zoomScalePageLayoutView="0" workbookViewId="0" topLeftCell="A38">
      <selection activeCell="A5" sqref="A5:GT5"/>
    </sheetView>
  </sheetViews>
  <sheetFormatPr defaultColWidth="9.140625" defaultRowHeight="15"/>
  <cols>
    <col min="1" max="1" width="4.28125" style="38" customWidth="1"/>
    <col min="2" max="2" width="36.421875" style="102" customWidth="1"/>
    <col min="3" max="3" width="8.28125" style="38" customWidth="1"/>
    <col min="4" max="4" width="21.140625" style="47" hidden="1" customWidth="1"/>
    <col min="5" max="5" width="8.421875" style="38" customWidth="1"/>
    <col min="6" max="6" width="9.00390625" style="38" customWidth="1"/>
    <col min="7" max="7" width="14.140625" style="45" hidden="1" customWidth="1"/>
    <col min="8" max="9" width="7.57421875" style="52" hidden="1" customWidth="1"/>
    <col min="10" max="10" width="5.8515625" style="52" hidden="1" customWidth="1"/>
    <col min="11" max="11" width="7.00390625" style="52" hidden="1" customWidth="1"/>
    <col min="12" max="12" width="7.7109375" style="52" hidden="1" customWidth="1"/>
    <col min="13" max="13" width="5.8515625" style="52" hidden="1" customWidth="1"/>
    <col min="14" max="14" width="7.28125" style="52" hidden="1" customWidth="1"/>
    <col min="15" max="18" width="5.8515625" style="52" hidden="1" customWidth="1"/>
    <col min="19" max="39" width="8.28125" style="52" hidden="1" customWidth="1"/>
    <col min="40" max="41" width="8.28125" style="53" hidden="1" customWidth="1"/>
    <col min="42" max="42" width="5.8515625" style="45" hidden="1" customWidth="1"/>
    <col min="43" max="43" width="6.7109375" style="45" hidden="1" customWidth="1"/>
    <col min="44" max="44" width="7.8515625" style="45" hidden="1" customWidth="1"/>
    <col min="45" max="45" width="5.8515625" style="45" hidden="1" customWidth="1"/>
    <col min="46" max="46" width="7.421875" style="45" hidden="1" customWidth="1"/>
    <col min="47" max="47" width="8.140625" style="45" hidden="1" customWidth="1"/>
    <col min="48" max="48" width="7.7109375" style="45" hidden="1" customWidth="1"/>
    <col min="49" max="49" width="5.8515625" style="45" hidden="1" customWidth="1"/>
    <col min="50" max="50" width="6.7109375" style="45" hidden="1" customWidth="1"/>
    <col min="51" max="51" width="7.8515625" style="45" hidden="1" customWidth="1"/>
    <col min="52" max="52" width="5.8515625" style="45" hidden="1" customWidth="1"/>
    <col min="53" max="53" width="7.421875" style="45" hidden="1" customWidth="1"/>
    <col min="54" max="54" width="14.140625" style="45" hidden="1" customWidth="1"/>
    <col min="55" max="56" width="7.57421875" style="45" hidden="1" customWidth="1"/>
    <col min="57" max="57" width="5.8515625" style="45" hidden="1" customWidth="1"/>
    <col min="58" max="58" width="6.57421875" style="45" hidden="1" customWidth="1"/>
    <col min="59" max="59" width="6.140625" style="45" hidden="1" customWidth="1"/>
    <col min="60" max="60" width="5.57421875" style="45" hidden="1" customWidth="1"/>
    <col min="61" max="61" width="7.00390625" style="45" hidden="1" customWidth="1"/>
    <col min="62" max="65" width="5.8515625" style="45" hidden="1" customWidth="1"/>
    <col min="66" max="67" width="7.7109375" style="45" hidden="1" customWidth="1"/>
    <col min="68" max="68" width="5.8515625" style="45" hidden="1" customWidth="1"/>
    <col min="69" max="69" width="9.28125" style="45" hidden="1" customWidth="1"/>
    <col min="70" max="70" width="8.421875" style="45" hidden="1" customWidth="1"/>
    <col min="71" max="71" width="5.8515625" style="45" hidden="1" customWidth="1"/>
    <col min="72" max="72" width="11.421875" style="45" hidden="1" customWidth="1"/>
    <col min="73" max="74" width="8.28125" style="45" hidden="1" customWidth="1"/>
    <col min="75" max="75" width="5.8515625" style="45" hidden="1" customWidth="1"/>
    <col min="76" max="76" width="6.7109375" style="45" hidden="1" customWidth="1"/>
    <col min="77" max="77" width="7.8515625" style="45" hidden="1" customWidth="1"/>
    <col min="78" max="78" width="5.8515625" style="45" hidden="1" customWidth="1"/>
    <col min="79" max="81" width="7.421875" style="45" hidden="1" customWidth="1"/>
    <col min="82" max="82" width="5.8515625" style="45" hidden="1" customWidth="1"/>
    <col min="83" max="83" width="6.7109375" style="45" hidden="1" customWidth="1"/>
    <col min="84" max="84" width="7.8515625" style="45" hidden="1" customWidth="1"/>
    <col min="85" max="85" width="5.8515625" style="45" hidden="1" customWidth="1"/>
    <col min="86" max="86" width="7.421875" style="45" hidden="1" customWidth="1"/>
    <col min="87" max="88" width="7.28125" style="45" hidden="1" customWidth="1"/>
    <col min="89" max="90" width="7.140625" style="45" hidden="1" customWidth="1"/>
    <col min="91" max="91" width="11.28125" style="45" hidden="1" customWidth="1"/>
    <col min="92" max="93" width="7.57421875" style="45" hidden="1" customWidth="1"/>
    <col min="94" max="94" width="5.8515625" style="45" hidden="1" customWidth="1"/>
    <col min="95" max="95" width="6.57421875" style="45" hidden="1" customWidth="1"/>
    <col min="96" max="96" width="6.140625" style="45" hidden="1" customWidth="1"/>
    <col min="97" max="97" width="5.57421875" style="45" hidden="1" customWidth="1"/>
    <col min="98" max="98" width="7.00390625" style="45" hidden="1" customWidth="1"/>
    <col min="99" max="102" width="5.8515625" style="45" hidden="1" customWidth="1"/>
    <col min="103" max="104" width="7.7109375" style="45" hidden="1" customWidth="1"/>
    <col min="105" max="105" width="5.8515625" style="45" hidden="1" customWidth="1"/>
    <col min="106" max="106" width="9.28125" style="45" hidden="1" customWidth="1"/>
    <col min="107" max="107" width="8.421875" style="45" hidden="1" customWidth="1"/>
    <col min="108" max="108" width="5.8515625" style="45" hidden="1" customWidth="1"/>
    <col min="109" max="109" width="11.421875" style="45" hidden="1" customWidth="1"/>
    <col min="110" max="110" width="8.28125" style="45" hidden="1" customWidth="1"/>
    <col min="111" max="111" width="7.00390625" style="45" hidden="1" customWidth="1"/>
    <col min="112" max="112" width="5.8515625" style="45" hidden="1" customWidth="1"/>
    <col min="113" max="113" width="6.7109375" style="45" hidden="1" customWidth="1"/>
    <col min="114" max="114" width="7.8515625" style="45" hidden="1" customWidth="1"/>
    <col min="115" max="115" width="5.8515625" style="45" hidden="1" customWidth="1"/>
    <col min="116" max="118" width="7.421875" style="45" hidden="1" customWidth="1"/>
    <col min="119" max="119" width="5.8515625" style="45" hidden="1" customWidth="1"/>
    <col min="120" max="120" width="6.7109375" style="45" hidden="1" customWidth="1"/>
    <col min="121" max="121" width="7.8515625" style="45" hidden="1" customWidth="1"/>
    <col min="122" max="122" width="5.8515625" style="45" hidden="1" customWidth="1"/>
    <col min="123" max="123" width="7.421875" style="45" hidden="1" customWidth="1"/>
    <col min="124" max="125" width="7.28125" style="45" hidden="1" customWidth="1"/>
    <col min="126" max="127" width="7.140625" style="45" hidden="1" customWidth="1"/>
    <col min="128" max="128" width="11.28125" style="45" hidden="1" customWidth="1"/>
    <col min="129" max="130" width="7.57421875" style="45" hidden="1" customWidth="1"/>
    <col min="131" max="131" width="5.8515625" style="45" hidden="1" customWidth="1"/>
    <col min="132" max="132" width="6.57421875" style="45" hidden="1" customWidth="1"/>
    <col min="133" max="133" width="6.140625" style="45" hidden="1" customWidth="1"/>
    <col min="134" max="134" width="5.57421875" style="45" hidden="1" customWidth="1"/>
    <col min="135" max="135" width="7.00390625" style="45" hidden="1" customWidth="1"/>
    <col min="136" max="139" width="5.8515625" style="45" hidden="1" customWidth="1"/>
    <col min="140" max="141" width="7.7109375" style="45" hidden="1" customWidth="1"/>
    <col min="142" max="142" width="5.8515625" style="45" hidden="1" customWidth="1"/>
    <col min="143" max="143" width="9.28125" style="45" hidden="1" customWidth="1"/>
    <col min="144" max="144" width="8.421875" style="45" hidden="1" customWidth="1"/>
    <col min="145" max="145" width="5.8515625" style="45" hidden="1" customWidth="1"/>
    <col min="146" max="146" width="11.421875" style="45" hidden="1" customWidth="1"/>
    <col min="147" max="147" width="8.28125" style="45" hidden="1" customWidth="1"/>
    <col min="148" max="148" width="7.00390625" style="45" hidden="1" customWidth="1"/>
    <col min="149" max="149" width="5.8515625" style="45" hidden="1" customWidth="1"/>
    <col min="150" max="150" width="6.7109375" style="45" hidden="1" customWidth="1"/>
    <col min="151" max="151" width="7.8515625" style="45" hidden="1" customWidth="1"/>
    <col min="152" max="152" width="5.8515625" style="45" hidden="1" customWidth="1"/>
    <col min="153" max="155" width="7.421875" style="45" hidden="1" customWidth="1"/>
    <col min="156" max="156" width="5.8515625" style="45" hidden="1" customWidth="1"/>
    <col min="157" max="157" width="6.7109375" style="45" hidden="1" customWidth="1"/>
    <col min="158" max="158" width="7.8515625" style="45" hidden="1" customWidth="1"/>
    <col min="159" max="159" width="5.8515625" style="45" hidden="1" customWidth="1"/>
    <col min="160" max="160" width="7.421875" style="45" hidden="1" customWidth="1"/>
    <col min="161" max="162" width="7.28125" style="45" hidden="1" customWidth="1"/>
    <col min="163" max="164" width="7.140625" style="45" hidden="1" customWidth="1"/>
    <col min="165" max="165" width="11.28125" style="34" customWidth="1"/>
    <col min="166" max="167" width="7.57421875" style="34" customWidth="1"/>
    <col min="168" max="168" width="5.8515625" style="34" customWidth="1"/>
    <col min="169" max="169" width="6.57421875" style="34" customWidth="1"/>
    <col min="170" max="170" width="6.140625" style="34" customWidth="1"/>
    <col min="171" max="171" width="5.57421875" style="34" customWidth="1"/>
    <col min="172" max="172" width="7.00390625" style="34" customWidth="1"/>
    <col min="173" max="176" width="5.8515625" style="34" hidden="1" customWidth="1"/>
    <col min="177" max="178" width="7.7109375" style="34" customWidth="1"/>
    <col min="179" max="179" width="5.8515625" style="34" hidden="1" customWidth="1"/>
    <col min="180" max="180" width="9.28125" style="34" hidden="1" customWidth="1"/>
    <col min="181" max="181" width="8.421875" style="34" hidden="1" customWidth="1"/>
    <col min="182" max="182" width="5.8515625" style="34" hidden="1" customWidth="1"/>
    <col min="183" max="183" width="11.421875" style="34" hidden="1" customWidth="1"/>
    <col min="184" max="184" width="8.28125" style="34" customWidth="1"/>
    <col min="185" max="185" width="7.00390625" style="34" customWidth="1"/>
    <col min="186" max="186" width="5.8515625" style="34" hidden="1" customWidth="1"/>
    <col min="187" max="187" width="6.7109375" style="34" hidden="1" customWidth="1"/>
    <col min="188" max="188" width="7.8515625" style="34" hidden="1" customWidth="1"/>
    <col min="189" max="189" width="5.8515625" style="34" hidden="1" customWidth="1"/>
    <col min="190" max="190" width="7.421875" style="34" hidden="1" customWidth="1"/>
    <col min="191" max="192" width="7.421875" style="34" customWidth="1"/>
    <col min="193" max="193" width="5.8515625" style="34" hidden="1" customWidth="1"/>
    <col min="194" max="194" width="6.7109375" style="34" hidden="1" customWidth="1"/>
    <col min="195" max="195" width="7.8515625" style="34" hidden="1" customWidth="1"/>
    <col min="196" max="196" width="5.8515625" style="34" hidden="1" customWidth="1"/>
    <col min="197" max="197" width="7.421875" style="34" hidden="1" customWidth="1"/>
    <col min="198" max="199" width="7.28125" style="34" customWidth="1"/>
    <col min="200" max="201" width="7.140625" style="34" customWidth="1"/>
    <col min="202" max="202" width="29.140625" style="34" customWidth="1"/>
    <col min="203" max="226" width="9.140625" style="19" customWidth="1"/>
    <col min="227" max="16384" width="9.140625" style="34" customWidth="1"/>
  </cols>
  <sheetData>
    <row r="1" spans="1:202" ht="16.5" customHeight="1">
      <c r="A1" s="168"/>
      <c r="B1" s="168"/>
      <c r="C1" s="90"/>
      <c r="D1" s="76"/>
      <c r="E1" s="90"/>
      <c r="F1" s="90"/>
      <c r="G1" s="76"/>
      <c r="H1" s="76"/>
      <c r="I1" s="76"/>
      <c r="J1" s="76"/>
      <c r="K1" s="76"/>
      <c r="L1" s="76"/>
      <c r="M1" s="76"/>
      <c r="N1" s="76"/>
      <c r="O1" s="76"/>
      <c r="P1" s="76"/>
      <c r="Q1" s="76"/>
      <c r="R1" s="76"/>
      <c r="S1" s="76"/>
      <c r="T1" s="145" t="s">
        <v>23</v>
      </c>
      <c r="U1" s="145"/>
      <c r="V1" s="145"/>
      <c r="W1" s="145"/>
      <c r="X1" s="145"/>
      <c r="Y1" s="145"/>
      <c r="Z1" s="76"/>
      <c r="AA1" s="145" t="s">
        <v>23</v>
      </c>
      <c r="AB1" s="145"/>
      <c r="AC1" s="145"/>
      <c r="AD1" s="145"/>
      <c r="AE1" s="145"/>
      <c r="AF1" s="145"/>
      <c r="AG1" s="76"/>
      <c r="AH1" s="145" t="s">
        <v>23</v>
      </c>
      <c r="AI1" s="145"/>
      <c r="AJ1" s="145"/>
      <c r="AK1" s="145"/>
      <c r="AL1" s="145"/>
      <c r="AM1" s="145"/>
      <c r="AN1" s="77"/>
      <c r="AO1" s="48"/>
      <c r="AP1" s="145"/>
      <c r="AQ1" s="145"/>
      <c r="AR1" s="145"/>
      <c r="AS1" s="145"/>
      <c r="AT1" s="145"/>
      <c r="AU1" s="76"/>
      <c r="AV1" s="145" t="s">
        <v>23</v>
      </c>
      <c r="AW1" s="145"/>
      <c r="AX1" s="145"/>
      <c r="AY1" s="145"/>
      <c r="AZ1" s="145"/>
      <c r="BA1" s="145"/>
      <c r="BB1" s="76"/>
      <c r="BC1" s="76"/>
      <c r="BD1" s="76"/>
      <c r="BE1" s="76"/>
      <c r="BF1" s="76"/>
      <c r="BG1" s="76"/>
      <c r="BH1" s="76"/>
      <c r="BI1" s="76"/>
      <c r="BJ1" s="76"/>
      <c r="BK1" s="76"/>
      <c r="BL1" s="76"/>
      <c r="BM1" s="76"/>
      <c r="BN1" s="76"/>
      <c r="BO1" s="145" t="s">
        <v>23</v>
      </c>
      <c r="BP1" s="145"/>
      <c r="BQ1" s="145"/>
      <c r="BR1" s="145"/>
      <c r="BS1" s="145"/>
      <c r="BT1" s="145"/>
      <c r="BU1" s="76"/>
      <c r="BV1" s="145" t="s">
        <v>23</v>
      </c>
      <c r="BW1" s="145"/>
      <c r="BX1" s="145"/>
      <c r="BY1" s="145"/>
      <c r="BZ1" s="145"/>
      <c r="CA1" s="145"/>
      <c r="CB1" s="76"/>
      <c r="CC1" s="145" t="s">
        <v>23</v>
      </c>
      <c r="CD1" s="145"/>
      <c r="CE1" s="145"/>
      <c r="CF1" s="145"/>
      <c r="CG1" s="145"/>
      <c r="CH1" s="145"/>
      <c r="CI1" s="76"/>
      <c r="CJ1" s="89"/>
      <c r="CK1" s="76"/>
      <c r="CL1" s="89"/>
      <c r="CM1" s="76"/>
      <c r="CN1" s="76"/>
      <c r="CO1" s="76"/>
      <c r="CP1" s="76"/>
      <c r="CQ1" s="76"/>
      <c r="CR1" s="76"/>
      <c r="CS1" s="76"/>
      <c r="CT1" s="76"/>
      <c r="CU1" s="76"/>
      <c r="CV1" s="76"/>
      <c r="CW1" s="76"/>
      <c r="CX1" s="76"/>
      <c r="CY1" s="76"/>
      <c r="CZ1" s="145"/>
      <c r="DA1" s="145"/>
      <c r="DB1" s="145"/>
      <c r="DC1" s="145"/>
      <c r="DD1" s="145"/>
      <c r="DE1" s="145"/>
      <c r="DF1" s="76"/>
      <c r="DG1" s="145"/>
      <c r="DH1" s="145"/>
      <c r="DI1" s="145"/>
      <c r="DJ1" s="145"/>
      <c r="DK1" s="145"/>
      <c r="DL1" s="145"/>
      <c r="DM1" s="76"/>
      <c r="DN1" s="145"/>
      <c r="DO1" s="145"/>
      <c r="DP1" s="145"/>
      <c r="DQ1" s="145"/>
      <c r="DR1" s="145"/>
      <c r="DS1" s="145"/>
      <c r="DT1" s="76"/>
      <c r="DU1" s="89"/>
      <c r="DV1" s="76"/>
      <c r="DW1" s="89"/>
      <c r="DX1" s="76"/>
      <c r="DY1" s="76"/>
      <c r="DZ1" s="76"/>
      <c r="EA1" s="76"/>
      <c r="EB1" s="76"/>
      <c r="EC1" s="76"/>
      <c r="ED1" s="76"/>
      <c r="EE1" s="76"/>
      <c r="EF1" s="76"/>
      <c r="EG1" s="76"/>
      <c r="EH1" s="76"/>
      <c r="EI1" s="76"/>
      <c r="EJ1" s="76"/>
      <c r="EK1" s="145"/>
      <c r="EL1" s="145"/>
      <c r="EM1" s="145"/>
      <c r="EN1" s="145"/>
      <c r="EO1" s="145"/>
      <c r="EP1" s="145"/>
      <c r="EQ1" s="76"/>
      <c r="ER1" s="145"/>
      <c r="ES1" s="145"/>
      <c r="ET1" s="145"/>
      <c r="EU1" s="145"/>
      <c r="EV1" s="145"/>
      <c r="EW1" s="145"/>
      <c r="EX1" s="76"/>
      <c r="EY1" s="145"/>
      <c r="EZ1" s="145"/>
      <c r="FA1" s="145"/>
      <c r="FB1" s="145"/>
      <c r="FC1" s="145"/>
      <c r="FD1" s="145"/>
      <c r="FE1" s="76"/>
      <c r="FF1" s="103"/>
      <c r="FG1" s="76"/>
      <c r="FH1" s="103"/>
      <c r="FI1" s="90"/>
      <c r="FJ1" s="90"/>
      <c r="FK1" s="90"/>
      <c r="FL1" s="90"/>
      <c r="FM1" s="90"/>
      <c r="FN1" s="90"/>
      <c r="FO1" s="90"/>
      <c r="FP1" s="90"/>
      <c r="FQ1" s="90"/>
      <c r="FR1" s="90"/>
      <c r="FS1" s="90"/>
      <c r="FT1" s="90"/>
      <c r="FU1" s="90"/>
      <c r="FV1" s="121"/>
      <c r="FW1" s="121"/>
      <c r="FX1" s="121"/>
      <c r="FY1" s="121"/>
      <c r="FZ1" s="121"/>
      <c r="GA1" s="121"/>
      <c r="GB1" s="90"/>
      <c r="GC1" s="121"/>
      <c r="GD1" s="121"/>
      <c r="GE1" s="121"/>
      <c r="GF1" s="121"/>
      <c r="GG1" s="121"/>
      <c r="GH1" s="121"/>
      <c r="GI1" s="90"/>
      <c r="GJ1" s="121"/>
      <c r="GK1" s="121"/>
      <c r="GL1" s="121"/>
      <c r="GM1" s="121"/>
      <c r="GN1" s="121"/>
      <c r="GO1" s="121"/>
      <c r="GP1" s="90"/>
      <c r="GQ1" s="104"/>
      <c r="GR1" s="90"/>
      <c r="GS1" s="104"/>
      <c r="GT1" s="91"/>
    </row>
    <row r="2" spans="1:202" ht="16.5" customHeight="1">
      <c r="A2" s="92"/>
      <c r="B2" s="92"/>
      <c r="C2" s="90"/>
      <c r="D2" s="76"/>
      <c r="E2" s="90"/>
      <c r="F2" s="90"/>
      <c r="G2" s="76"/>
      <c r="H2" s="76"/>
      <c r="I2" s="76"/>
      <c r="J2" s="76"/>
      <c r="K2" s="76"/>
      <c r="L2" s="76"/>
      <c r="M2" s="76"/>
      <c r="N2" s="76"/>
      <c r="O2" s="76"/>
      <c r="P2" s="76"/>
      <c r="Q2" s="76"/>
      <c r="R2" s="76"/>
      <c r="S2" s="76"/>
      <c r="T2" s="89"/>
      <c r="U2" s="89"/>
      <c r="V2" s="89"/>
      <c r="W2" s="171"/>
      <c r="X2" s="171"/>
      <c r="Y2" s="171"/>
      <c r="Z2" s="164" t="s">
        <v>161</v>
      </c>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c r="BG2" s="164"/>
      <c r="BH2" s="164"/>
      <c r="BI2" s="164"/>
      <c r="BJ2" s="164"/>
      <c r="BK2" s="164"/>
      <c r="BL2" s="164"/>
      <c r="BM2" s="164"/>
      <c r="BN2" s="164"/>
      <c r="BO2" s="164"/>
      <c r="BP2" s="164"/>
      <c r="BQ2" s="164"/>
      <c r="BR2" s="164"/>
      <c r="BS2" s="164"/>
      <c r="BT2" s="164"/>
      <c r="BU2" s="164"/>
      <c r="BV2" s="164"/>
      <c r="BW2" s="164"/>
      <c r="BX2" s="164"/>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c r="DY2" s="164"/>
      <c r="DZ2" s="164"/>
      <c r="EA2" s="164"/>
      <c r="EB2" s="164"/>
      <c r="EC2" s="164"/>
      <c r="ED2" s="164"/>
      <c r="EE2" s="164"/>
      <c r="EF2" s="164"/>
      <c r="EG2" s="164"/>
      <c r="EH2" s="164"/>
      <c r="EI2" s="164"/>
      <c r="EJ2" s="164"/>
      <c r="EK2" s="164"/>
      <c r="EL2" s="164"/>
      <c r="EM2" s="164"/>
      <c r="EN2" s="164"/>
      <c r="EO2" s="164"/>
      <c r="EP2" s="164"/>
      <c r="EQ2" s="164"/>
      <c r="ER2" s="164"/>
      <c r="ES2" s="164"/>
      <c r="ET2" s="164"/>
      <c r="EU2" s="164"/>
      <c r="EV2" s="164"/>
      <c r="EW2" s="164"/>
      <c r="EX2" s="164"/>
      <c r="EY2" s="164"/>
      <c r="EZ2" s="164"/>
      <c r="FA2" s="164"/>
      <c r="FB2" s="164"/>
      <c r="FC2" s="164"/>
      <c r="FD2" s="164"/>
      <c r="FE2" s="164"/>
      <c r="FF2" s="164"/>
      <c r="FG2" s="164"/>
      <c r="FH2" s="164"/>
      <c r="FI2" s="164"/>
      <c r="FJ2" s="164"/>
      <c r="FK2" s="164"/>
      <c r="FL2" s="164"/>
      <c r="FM2" s="164"/>
      <c r="FN2" s="164"/>
      <c r="FO2" s="164"/>
      <c r="FP2" s="164"/>
      <c r="FQ2" s="164"/>
      <c r="FR2" s="164"/>
      <c r="FS2" s="164"/>
      <c r="FT2" s="164"/>
      <c r="FU2" s="164"/>
      <c r="FV2" s="164"/>
      <c r="FW2" s="164"/>
      <c r="FX2" s="164"/>
      <c r="FY2" s="164"/>
      <c r="FZ2" s="164"/>
      <c r="GA2" s="164"/>
      <c r="GB2" s="164"/>
      <c r="GC2" s="164"/>
      <c r="GD2" s="164"/>
      <c r="GE2" s="164"/>
      <c r="GF2" s="164"/>
      <c r="GG2" s="164"/>
      <c r="GH2" s="164"/>
      <c r="GI2" s="164"/>
      <c r="GJ2" s="164"/>
      <c r="GK2" s="164"/>
      <c r="GL2" s="164"/>
      <c r="GM2" s="164"/>
      <c r="GN2" s="164"/>
      <c r="GO2" s="164"/>
      <c r="GP2" s="164"/>
      <c r="GQ2" s="164"/>
      <c r="GR2" s="164"/>
      <c r="GS2" s="164"/>
      <c r="GT2" s="164"/>
    </row>
    <row r="3" spans="1:202" ht="32.25" customHeight="1">
      <c r="A3" s="165" t="s">
        <v>156</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row>
    <row r="4" spans="1:202" ht="18.75" customHeight="1" hidden="1">
      <c r="A4" s="157" t="s">
        <v>239</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row>
    <row r="5" spans="1:202" ht="18.75" customHeight="1">
      <c r="A5" s="157" t="s">
        <v>288</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7"/>
      <c r="AK5" s="157"/>
      <c r="AL5" s="157"/>
      <c r="AM5" s="157"/>
      <c r="AN5" s="157"/>
      <c r="AO5" s="157"/>
      <c r="AP5" s="157"/>
      <c r="AQ5" s="157"/>
      <c r="AR5" s="157"/>
      <c r="AS5" s="157"/>
      <c r="AT5" s="157"/>
      <c r="AU5" s="157"/>
      <c r="AV5" s="157"/>
      <c r="AW5" s="157"/>
      <c r="AX5" s="157"/>
      <c r="AY5" s="157"/>
      <c r="AZ5" s="157"/>
      <c r="BA5" s="157"/>
      <c r="BB5" s="157"/>
      <c r="BC5" s="157"/>
      <c r="BD5" s="157"/>
      <c r="BE5" s="157"/>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row>
    <row r="6" spans="1:202" ht="20.25" customHeight="1">
      <c r="A6" s="93"/>
      <c r="B6" s="101"/>
      <c r="C6" s="93"/>
      <c r="D6" s="46"/>
      <c r="E6" s="93"/>
      <c r="F6" s="93"/>
      <c r="G6" s="49"/>
      <c r="H6" s="50"/>
      <c r="I6" s="46"/>
      <c r="J6" s="46"/>
      <c r="K6" s="46"/>
      <c r="L6" s="46"/>
      <c r="M6" s="46"/>
      <c r="N6" s="46"/>
      <c r="O6" s="46"/>
      <c r="P6" s="46"/>
      <c r="Q6" s="46"/>
      <c r="R6" s="46"/>
      <c r="S6" s="170"/>
      <c r="T6" s="170"/>
      <c r="U6" s="170"/>
      <c r="V6" s="170"/>
      <c r="W6" s="170"/>
      <c r="X6" s="170"/>
      <c r="Y6" s="170"/>
      <c r="Z6" s="158" t="s">
        <v>80</v>
      </c>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row>
    <row r="7" spans="1:202" ht="27" customHeight="1">
      <c r="A7" s="149" t="s">
        <v>2</v>
      </c>
      <c r="B7" s="133" t="s">
        <v>5</v>
      </c>
      <c r="C7" s="133" t="s">
        <v>6</v>
      </c>
      <c r="D7" s="54"/>
      <c r="E7" s="133" t="s">
        <v>14</v>
      </c>
      <c r="F7" s="149" t="s">
        <v>7</v>
      </c>
      <c r="G7" s="153" t="s">
        <v>192</v>
      </c>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51"/>
      <c r="AQ7" s="51"/>
      <c r="AR7" s="51"/>
      <c r="AS7" s="51"/>
      <c r="AT7" s="51"/>
      <c r="AU7" s="51"/>
      <c r="AV7" s="51"/>
      <c r="AW7" s="51"/>
      <c r="AX7" s="51"/>
      <c r="AY7" s="51"/>
      <c r="AZ7" s="51"/>
      <c r="BA7" s="51"/>
      <c r="BB7" s="146" t="s">
        <v>219</v>
      </c>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8"/>
      <c r="CM7" s="146" t="s">
        <v>240</v>
      </c>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8"/>
      <c r="DX7" s="146" t="s">
        <v>280</v>
      </c>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8"/>
      <c r="FI7" s="122" t="s">
        <v>215</v>
      </c>
      <c r="FJ7" s="123"/>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4"/>
      <c r="GT7" s="159" t="s">
        <v>68</v>
      </c>
    </row>
    <row r="8" spans="1:226" s="37" customFormat="1" ht="43.5" customHeight="1">
      <c r="A8" s="150"/>
      <c r="B8" s="152"/>
      <c r="C8" s="152"/>
      <c r="D8" s="140" t="s">
        <v>13</v>
      </c>
      <c r="E8" s="152"/>
      <c r="F8" s="150"/>
      <c r="G8" s="144" t="s">
        <v>8</v>
      </c>
      <c r="H8" s="144"/>
      <c r="I8" s="144"/>
      <c r="J8" s="144"/>
      <c r="K8" s="144"/>
      <c r="L8" s="144"/>
      <c r="M8" s="144"/>
      <c r="N8" s="144"/>
      <c r="O8" s="141" t="s">
        <v>19</v>
      </c>
      <c r="P8" s="141"/>
      <c r="Q8" s="141"/>
      <c r="R8" s="141"/>
      <c r="S8" s="144" t="s">
        <v>21</v>
      </c>
      <c r="T8" s="144"/>
      <c r="U8" s="144"/>
      <c r="V8" s="144"/>
      <c r="W8" s="144"/>
      <c r="X8" s="144"/>
      <c r="Y8" s="144"/>
      <c r="Z8" s="144" t="s">
        <v>151</v>
      </c>
      <c r="AA8" s="144"/>
      <c r="AB8" s="144"/>
      <c r="AC8" s="144"/>
      <c r="AD8" s="144"/>
      <c r="AE8" s="144"/>
      <c r="AF8" s="144"/>
      <c r="AG8" s="144" t="s">
        <v>152</v>
      </c>
      <c r="AH8" s="144"/>
      <c r="AI8" s="144"/>
      <c r="AJ8" s="144"/>
      <c r="AK8" s="144"/>
      <c r="AL8" s="144"/>
      <c r="AM8" s="144"/>
      <c r="AN8" s="155" t="s">
        <v>193</v>
      </c>
      <c r="AO8" s="156"/>
      <c r="AP8" s="144"/>
      <c r="AQ8" s="144"/>
      <c r="AR8" s="144"/>
      <c r="AS8" s="144"/>
      <c r="AT8" s="144"/>
      <c r="AU8" s="144" t="s">
        <v>153</v>
      </c>
      <c r="AV8" s="144"/>
      <c r="AW8" s="144"/>
      <c r="AX8" s="144"/>
      <c r="AY8" s="144"/>
      <c r="AZ8" s="144"/>
      <c r="BA8" s="144"/>
      <c r="BB8" s="144" t="s">
        <v>8</v>
      </c>
      <c r="BC8" s="144"/>
      <c r="BD8" s="144"/>
      <c r="BE8" s="144"/>
      <c r="BF8" s="144"/>
      <c r="BG8" s="144"/>
      <c r="BH8" s="144"/>
      <c r="BI8" s="144"/>
      <c r="BJ8" s="141" t="s">
        <v>19</v>
      </c>
      <c r="BK8" s="141"/>
      <c r="BL8" s="141"/>
      <c r="BM8" s="141"/>
      <c r="BN8" s="144" t="s">
        <v>21</v>
      </c>
      <c r="BO8" s="144"/>
      <c r="BP8" s="144"/>
      <c r="BQ8" s="144"/>
      <c r="BR8" s="144"/>
      <c r="BS8" s="144"/>
      <c r="BT8" s="144"/>
      <c r="BU8" s="144" t="s">
        <v>151</v>
      </c>
      <c r="BV8" s="144"/>
      <c r="BW8" s="144"/>
      <c r="BX8" s="144"/>
      <c r="BY8" s="144"/>
      <c r="BZ8" s="144"/>
      <c r="CA8" s="144"/>
      <c r="CB8" s="144" t="s">
        <v>152</v>
      </c>
      <c r="CC8" s="144"/>
      <c r="CD8" s="144"/>
      <c r="CE8" s="144"/>
      <c r="CF8" s="144"/>
      <c r="CG8" s="144"/>
      <c r="CH8" s="144"/>
      <c r="CI8" s="142" t="s">
        <v>175</v>
      </c>
      <c r="CJ8" s="143"/>
      <c r="CK8" s="142" t="s">
        <v>194</v>
      </c>
      <c r="CL8" s="143"/>
      <c r="CM8" s="144" t="s">
        <v>8</v>
      </c>
      <c r="CN8" s="144"/>
      <c r="CO8" s="144"/>
      <c r="CP8" s="144"/>
      <c r="CQ8" s="144"/>
      <c r="CR8" s="144"/>
      <c r="CS8" s="144"/>
      <c r="CT8" s="144"/>
      <c r="CU8" s="141" t="s">
        <v>19</v>
      </c>
      <c r="CV8" s="141"/>
      <c r="CW8" s="141"/>
      <c r="CX8" s="141"/>
      <c r="CY8" s="144" t="s">
        <v>21</v>
      </c>
      <c r="CZ8" s="144"/>
      <c r="DA8" s="144"/>
      <c r="DB8" s="144"/>
      <c r="DC8" s="144"/>
      <c r="DD8" s="144"/>
      <c r="DE8" s="144"/>
      <c r="DF8" s="144" t="s">
        <v>151</v>
      </c>
      <c r="DG8" s="144"/>
      <c r="DH8" s="144"/>
      <c r="DI8" s="144"/>
      <c r="DJ8" s="144"/>
      <c r="DK8" s="144"/>
      <c r="DL8" s="144"/>
      <c r="DM8" s="144" t="s">
        <v>152</v>
      </c>
      <c r="DN8" s="144"/>
      <c r="DO8" s="144"/>
      <c r="DP8" s="144"/>
      <c r="DQ8" s="144"/>
      <c r="DR8" s="144"/>
      <c r="DS8" s="144"/>
      <c r="DT8" s="142" t="s">
        <v>175</v>
      </c>
      <c r="DU8" s="143"/>
      <c r="DV8" s="142" t="s">
        <v>238</v>
      </c>
      <c r="DW8" s="143"/>
      <c r="DX8" s="144" t="s">
        <v>8</v>
      </c>
      <c r="DY8" s="144"/>
      <c r="DZ8" s="144"/>
      <c r="EA8" s="144"/>
      <c r="EB8" s="144"/>
      <c r="EC8" s="144"/>
      <c r="ED8" s="144"/>
      <c r="EE8" s="144"/>
      <c r="EF8" s="141" t="s">
        <v>19</v>
      </c>
      <c r="EG8" s="141"/>
      <c r="EH8" s="141"/>
      <c r="EI8" s="141"/>
      <c r="EJ8" s="144" t="s">
        <v>21</v>
      </c>
      <c r="EK8" s="144"/>
      <c r="EL8" s="144"/>
      <c r="EM8" s="144"/>
      <c r="EN8" s="144"/>
      <c r="EO8" s="144"/>
      <c r="EP8" s="144"/>
      <c r="EQ8" s="144" t="s">
        <v>151</v>
      </c>
      <c r="ER8" s="144"/>
      <c r="ES8" s="144"/>
      <c r="ET8" s="144"/>
      <c r="EU8" s="144"/>
      <c r="EV8" s="144"/>
      <c r="EW8" s="144"/>
      <c r="EX8" s="144" t="s">
        <v>152</v>
      </c>
      <c r="EY8" s="144"/>
      <c r="EZ8" s="144"/>
      <c r="FA8" s="144"/>
      <c r="FB8" s="144"/>
      <c r="FC8" s="144"/>
      <c r="FD8" s="144"/>
      <c r="FE8" s="142" t="s">
        <v>175</v>
      </c>
      <c r="FF8" s="143"/>
      <c r="FG8" s="142" t="s">
        <v>238</v>
      </c>
      <c r="FH8" s="143"/>
      <c r="FI8" s="125" t="s">
        <v>8</v>
      </c>
      <c r="FJ8" s="125"/>
      <c r="FK8" s="125"/>
      <c r="FL8" s="125"/>
      <c r="FM8" s="125"/>
      <c r="FN8" s="125"/>
      <c r="FO8" s="125"/>
      <c r="FP8" s="125"/>
      <c r="FQ8" s="126" t="s">
        <v>19</v>
      </c>
      <c r="FR8" s="126"/>
      <c r="FS8" s="126"/>
      <c r="FT8" s="126"/>
      <c r="FU8" s="125" t="s">
        <v>21</v>
      </c>
      <c r="FV8" s="125"/>
      <c r="FW8" s="125"/>
      <c r="FX8" s="125"/>
      <c r="FY8" s="125"/>
      <c r="FZ8" s="125"/>
      <c r="GA8" s="125"/>
      <c r="GB8" s="125" t="s">
        <v>151</v>
      </c>
      <c r="GC8" s="125"/>
      <c r="GD8" s="125"/>
      <c r="GE8" s="125"/>
      <c r="GF8" s="125"/>
      <c r="GG8" s="125"/>
      <c r="GH8" s="125"/>
      <c r="GI8" s="125" t="s">
        <v>152</v>
      </c>
      <c r="GJ8" s="125"/>
      <c r="GK8" s="125"/>
      <c r="GL8" s="125"/>
      <c r="GM8" s="125"/>
      <c r="GN8" s="125"/>
      <c r="GO8" s="125"/>
      <c r="GP8" s="127" t="s">
        <v>175</v>
      </c>
      <c r="GQ8" s="128"/>
      <c r="GR8" s="127" t="s">
        <v>238</v>
      </c>
      <c r="GS8" s="128"/>
      <c r="GT8" s="159"/>
      <c r="GU8" s="20"/>
      <c r="GV8" s="20"/>
      <c r="GW8" s="27"/>
      <c r="GX8" s="20"/>
      <c r="GY8" s="20"/>
      <c r="GZ8" s="20"/>
      <c r="HA8" s="20"/>
      <c r="HB8" s="20"/>
      <c r="HC8" s="20"/>
      <c r="HD8" s="20"/>
      <c r="HE8" s="20"/>
      <c r="HF8" s="20"/>
      <c r="HG8" s="20"/>
      <c r="HH8" s="20"/>
      <c r="HI8" s="20"/>
      <c r="HJ8" s="20"/>
      <c r="HK8" s="20"/>
      <c r="HL8" s="20"/>
      <c r="HM8" s="20"/>
      <c r="HN8" s="20"/>
      <c r="HO8" s="20"/>
      <c r="HP8" s="20"/>
      <c r="HQ8" s="20"/>
      <c r="HR8" s="20"/>
    </row>
    <row r="9" spans="1:226" s="37" customFormat="1" ht="15" customHeight="1">
      <c r="A9" s="150"/>
      <c r="B9" s="152"/>
      <c r="C9" s="152"/>
      <c r="D9" s="140"/>
      <c r="E9" s="152"/>
      <c r="F9" s="150"/>
      <c r="G9" s="144" t="s">
        <v>15</v>
      </c>
      <c r="H9" s="140" t="s">
        <v>9</v>
      </c>
      <c r="I9" s="140"/>
      <c r="J9" s="140"/>
      <c r="K9" s="140"/>
      <c r="L9" s="140"/>
      <c r="M9" s="140"/>
      <c r="N9" s="140"/>
      <c r="O9" s="137" t="s">
        <v>10</v>
      </c>
      <c r="P9" s="137" t="s">
        <v>4</v>
      </c>
      <c r="Q9" s="137"/>
      <c r="R9" s="137"/>
      <c r="S9" s="137" t="s">
        <v>10</v>
      </c>
      <c r="T9" s="137" t="s">
        <v>3</v>
      </c>
      <c r="U9" s="137"/>
      <c r="V9" s="137"/>
      <c r="W9" s="137"/>
      <c r="X9" s="137"/>
      <c r="Y9" s="137"/>
      <c r="Z9" s="137" t="s">
        <v>10</v>
      </c>
      <c r="AA9" s="137" t="s">
        <v>3</v>
      </c>
      <c r="AB9" s="137"/>
      <c r="AC9" s="137"/>
      <c r="AD9" s="137"/>
      <c r="AE9" s="137"/>
      <c r="AF9" s="137"/>
      <c r="AG9" s="137" t="s">
        <v>10</v>
      </c>
      <c r="AH9" s="137" t="s">
        <v>3</v>
      </c>
      <c r="AI9" s="137"/>
      <c r="AJ9" s="137"/>
      <c r="AK9" s="137"/>
      <c r="AL9" s="137"/>
      <c r="AM9" s="137"/>
      <c r="AN9" s="169" t="s">
        <v>10</v>
      </c>
      <c r="AO9" s="166" t="s">
        <v>3</v>
      </c>
      <c r="AP9" s="137"/>
      <c r="AQ9" s="137"/>
      <c r="AR9" s="137"/>
      <c r="AS9" s="137"/>
      <c r="AT9" s="137"/>
      <c r="AU9" s="137" t="s">
        <v>10</v>
      </c>
      <c r="AV9" s="137" t="s">
        <v>3</v>
      </c>
      <c r="AW9" s="137"/>
      <c r="AX9" s="137"/>
      <c r="AY9" s="137"/>
      <c r="AZ9" s="137"/>
      <c r="BA9" s="137"/>
      <c r="BB9" s="144" t="s">
        <v>15</v>
      </c>
      <c r="BC9" s="140" t="s">
        <v>9</v>
      </c>
      <c r="BD9" s="140"/>
      <c r="BE9" s="140"/>
      <c r="BF9" s="140"/>
      <c r="BG9" s="140"/>
      <c r="BH9" s="140"/>
      <c r="BI9" s="140"/>
      <c r="BJ9" s="137" t="s">
        <v>10</v>
      </c>
      <c r="BK9" s="137" t="s">
        <v>4</v>
      </c>
      <c r="BL9" s="137"/>
      <c r="BM9" s="137"/>
      <c r="BN9" s="137" t="s">
        <v>10</v>
      </c>
      <c r="BO9" s="137" t="s">
        <v>3</v>
      </c>
      <c r="BP9" s="137"/>
      <c r="BQ9" s="137"/>
      <c r="BR9" s="137"/>
      <c r="BS9" s="137"/>
      <c r="BT9" s="137"/>
      <c r="BU9" s="137" t="s">
        <v>10</v>
      </c>
      <c r="BV9" s="137" t="s">
        <v>3</v>
      </c>
      <c r="BW9" s="137"/>
      <c r="BX9" s="137"/>
      <c r="BY9" s="137"/>
      <c r="BZ9" s="137"/>
      <c r="CA9" s="137"/>
      <c r="CB9" s="137" t="s">
        <v>10</v>
      </c>
      <c r="CC9" s="137" t="s">
        <v>3</v>
      </c>
      <c r="CD9" s="137"/>
      <c r="CE9" s="137"/>
      <c r="CF9" s="137"/>
      <c r="CG9" s="137"/>
      <c r="CH9" s="137"/>
      <c r="CI9" s="137" t="s">
        <v>10</v>
      </c>
      <c r="CJ9" s="138" t="s">
        <v>3</v>
      </c>
      <c r="CK9" s="137" t="s">
        <v>10</v>
      </c>
      <c r="CL9" s="138" t="s">
        <v>3</v>
      </c>
      <c r="CM9" s="144" t="s">
        <v>15</v>
      </c>
      <c r="CN9" s="140" t="s">
        <v>9</v>
      </c>
      <c r="CO9" s="140"/>
      <c r="CP9" s="140"/>
      <c r="CQ9" s="140"/>
      <c r="CR9" s="140"/>
      <c r="CS9" s="140"/>
      <c r="CT9" s="140"/>
      <c r="CU9" s="137" t="s">
        <v>10</v>
      </c>
      <c r="CV9" s="137" t="s">
        <v>4</v>
      </c>
      <c r="CW9" s="137"/>
      <c r="CX9" s="137"/>
      <c r="CY9" s="137" t="s">
        <v>10</v>
      </c>
      <c r="CZ9" s="137" t="s">
        <v>3</v>
      </c>
      <c r="DA9" s="137"/>
      <c r="DB9" s="137"/>
      <c r="DC9" s="137"/>
      <c r="DD9" s="137"/>
      <c r="DE9" s="137"/>
      <c r="DF9" s="137" t="s">
        <v>10</v>
      </c>
      <c r="DG9" s="137" t="s">
        <v>3</v>
      </c>
      <c r="DH9" s="137"/>
      <c r="DI9" s="137"/>
      <c r="DJ9" s="137"/>
      <c r="DK9" s="137"/>
      <c r="DL9" s="137"/>
      <c r="DM9" s="137" t="s">
        <v>10</v>
      </c>
      <c r="DN9" s="137" t="s">
        <v>3</v>
      </c>
      <c r="DO9" s="137"/>
      <c r="DP9" s="137"/>
      <c r="DQ9" s="137"/>
      <c r="DR9" s="137"/>
      <c r="DS9" s="137"/>
      <c r="DT9" s="137" t="s">
        <v>10</v>
      </c>
      <c r="DU9" s="138" t="s">
        <v>3</v>
      </c>
      <c r="DV9" s="137" t="s">
        <v>10</v>
      </c>
      <c r="DW9" s="138" t="s">
        <v>3</v>
      </c>
      <c r="DX9" s="144" t="s">
        <v>15</v>
      </c>
      <c r="DY9" s="140" t="s">
        <v>9</v>
      </c>
      <c r="DZ9" s="140"/>
      <c r="EA9" s="140"/>
      <c r="EB9" s="140"/>
      <c r="EC9" s="140"/>
      <c r="ED9" s="140"/>
      <c r="EE9" s="140"/>
      <c r="EF9" s="137" t="s">
        <v>10</v>
      </c>
      <c r="EG9" s="137" t="s">
        <v>4</v>
      </c>
      <c r="EH9" s="137"/>
      <c r="EI9" s="137"/>
      <c r="EJ9" s="137" t="s">
        <v>10</v>
      </c>
      <c r="EK9" s="137" t="s">
        <v>3</v>
      </c>
      <c r="EL9" s="137"/>
      <c r="EM9" s="137"/>
      <c r="EN9" s="137"/>
      <c r="EO9" s="137"/>
      <c r="EP9" s="137"/>
      <c r="EQ9" s="137" t="s">
        <v>10</v>
      </c>
      <c r="ER9" s="137" t="s">
        <v>3</v>
      </c>
      <c r="ES9" s="137"/>
      <c r="ET9" s="137"/>
      <c r="EU9" s="137"/>
      <c r="EV9" s="137"/>
      <c r="EW9" s="137"/>
      <c r="EX9" s="137" t="s">
        <v>10</v>
      </c>
      <c r="EY9" s="137" t="s">
        <v>3</v>
      </c>
      <c r="EZ9" s="137"/>
      <c r="FA9" s="137"/>
      <c r="FB9" s="137"/>
      <c r="FC9" s="137"/>
      <c r="FD9" s="137"/>
      <c r="FE9" s="137" t="s">
        <v>10</v>
      </c>
      <c r="FF9" s="138" t="s">
        <v>3</v>
      </c>
      <c r="FG9" s="137" t="s">
        <v>10</v>
      </c>
      <c r="FH9" s="138" t="s">
        <v>3</v>
      </c>
      <c r="FI9" s="125" t="s">
        <v>15</v>
      </c>
      <c r="FJ9" s="129" t="s">
        <v>9</v>
      </c>
      <c r="FK9" s="129"/>
      <c r="FL9" s="129"/>
      <c r="FM9" s="129"/>
      <c r="FN9" s="129"/>
      <c r="FO9" s="129"/>
      <c r="FP9" s="129"/>
      <c r="FQ9" s="130" t="s">
        <v>10</v>
      </c>
      <c r="FR9" s="130" t="s">
        <v>4</v>
      </c>
      <c r="FS9" s="130"/>
      <c r="FT9" s="130"/>
      <c r="FU9" s="130" t="s">
        <v>10</v>
      </c>
      <c r="FV9" s="130" t="s">
        <v>3</v>
      </c>
      <c r="FW9" s="130"/>
      <c r="FX9" s="130"/>
      <c r="FY9" s="130"/>
      <c r="FZ9" s="130"/>
      <c r="GA9" s="130"/>
      <c r="GB9" s="130" t="s">
        <v>10</v>
      </c>
      <c r="GC9" s="130" t="s">
        <v>3</v>
      </c>
      <c r="GD9" s="130"/>
      <c r="GE9" s="130"/>
      <c r="GF9" s="130"/>
      <c r="GG9" s="130"/>
      <c r="GH9" s="130"/>
      <c r="GI9" s="130" t="s">
        <v>10</v>
      </c>
      <c r="GJ9" s="130" t="s">
        <v>3</v>
      </c>
      <c r="GK9" s="130"/>
      <c r="GL9" s="130"/>
      <c r="GM9" s="130"/>
      <c r="GN9" s="130"/>
      <c r="GO9" s="130"/>
      <c r="GP9" s="130" t="s">
        <v>10</v>
      </c>
      <c r="GQ9" s="131" t="s">
        <v>3</v>
      </c>
      <c r="GR9" s="130" t="s">
        <v>10</v>
      </c>
      <c r="GS9" s="131" t="s">
        <v>3</v>
      </c>
      <c r="GT9" s="159"/>
      <c r="GU9" s="20"/>
      <c r="GV9" s="20"/>
      <c r="GW9" s="20"/>
      <c r="GX9" s="20"/>
      <c r="GY9" s="20"/>
      <c r="GZ9" s="20"/>
      <c r="HA9" s="20"/>
      <c r="HB9" s="20"/>
      <c r="HC9" s="20"/>
      <c r="HD9" s="20"/>
      <c r="HE9" s="20"/>
      <c r="HF9" s="20"/>
      <c r="HG9" s="20"/>
      <c r="HH9" s="20"/>
      <c r="HI9" s="20"/>
      <c r="HJ9" s="20"/>
      <c r="HK9" s="20"/>
      <c r="HL9" s="20"/>
      <c r="HM9" s="20"/>
      <c r="HN9" s="20"/>
      <c r="HO9" s="20"/>
      <c r="HP9" s="20"/>
      <c r="HQ9" s="20"/>
      <c r="HR9" s="20"/>
    </row>
    <row r="10" spans="1:226" s="37" customFormat="1" ht="14.25" customHeight="1">
      <c r="A10" s="150"/>
      <c r="B10" s="152"/>
      <c r="C10" s="152"/>
      <c r="D10" s="140"/>
      <c r="E10" s="152"/>
      <c r="F10" s="150"/>
      <c r="G10" s="144"/>
      <c r="H10" s="140" t="s">
        <v>10</v>
      </c>
      <c r="I10" s="140" t="s">
        <v>3</v>
      </c>
      <c r="J10" s="140"/>
      <c r="K10" s="140"/>
      <c r="L10" s="140"/>
      <c r="M10" s="140"/>
      <c r="N10" s="140"/>
      <c r="O10" s="137"/>
      <c r="P10" s="140" t="s">
        <v>11</v>
      </c>
      <c r="Q10" s="140" t="s">
        <v>12</v>
      </c>
      <c r="R10" s="141" t="s">
        <v>20</v>
      </c>
      <c r="S10" s="137"/>
      <c r="T10" s="137"/>
      <c r="U10" s="137"/>
      <c r="V10" s="137"/>
      <c r="W10" s="137"/>
      <c r="X10" s="137"/>
      <c r="Y10" s="137"/>
      <c r="Z10" s="137"/>
      <c r="AA10" s="137"/>
      <c r="AB10" s="137"/>
      <c r="AC10" s="137"/>
      <c r="AD10" s="137"/>
      <c r="AE10" s="137"/>
      <c r="AF10" s="137"/>
      <c r="AG10" s="137"/>
      <c r="AH10" s="137"/>
      <c r="AI10" s="137"/>
      <c r="AJ10" s="137"/>
      <c r="AK10" s="137"/>
      <c r="AL10" s="137"/>
      <c r="AM10" s="137"/>
      <c r="AN10" s="169"/>
      <c r="AO10" s="167"/>
      <c r="AP10" s="137"/>
      <c r="AQ10" s="137"/>
      <c r="AR10" s="137"/>
      <c r="AS10" s="137"/>
      <c r="AT10" s="137"/>
      <c r="AU10" s="137"/>
      <c r="AV10" s="137"/>
      <c r="AW10" s="137"/>
      <c r="AX10" s="137"/>
      <c r="AY10" s="137"/>
      <c r="AZ10" s="137"/>
      <c r="BA10" s="137"/>
      <c r="BB10" s="144"/>
      <c r="BC10" s="140" t="s">
        <v>10</v>
      </c>
      <c r="BD10" s="140" t="s">
        <v>3</v>
      </c>
      <c r="BE10" s="140"/>
      <c r="BF10" s="140"/>
      <c r="BG10" s="140"/>
      <c r="BH10" s="140"/>
      <c r="BI10" s="140"/>
      <c r="BJ10" s="137"/>
      <c r="BK10" s="140" t="s">
        <v>11</v>
      </c>
      <c r="BL10" s="140" t="s">
        <v>12</v>
      </c>
      <c r="BM10" s="141" t="s">
        <v>20</v>
      </c>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9"/>
      <c r="CK10" s="137"/>
      <c r="CL10" s="139"/>
      <c r="CM10" s="144"/>
      <c r="CN10" s="140" t="s">
        <v>10</v>
      </c>
      <c r="CO10" s="140" t="s">
        <v>3</v>
      </c>
      <c r="CP10" s="140"/>
      <c r="CQ10" s="140"/>
      <c r="CR10" s="140"/>
      <c r="CS10" s="140"/>
      <c r="CT10" s="140"/>
      <c r="CU10" s="137"/>
      <c r="CV10" s="140" t="s">
        <v>11</v>
      </c>
      <c r="CW10" s="140" t="s">
        <v>12</v>
      </c>
      <c r="CX10" s="141" t="s">
        <v>20</v>
      </c>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9"/>
      <c r="DV10" s="137"/>
      <c r="DW10" s="139"/>
      <c r="DX10" s="144"/>
      <c r="DY10" s="140" t="s">
        <v>10</v>
      </c>
      <c r="DZ10" s="140" t="s">
        <v>3</v>
      </c>
      <c r="EA10" s="140"/>
      <c r="EB10" s="140"/>
      <c r="EC10" s="140"/>
      <c r="ED10" s="140"/>
      <c r="EE10" s="140"/>
      <c r="EF10" s="137"/>
      <c r="EG10" s="140" t="s">
        <v>11</v>
      </c>
      <c r="EH10" s="140" t="s">
        <v>12</v>
      </c>
      <c r="EI10" s="141" t="s">
        <v>20</v>
      </c>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9"/>
      <c r="FG10" s="137"/>
      <c r="FH10" s="139"/>
      <c r="FI10" s="125"/>
      <c r="FJ10" s="129" t="s">
        <v>10</v>
      </c>
      <c r="FK10" s="129" t="s">
        <v>3</v>
      </c>
      <c r="FL10" s="129"/>
      <c r="FM10" s="129"/>
      <c r="FN10" s="129"/>
      <c r="FO10" s="129"/>
      <c r="FP10" s="129"/>
      <c r="FQ10" s="130"/>
      <c r="FR10" s="129" t="s">
        <v>11</v>
      </c>
      <c r="FS10" s="129" t="s">
        <v>12</v>
      </c>
      <c r="FT10" s="126" t="s">
        <v>20</v>
      </c>
      <c r="FU10" s="130"/>
      <c r="FV10" s="130"/>
      <c r="FW10" s="130"/>
      <c r="FX10" s="130"/>
      <c r="FY10" s="130"/>
      <c r="FZ10" s="130"/>
      <c r="GA10" s="130"/>
      <c r="GB10" s="130"/>
      <c r="GC10" s="130"/>
      <c r="GD10" s="130"/>
      <c r="GE10" s="130"/>
      <c r="GF10" s="130"/>
      <c r="GG10" s="130"/>
      <c r="GH10" s="130"/>
      <c r="GI10" s="130"/>
      <c r="GJ10" s="130"/>
      <c r="GK10" s="130"/>
      <c r="GL10" s="130"/>
      <c r="GM10" s="130"/>
      <c r="GN10" s="130"/>
      <c r="GO10" s="130"/>
      <c r="GP10" s="130"/>
      <c r="GQ10" s="132"/>
      <c r="GR10" s="130"/>
      <c r="GS10" s="132"/>
      <c r="GT10" s="159"/>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row>
    <row r="11" spans="1:226" s="37" customFormat="1" ht="15" customHeight="1">
      <c r="A11" s="150"/>
      <c r="B11" s="152"/>
      <c r="C11" s="152"/>
      <c r="D11" s="140"/>
      <c r="E11" s="152"/>
      <c r="F11" s="150"/>
      <c r="G11" s="144"/>
      <c r="H11" s="140"/>
      <c r="I11" s="135" t="s">
        <v>11</v>
      </c>
      <c r="J11" s="135" t="s">
        <v>12</v>
      </c>
      <c r="K11" s="135" t="s">
        <v>16</v>
      </c>
      <c r="L11" s="135" t="s">
        <v>17</v>
      </c>
      <c r="M11" s="135" t="s">
        <v>18</v>
      </c>
      <c r="N11" s="135" t="s">
        <v>22</v>
      </c>
      <c r="O11" s="137"/>
      <c r="P11" s="140"/>
      <c r="Q11" s="140"/>
      <c r="R11" s="141"/>
      <c r="S11" s="137"/>
      <c r="T11" s="135" t="s">
        <v>11</v>
      </c>
      <c r="U11" s="135" t="s">
        <v>12</v>
      </c>
      <c r="V11" s="135" t="s">
        <v>16</v>
      </c>
      <c r="W11" s="135" t="s">
        <v>17</v>
      </c>
      <c r="X11" s="135" t="s">
        <v>18</v>
      </c>
      <c r="Y11" s="135" t="s">
        <v>22</v>
      </c>
      <c r="Z11" s="137"/>
      <c r="AA11" s="135" t="s">
        <v>11</v>
      </c>
      <c r="AB11" s="135" t="s">
        <v>12</v>
      </c>
      <c r="AC11" s="135" t="s">
        <v>16</v>
      </c>
      <c r="AD11" s="135" t="s">
        <v>17</v>
      </c>
      <c r="AE11" s="135" t="s">
        <v>18</v>
      </c>
      <c r="AF11" s="135" t="s">
        <v>22</v>
      </c>
      <c r="AG11" s="137"/>
      <c r="AH11" s="135" t="s">
        <v>11</v>
      </c>
      <c r="AI11" s="135" t="s">
        <v>12</v>
      </c>
      <c r="AJ11" s="135" t="s">
        <v>16</v>
      </c>
      <c r="AK11" s="135" t="s">
        <v>17</v>
      </c>
      <c r="AL11" s="135" t="s">
        <v>18</v>
      </c>
      <c r="AM11" s="135" t="s">
        <v>22</v>
      </c>
      <c r="AN11" s="169"/>
      <c r="AO11" s="166" t="s">
        <v>11</v>
      </c>
      <c r="AP11" s="135" t="s">
        <v>12</v>
      </c>
      <c r="AQ11" s="135" t="s">
        <v>16</v>
      </c>
      <c r="AR11" s="135" t="s">
        <v>17</v>
      </c>
      <c r="AS11" s="135" t="s">
        <v>18</v>
      </c>
      <c r="AT11" s="135" t="s">
        <v>22</v>
      </c>
      <c r="AU11" s="137"/>
      <c r="AV11" s="135" t="s">
        <v>11</v>
      </c>
      <c r="AW11" s="135" t="s">
        <v>12</v>
      </c>
      <c r="AX11" s="135" t="s">
        <v>16</v>
      </c>
      <c r="AY11" s="135" t="s">
        <v>17</v>
      </c>
      <c r="AZ11" s="135" t="s">
        <v>18</v>
      </c>
      <c r="BA11" s="135" t="s">
        <v>22</v>
      </c>
      <c r="BB11" s="144"/>
      <c r="BC11" s="140"/>
      <c r="BD11" s="135" t="s">
        <v>11</v>
      </c>
      <c r="BE11" s="135" t="s">
        <v>12</v>
      </c>
      <c r="BF11" s="135" t="s">
        <v>16</v>
      </c>
      <c r="BG11" s="135" t="s">
        <v>17</v>
      </c>
      <c r="BH11" s="135" t="s">
        <v>18</v>
      </c>
      <c r="BI11" s="135" t="s">
        <v>22</v>
      </c>
      <c r="BJ11" s="137"/>
      <c r="BK11" s="140"/>
      <c r="BL11" s="140"/>
      <c r="BM11" s="141"/>
      <c r="BN11" s="137"/>
      <c r="BO11" s="135" t="s">
        <v>11</v>
      </c>
      <c r="BP11" s="135" t="s">
        <v>12</v>
      </c>
      <c r="BQ11" s="135" t="s">
        <v>16</v>
      </c>
      <c r="BR11" s="135" t="s">
        <v>17</v>
      </c>
      <c r="BS11" s="135" t="s">
        <v>18</v>
      </c>
      <c r="BT11" s="135" t="s">
        <v>22</v>
      </c>
      <c r="BU11" s="137"/>
      <c r="BV11" s="135" t="s">
        <v>11</v>
      </c>
      <c r="BW11" s="135" t="s">
        <v>12</v>
      </c>
      <c r="BX11" s="135" t="s">
        <v>16</v>
      </c>
      <c r="BY11" s="135" t="s">
        <v>17</v>
      </c>
      <c r="BZ11" s="135" t="s">
        <v>18</v>
      </c>
      <c r="CA11" s="135" t="s">
        <v>22</v>
      </c>
      <c r="CB11" s="137"/>
      <c r="CC11" s="135" t="s">
        <v>11</v>
      </c>
      <c r="CD11" s="135" t="s">
        <v>12</v>
      </c>
      <c r="CE11" s="135" t="s">
        <v>16</v>
      </c>
      <c r="CF11" s="135" t="s">
        <v>17</v>
      </c>
      <c r="CG11" s="135" t="s">
        <v>18</v>
      </c>
      <c r="CH11" s="135" t="s">
        <v>22</v>
      </c>
      <c r="CI11" s="137"/>
      <c r="CJ11" s="135" t="s">
        <v>11</v>
      </c>
      <c r="CK11" s="137"/>
      <c r="CL11" s="135" t="s">
        <v>11</v>
      </c>
      <c r="CM11" s="144"/>
      <c r="CN11" s="140"/>
      <c r="CO11" s="135" t="s">
        <v>11</v>
      </c>
      <c r="CP11" s="135" t="s">
        <v>12</v>
      </c>
      <c r="CQ11" s="135" t="s">
        <v>16</v>
      </c>
      <c r="CR11" s="135" t="s">
        <v>17</v>
      </c>
      <c r="CS11" s="135" t="s">
        <v>18</v>
      </c>
      <c r="CT11" s="135" t="s">
        <v>22</v>
      </c>
      <c r="CU11" s="137"/>
      <c r="CV11" s="140"/>
      <c r="CW11" s="140"/>
      <c r="CX11" s="141"/>
      <c r="CY11" s="137"/>
      <c r="CZ11" s="135" t="s">
        <v>11</v>
      </c>
      <c r="DA11" s="135" t="s">
        <v>12</v>
      </c>
      <c r="DB11" s="135" t="s">
        <v>16</v>
      </c>
      <c r="DC11" s="135" t="s">
        <v>17</v>
      </c>
      <c r="DD11" s="135" t="s">
        <v>18</v>
      </c>
      <c r="DE11" s="135" t="s">
        <v>22</v>
      </c>
      <c r="DF11" s="137"/>
      <c r="DG11" s="135" t="s">
        <v>11</v>
      </c>
      <c r="DH11" s="135" t="s">
        <v>12</v>
      </c>
      <c r="DI11" s="135" t="s">
        <v>16</v>
      </c>
      <c r="DJ11" s="135" t="s">
        <v>17</v>
      </c>
      <c r="DK11" s="135" t="s">
        <v>18</v>
      </c>
      <c r="DL11" s="135" t="s">
        <v>22</v>
      </c>
      <c r="DM11" s="137"/>
      <c r="DN11" s="135" t="s">
        <v>11</v>
      </c>
      <c r="DO11" s="135" t="s">
        <v>12</v>
      </c>
      <c r="DP11" s="135" t="s">
        <v>16</v>
      </c>
      <c r="DQ11" s="135" t="s">
        <v>17</v>
      </c>
      <c r="DR11" s="135" t="s">
        <v>18</v>
      </c>
      <c r="DS11" s="135" t="s">
        <v>22</v>
      </c>
      <c r="DT11" s="137"/>
      <c r="DU11" s="135" t="s">
        <v>11</v>
      </c>
      <c r="DV11" s="137"/>
      <c r="DW11" s="135" t="s">
        <v>11</v>
      </c>
      <c r="DX11" s="144"/>
      <c r="DY11" s="140"/>
      <c r="DZ11" s="135" t="s">
        <v>11</v>
      </c>
      <c r="EA11" s="135" t="s">
        <v>12</v>
      </c>
      <c r="EB11" s="135" t="s">
        <v>16</v>
      </c>
      <c r="EC11" s="135" t="s">
        <v>17</v>
      </c>
      <c r="ED11" s="135" t="s">
        <v>18</v>
      </c>
      <c r="EE11" s="135" t="s">
        <v>22</v>
      </c>
      <c r="EF11" s="137"/>
      <c r="EG11" s="140"/>
      <c r="EH11" s="140"/>
      <c r="EI11" s="141"/>
      <c r="EJ11" s="137"/>
      <c r="EK11" s="135" t="s">
        <v>11</v>
      </c>
      <c r="EL11" s="135" t="s">
        <v>12</v>
      </c>
      <c r="EM11" s="135" t="s">
        <v>16</v>
      </c>
      <c r="EN11" s="135" t="s">
        <v>17</v>
      </c>
      <c r="EO11" s="135" t="s">
        <v>18</v>
      </c>
      <c r="EP11" s="135" t="s">
        <v>22</v>
      </c>
      <c r="EQ11" s="137"/>
      <c r="ER11" s="135" t="s">
        <v>11</v>
      </c>
      <c r="ES11" s="135" t="s">
        <v>12</v>
      </c>
      <c r="ET11" s="135" t="s">
        <v>16</v>
      </c>
      <c r="EU11" s="135" t="s">
        <v>17</v>
      </c>
      <c r="EV11" s="135" t="s">
        <v>18</v>
      </c>
      <c r="EW11" s="135" t="s">
        <v>22</v>
      </c>
      <c r="EX11" s="137"/>
      <c r="EY11" s="135" t="s">
        <v>11</v>
      </c>
      <c r="EZ11" s="135" t="s">
        <v>12</v>
      </c>
      <c r="FA11" s="135" t="s">
        <v>16</v>
      </c>
      <c r="FB11" s="135" t="s">
        <v>17</v>
      </c>
      <c r="FC11" s="135" t="s">
        <v>18</v>
      </c>
      <c r="FD11" s="135" t="s">
        <v>22</v>
      </c>
      <c r="FE11" s="137"/>
      <c r="FF11" s="135" t="s">
        <v>11</v>
      </c>
      <c r="FG11" s="137"/>
      <c r="FH11" s="135" t="s">
        <v>11</v>
      </c>
      <c r="FI11" s="125"/>
      <c r="FJ11" s="129"/>
      <c r="FK11" s="133" t="s">
        <v>11</v>
      </c>
      <c r="FL11" s="133" t="s">
        <v>12</v>
      </c>
      <c r="FM11" s="133" t="s">
        <v>16</v>
      </c>
      <c r="FN11" s="133" t="s">
        <v>17</v>
      </c>
      <c r="FO11" s="133" t="s">
        <v>18</v>
      </c>
      <c r="FP11" s="133" t="s">
        <v>22</v>
      </c>
      <c r="FQ11" s="130"/>
      <c r="FR11" s="129"/>
      <c r="FS11" s="129"/>
      <c r="FT11" s="126"/>
      <c r="FU11" s="130"/>
      <c r="FV11" s="133" t="s">
        <v>11</v>
      </c>
      <c r="FW11" s="133" t="s">
        <v>12</v>
      </c>
      <c r="FX11" s="133" t="s">
        <v>16</v>
      </c>
      <c r="FY11" s="133" t="s">
        <v>17</v>
      </c>
      <c r="FZ11" s="133" t="s">
        <v>18</v>
      </c>
      <c r="GA11" s="133" t="s">
        <v>22</v>
      </c>
      <c r="GB11" s="130"/>
      <c r="GC11" s="133" t="s">
        <v>11</v>
      </c>
      <c r="GD11" s="133" t="s">
        <v>12</v>
      </c>
      <c r="GE11" s="133" t="s">
        <v>16</v>
      </c>
      <c r="GF11" s="133" t="s">
        <v>17</v>
      </c>
      <c r="GG11" s="133" t="s">
        <v>18</v>
      </c>
      <c r="GH11" s="133" t="s">
        <v>22</v>
      </c>
      <c r="GI11" s="130"/>
      <c r="GJ11" s="133" t="s">
        <v>11</v>
      </c>
      <c r="GK11" s="133" t="s">
        <v>12</v>
      </c>
      <c r="GL11" s="133" t="s">
        <v>16</v>
      </c>
      <c r="GM11" s="133" t="s">
        <v>17</v>
      </c>
      <c r="GN11" s="133" t="s">
        <v>18</v>
      </c>
      <c r="GO11" s="133" t="s">
        <v>22</v>
      </c>
      <c r="GP11" s="130"/>
      <c r="GQ11" s="133" t="s">
        <v>11</v>
      </c>
      <c r="GR11" s="130"/>
      <c r="GS11" s="133" t="s">
        <v>11</v>
      </c>
      <c r="GT11" s="159"/>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row>
    <row r="12" spans="1:226" s="37" customFormat="1" ht="49.5" customHeight="1">
      <c r="A12" s="151"/>
      <c r="B12" s="134"/>
      <c r="C12" s="134"/>
      <c r="D12" s="140"/>
      <c r="E12" s="134"/>
      <c r="F12" s="151"/>
      <c r="G12" s="144"/>
      <c r="H12" s="140"/>
      <c r="I12" s="136"/>
      <c r="J12" s="136"/>
      <c r="K12" s="136"/>
      <c r="L12" s="136"/>
      <c r="M12" s="136"/>
      <c r="N12" s="136"/>
      <c r="O12" s="137"/>
      <c r="P12" s="140"/>
      <c r="Q12" s="140"/>
      <c r="R12" s="141"/>
      <c r="S12" s="137"/>
      <c r="T12" s="136"/>
      <c r="U12" s="136"/>
      <c r="V12" s="136"/>
      <c r="W12" s="136"/>
      <c r="X12" s="136"/>
      <c r="Y12" s="136"/>
      <c r="Z12" s="137"/>
      <c r="AA12" s="136"/>
      <c r="AB12" s="136"/>
      <c r="AC12" s="136"/>
      <c r="AD12" s="136"/>
      <c r="AE12" s="136"/>
      <c r="AF12" s="136"/>
      <c r="AG12" s="137"/>
      <c r="AH12" s="136"/>
      <c r="AI12" s="136"/>
      <c r="AJ12" s="136"/>
      <c r="AK12" s="136"/>
      <c r="AL12" s="136"/>
      <c r="AM12" s="136"/>
      <c r="AN12" s="169"/>
      <c r="AO12" s="167"/>
      <c r="AP12" s="136"/>
      <c r="AQ12" s="136"/>
      <c r="AR12" s="136"/>
      <c r="AS12" s="136"/>
      <c r="AT12" s="136"/>
      <c r="AU12" s="137"/>
      <c r="AV12" s="136"/>
      <c r="AW12" s="136"/>
      <c r="AX12" s="136"/>
      <c r="AY12" s="136"/>
      <c r="AZ12" s="136"/>
      <c r="BA12" s="136"/>
      <c r="BB12" s="144"/>
      <c r="BC12" s="140"/>
      <c r="BD12" s="136"/>
      <c r="BE12" s="136"/>
      <c r="BF12" s="136"/>
      <c r="BG12" s="136"/>
      <c r="BH12" s="136"/>
      <c r="BI12" s="136"/>
      <c r="BJ12" s="137"/>
      <c r="BK12" s="140"/>
      <c r="BL12" s="140"/>
      <c r="BM12" s="141"/>
      <c r="BN12" s="137"/>
      <c r="BO12" s="136"/>
      <c r="BP12" s="136"/>
      <c r="BQ12" s="136"/>
      <c r="BR12" s="136"/>
      <c r="BS12" s="136"/>
      <c r="BT12" s="136"/>
      <c r="BU12" s="137"/>
      <c r="BV12" s="136"/>
      <c r="BW12" s="136"/>
      <c r="BX12" s="136"/>
      <c r="BY12" s="136"/>
      <c r="BZ12" s="136"/>
      <c r="CA12" s="136"/>
      <c r="CB12" s="137"/>
      <c r="CC12" s="136"/>
      <c r="CD12" s="136"/>
      <c r="CE12" s="136"/>
      <c r="CF12" s="136"/>
      <c r="CG12" s="136"/>
      <c r="CH12" s="136"/>
      <c r="CI12" s="137"/>
      <c r="CJ12" s="136"/>
      <c r="CK12" s="137"/>
      <c r="CL12" s="136"/>
      <c r="CM12" s="144"/>
      <c r="CN12" s="140"/>
      <c r="CO12" s="136"/>
      <c r="CP12" s="136"/>
      <c r="CQ12" s="136"/>
      <c r="CR12" s="136"/>
      <c r="CS12" s="136"/>
      <c r="CT12" s="136"/>
      <c r="CU12" s="137"/>
      <c r="CV12" s="140"/>
      <c r="CW12" s="140"/>
      <c r="CX12" s="141"/>
      <c r="CY12" s="137"/>
      <c r="CZ12" s="136"/>
      <c r="DA12" s="136"/>
      <c r="DB12" s="136"/>
      <c r="DC12" s="136"/>
      <c r="DD12" s="136"/>
      <c r="DE12" s="136"/>
      <c r="DF12" s="137"/>
      <c r="DG12" s="136"/>
      <c r="DH12" s="136"/>
      <c r="DI12" s="136"/>
      <c r="DJ12" s="136"/>
      <c r="DK12" s="136"/>
      <c r="DL12" s="136"/>
      <c r="DM12" s="137"/>
      <c r="DN12" s="136"/>
      <c r="DO12" s="136"/>
      <c r="DP12" s="136"/>
      <c r="DQ12" s="136"/>
      <c r="DR12" s="136"/>
      <c r="DS12" s="136"/>
      <c r="DT12" s="137"/>
      <c r="DU12" s="136"/>
      <c r="DV12" s="137"/>
      <c r="DW12" s="136"/>
      <c r="DX12" s="144"/>
      <c r="DY12" s="140"/>
      <c r="DZ12" s="136"/>
      <c r="EA12" s="136"/>
      <c r="EB12" s="136"/>
      <c r="EC12" s="136"/>
      <c r="ED12" s="136"/>
      <c r="EE12" s="136"/>
      <c r="EF12" s="137"/>
      <c r="EG12" s="140"/>
      <c r="EH12" s="140"/>
      <c r="EI12" s="141"/>
      <c r="EJ12" s="137"/>
      <c r="EK12" s="136"/>
      <c r="EL12" s="136"/>
      <c r="EM12" s="136"/>
      <c r="EN12" s="136"/>
      <c r="EO12" s="136"/>
      <c r="EP12" s="136"/>
      <c r="EQ12" s="137"/>
      <c r="ER12" s="136"/>
      <c r="ES12" s="136"/>
      <c r="ET12" s="136"/>
      <c r="EU12" s="136"/>
      <c r="EV12" s="136"/>
      <c r="EW12" s="136"/>
      <c r="EX12" s="137"/>
      <c r="EY12" s="136"/>
      <c r="EZ12" s="136"/>
      <c r="FA12" s="136"/>
      <c r="FB12" s="136"/>
      <c r="FC12" s="136"/>
      <c r="FD12" s="136"/>
      <c r="FE12" s="137"/>
      <c r="FF12" s="136"/>
      <c r="FG12" s="137"/>
      <c r="FH12" s="136"/>
      <c r="FI12" s="125"/>
      <c r="FJ12" s="129"/>
      <c r="FK12" s="134"/>
      <c r="FL12" s="134"/>
      <c r="FM12" s="134"/>
      <c r="FN12" s="134"/>
      <c r="FO12" s="134"/>
      <c r="FP12" s="134"/>
      <c r="FQ12" s="130"/>
      <c r="FR12" s="129"/>
      <c r="FS12" s="129"/>
      <c r="FT12" s="126"/>
      <c r="FU12" s="130"/>
      <c r="FV12" s="134"/>
      <c r="FW12" s="134"/>
      <c r="FX12" s="134"/>
      <c r="FY12" s="134"/>
      <c r="FZ12" s="134"/>
      <c r="GA12" s="134"/>
      <c r="GB12" s="130"/>
      <c r="GC12" s="134"/>
      <c r="GD12" s="134"/>
      <c r="GE12" s="134"/>
      <c r="GF12" s="134"/>
      <c r="GG12" s="134"/>
      <c r="GH12" s="134"/>
      <c r="GI12" s="130"/>
      <c r="GJ12" s="134"/>
      <c r="GK12" s="134"/>
      <c r="GL12" s="134"/>
      <c r="GM12" s="134"/>
      <c r="GN12" s="134"/>
      <c r="GO12" s="134"/>
      <c r="GP12" s="130"/>
      <c r="GQ12" s="134"/>
      <c r="GR12" s="130"/>
      <c r="GS12" s="134"/>
      <c r="GT12" s="159"/>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row>
    <row r="13" spans="1:202" ht="31.5" customHeight="1">
      <c r="A13" s="2"/>
      <c r="B13" s="94" t="s">
        <v>85</v>
      </c>
      <c r="C13" s="3"/>
      <c r="D13" s="60"/>
      <c r="E13" s="4"/>
      <c r="F13" s="94"/>
      <c r="G13" s="88"/>
      <c r="H13" s="78">
        <f>H14+H42</f>
        <v>50430</v>
      </c>
      <c r="I13" s="78">
        <f>I14+I42</f>
        <v>44255</v>
      </c>
      <c r="J13" s="78">
        <f aca="true" t="shared" si="0" ref="J13:AO13">J14+J42</f>
        <v>0</v>
      </c>
      <c r="K13" s="78">
        <f t="shared" si="0"/>
        <v>2186</v>
      </c>
      <c r="L13" s="78">
        <f t="shared" si="0"/>
        <v>0</v>
      </c>
      <c r="M13" s="78">
        <f t="shared" si="0"/>
        <v>0</v>
      </c>
      <c r="N13" s="78">
        <f t="shared" si="0"/>
        <v>3989</v>
      </c>
      <c r="O13" s="78">
        <f t="shared" si="0"/>
        <v>0</v>
      </c>
      <c r="P13" s="78">
        <f t="shared" si="0"/>
        <v>0</v>
      </c>
      <c r="Q13" s="78">
        <f t="shared" si="0"/>
        <v>0</v>
      </c>
      <c r="R13" s="78">
        <f t="shared" si="0"/>
        <v>0</v>
      </c>
      <c r="S13" s="78">
        <f t="shared" si="0"/>
        <v>46003</v>
      </c>
      <c r="T13" s="78">
        <f t="shared" si="0"/>
        <v>40234</v>
      </c>
      <c r="U13" s="78">
        <f t="shared" si="0"/>
        <v>0</v>
      </c>
      <c r="V13" s="78">
        <f t="shared" si="0"/>
        <v>2186.212</v>
      </c>
      <c r="W13" s="78">
        <f t="shared" si="0"/>
        <v>0</v>
      </c>
      <c r="X13" s="78">
        <f t="shared" si="0"/>
        <v>0</v>
      </c>
      <c r="Y13" s="78">
        <f t="shared" si="0"/>
        <v>3208.5499999999997</v>
      </c>
      <c r="Z13" s="78">
        <f t="shared" si="0"/>
        <v>5500</v>
      </c>
      <c r="AA13" s="78">
        <f t="shared" si="0"/>
        <v>5500</v>
      </c>
      <c r="AB13" s="78">
        <f t="shared" si="0"/>
        <v>0</v>
      </c>
      <c r="AC13" s="78">
        <f t="shared" si="0"/>
        <v>0</v>
      </c>
      <c r="AD13" s="78">
        <f t="shared" si="0"/>
        <v>0</v>
      </c>
      <c r="AE13" s="78">
        <f t="shared" si="0"/>
        <v>0</v>
      </c>
      <c r="AF13" s="78">
        <f t="shared" si="0"/>
        <v>0</v>
      </c>
      <c r="AG13" s="78">
        <f t="shared" si="0"/>
        <v>4925</v>
      </c>
      <c r="AH13" s="78">
        <f t="shared" si="0"/>
        <v>4925</v>
      </c>
      <c r="AI13" s="78">
        <f t="shared" si="0"/>
        <v>0</v>
      </c>
      <c r="AJ13" s="78">
        <f t="shared" si="0"/>
        <v>539.518</v>
      </c>
      <c r="AK13" s="78">
        <f t="shared" si="0"/>
        <v>0</v>
      </c>
      <c r="AL13" s="78">
        <f t="shared" si="0"/>
        <v>0</v>
      </c>
      <c r="AM13" s="78">
        <f t="shared" si="0"/>
        <v>0</v>
      </c>
      <c r="AN13" s="78">
        <f t="shared" si="0"/>
        <v>29809</v>
      </c>
      <c r="AO13" s="78">
        <f t="shared" si="0"/>
        <v>29809</v>
      </c>
      <c r="AP13" s="78" t="e">
        <f>#REF!+#REF!</f>
        <v>#REF!</v>
      </c>
      <c r="AQ13" s="78" t="e">
        <f>#REF!+#REF!</f>
        <v>#REF!</v>
      </c>
      <c r="AR13" s="78" t="e">
        <f>#REF!+#REF!</f>
        <v>#REF!</v>
      </c>
      <c r="AS13" s="78" t="e">
        <f>#REF!+#REF!</f>
        <v>#REF!</v>
      </c>
      <c r="AT13" s="78" t="e">
        <f>#REF!+#REF!</f>
        <v>#REF!</v>
      </c>
      <c r="AU13" s="78" t="e">
        <f>#REF!+#REF!</f>
        <v>#REF!</v>
      </c>
      <c r="AV13" s="78" t="e">
        <f>#REF!+#REF!</f>
        <v>#REF!</v>
      </c>
      <c r="AW13" s="78" t="e">
        <f>#REF!+#REF!</f>
        <v>#REF!</v>
      </c>
      <c r="AX13" s="78" t="e">
        <f>#REF!+#REF!</f>
        <v>#REF!</v>
      </c>
      <c r="AY13" s="78" t="e">
        <f>#REF!+#REF!</f>
        <v>#REF!</v>
      </c>
      <c r="AZ13" s="78" t="e">
        <f>#REF!+#REF!</f>
        <v>#REF!</v>
      </c>
      <c r="BA13" s="78" t="e">
        <f>#REF!+#REF!</f>
        <v>#REF!</v>
      </c>
      <c r="BB13" s="68"/>
      <c r="BC13" s="78">
        <f>BC14+BC42</f>
        <v>68110.7</v>
      </c>
      <c r="BD13" s="78">
        <f>BD14+BD42</f>
        <v>59641</v>
      </c>
      <c r="BE13" s="78">
        <f aca="true" t="shared" si="1" ref="BE13:CL13">BE14+BE42</f>
        <v>0</v>
      </c>
      <c r="BF13" s="78">
        <f t="shared" si="1"/>
        <v>2181</v>
      </c>
      <c r="BG13" s="78">
        <f t="shared" si="1"/>
        <v>0</v>
      </c>
      <c r="BH13" s="78">
        <f t="shared" si="1"/>
        <v>0</v>
      </c>
      <c r="BI13" s="78">
        <f t="shared" si="1"/>
        <v>6288.7</v>
      </c>
      <c r="BJ13" s="78">
        <f t="shared" si="1"/>
        <v>0</v>
      </c>
      <c r="BK13" s="78">
        <f t="shared" si="1"/>
        <v>0</v>
      </c>
      <c r="BL13" s="78">
        <f t="shared" si="1"/>
        <v>0</v>
      </c>
      <c r="BM13" s="78">
        <f t="shared" si="1"/>
        <v>0</v>
      </c>
      <c r="BN13" s="78">
        <f t="shared" si="1"/>
        <v>63044</v>
      </c>
      <c r="BO13" s="78">
        <f t="shared" si="1"/>
        <v>55620</v>
      </c>
      <c r="BP13" s="78">
        <f t="shared" si="1"/>
        <v>0</v>
      </c>
      <c r="BQ13" s="78">
        <f t="shared" si="1"/>
        <v>2186</v>
      </c>
      <c r="BR13" s="78">
        <f t="shared" si="1"/>
        <v>0</v>
      </c>
      <c r="BS13" s="78">
        <f t="shared" si="1"/>
        <v>0</v>
      </c>
      <c r="BT13" s="78">
        <f t="shared" si="1"/>
        <v>2847.25</v>
      </c>
      <c r="BU13" s="78">
        <f t="shared" si="1"/>
        <v>5500</v>
      </c>
      <c r="BV13" s="78">
        <f t="shared" si="1"/>
        <v>5500</v>
      </c>
      <c r="BW13" s="78">
        <f t="shared" si="1"/>
        <v>0</v>
      </c>
      <c r="BX13" s="78">
        <f t="shared" si="1"/>
        <v>0</v>
      </c>
      <c r="BY13" s="78">
        <f t="shared" si="1"/>
        <v>0</v>
      </c>
      <c r="BZ13" s="78">
        <f t="shared" si="1"/>
        <v>0</v>
      </c>
      <c r="CA13" s="78">
        <f t="shared" si="1"/>
        <v>0</v>
      </c>
      <c r="CB13" s="78">
        <f t="shared" si="1"/>
        <v>4925</v>
      </c>
      <c r="CC13" s="78">
        <f t="shared" si="1"/>
        <v>4925</v>
      </c>
      <c r="CD13" s="78">
        <f t="shared" si="1"/>
        <v>0</v>
      </c>
      <c r="CE13" s="78">
        <f t="shared" si="1"/>
        <v>178</v>
      </c>
      <c r="CF13" s="78">
        <f t="shared" si="1"/>
        <v>0</v>
      </c>
      <c r="CG13" s="78">
        <f t="shared" si="1"/>
        <v>0</v>
      </c>
      <c r="CH13" s="78">
        <f t="shared" si="1"/>
        <v>0</v>
      </c>
      <c r="CI13" s="78">
        <f t="shared" si="1"/>
        <v>14250</v>
      </c>
      <c r="CJ13" s="78">
        <f t="shared" si="1"/>
        <v>14250</v>
      </c>
      <c r="CK13" s="78">
        <f t="shared" si="1"/>
        <v>30945</v>
      </c>
      <c r="CL13" s="78">
        <f t="shared" si="1"/>
        <v>30945</v>
      </c>
      <c r="CM13" s="68"/>
      <c r="CN13" s="78">
        <f>CN14+CN42</f>
        <v>68286.7</v>
      </c>
      <c r="CO13" s="78">
        <f>CO14+CO42</f>
        <v>59801</v>
      </c>
      <c r="CP13" s="78">
        <f aca="true" t="shared" si="2" ref="CP13:DW13">CP14+CP42</f>
        <v>0</v>
      </c>
      <c r="CQ13" s="78">
        <f t="shared" si="2"/>
        <v>2181</v>
      </c>
      <c r="CR13" s="78">
        <f t="shared" si="2"/>
        <v>0</v>
      </c>
      <c r="CS13" s="78">
        <f t="shared" si="2"/>
        <v>0</v>
      </c>
      <c r="CT13" s="78">
        <f t="shared" si="2"/>
        <v>6304.7</v>
      </c>
      <c r="CU13" s="78">
        <f t="shared" si="2"/>
        <v>0</v>
      </c>
      <c r="CV13" s="78">
        <f t="shared" si="2"/>
        <v>0</v>
      </c>
      <c r="CW13" s="78">
        <f t="shared" si="2"/>
        <v>0</v>
      </c>
      <c r="CX13" s="78">
        <f t="shared" si="2"/>
        <v>0</v>
      </c>
      <c r="CY13" s="78">
        <f t="shared" si="2"/>
        <v>63220</v>
      </c>
      <c r="CZ13" s="78">
        <f t="shared" si="2"/>
        <v>55780</v>
      </c>
      <c r="DA13" s="78">
        <f t="shared" si="2"/>
        <v>0</v>
      </c>
      <c r="DB13" s="78">
        <f t="shared" si="2"/>
        <v>2186</v>
      </c>
      <c r="DC13" s="78">
        <f t="shared" si="2"/>
        <v>0</v>
      </c>
      <c r="DD13" s="78">
        <f t="shared" si="2"/>
        <v>0</v>
      </c>
      <c r="DE13" s="78">
        <f t="shared" si="2"/>
        <v>2847.25</v>
      </c>
      <c r="DF13" s="78">
        <f t="shared" si="2"/>
        <v>5500</v>
      </c>
      <c r="DG13" s="78">
        <f t="shared" si="2"/>
        <v>5500</v>
      </c>
      <c r="DH13" s="78">
        <f t="shared" si="2"/>
        <v>0</v>
      </c>
      <c r="DI13" s="78">
        <f t="shared" si="2"/>
        <v>0</v>
      </c>
      <c r="DJ13" s="78">
        <f t="shared" si="2"/>
        <v>0</v>
      </c>
      <c r="DK13" s="78">
        <f t="shared" si="2"/>
        <v>0</v>
      </c>
      <c r="DL13" s="78">
        <f t="shared" si="2"/>
        <v>0</v>
      </c>
      <c r="DM13" s="78">
        <f t="shared" si="2"/>
        <v>4925</v>
      </c>
      <c r="DN13" s="78">
        <f t="shared" si="2"/>
        <v>4925</v>
      </c>
      <c r="DO13" s="78">
        <f t="shared" si="2"/>
        <v>0</v>
      </c>
      <c r="DP13" s="78">
        <f t="shared" si="2"/>
        <v>178</v>
      </c>
      <c r="DQ13" s="78">
        <f t="shared" si="2"/>
        <v>0</v>
      </c>
      <c r="DR13" s="78">
        <f t="shared" si="2"/>
        <v>0</v>
      </c>
      <c r="DS13" s="78">
        <f t="shared" si="2"/>
        <v>0</v>
      </c>
      <c r="DT13" s="78">
        <f t="shared" si="2"/>
        <v>14250</v>
      </c>
      <c r="DU13" s="78">
        <f t="shared" si="2"/>
        <v>14250</v>
      </c>
      <c r="DV13" s="78">
        <f t="shared" si="2"/>
        <v>31105</v>
      </c>
      <c r="DW13" s="78">
        <f t="shared" si="2"/>
        <v>31105</v>
      </c>
      <c r="DX13" s="68"/>
      <c r="DY13" s="78">
        <f aca="true" t="shared" si="3" ref="DY13:FH13">DY14+DY42</f>
        <v>68286.7</v>
      </c>
      <c r="DZ13" s="78">
        <f t="shared" si="3"/>
        <v>59801</v>
      </c>
      <c r="EA13" s="78">
        <f t="shared" si="3"/>
        <v>0</v>
      </c>
      <c r="EB13" s="78">
        <f t="shared" si="3"/>
        <v>2181</v>
      </c>
      <c r="EC13" s="78">
        <f t="shared" si="3"/>
        <v>0</v>
      </c>
      <c r="ED13" s="78">
        <f t="shared" si="3"/>
        <v>0</v>
      </c>
      <c r="EE13" s="78">
        <f t="shared" si="3"/>
        <v>6304.7</v>
      </c>
      <c r="EF13" s="78">
        <f t="shared" si="3"/>
        <v>0</v>
      </c>
      <c r="EG13" s="78">
        <f t="shared" si="3"/>
        <v>0</v>
      </c>
      <c r="EH13" s="78">
        <f t="shared" si="3"/>
        <v>0</v>
      </c>
      <c r="EI13" s="78">
        <f t="shared" si="3"/>
        <v>0</v>
      </c>
      <c r="EJ13" s="78">
        <f t="shared" si="3"/>
        <v>63220</v>
      </c>
      <c r="EK13" s="78">
        <f t="shared" si="3"/>
        <v>55780</v>
      </c>
      <c r="EL13" s="78">
        <f t="shared" si="3"/>
        <v>0</v>
      </c>
      <c r="EM13" s="78">
        <f t="shared" si="3"/>
        <v>2186</v>
      </c>
      <c r="EN13" s="78">
        <f t="shared" si="3"/>
        <v>0</v>
      </c>
      <c r="EO13" s="78">
        <f t="shared" si="3"/>
        <v>0</v>
      </c>
      <c r="EP13" s="78">
        <f t="shared" si="3"/>
        <v>2847.25</v>
      </c>
      <c r="EQ13" s="78">
        <f t="shared" si="3"/>
        <v>5500</v>
      </c>
      <c r="ER13" s="78">
        <f t="shared" si="3"/>
        <v>5500</v>
      </c>
      <c r="ES13" s="78">
        <f t="shared" si="3"/>
        <v>0</v>
      </c>
      <c r="ET13" s="78">
        <f t="shared" si="3"/>
        <v>0</v>
      </c>
      <c r="EU13" s="78">
        <f t="shared" si="3"/>
        <v>0</v>
      </c>
      <c r="EV13" s="78">
        <f t="shared" si="3"/>
        <v>0</v>
      </c>
      <c r="EW13" s="78">
        <f t="shared" si="3"/>
        <v>0</v>
      </c>
      <c r="EX13" s="78">
        <f t="shared" si="3"/>
        <v>4925</v>
      </c>
      <c r="EY13" s="78">
        <f t="shared" si="3"/>
        <v>4925</v>
      </c>
      <c r="EZ13" s="78">
        <f t="shared" si="3"/>
        <v>0</v>
      </c>
      <c r="FA13" s="78">
        <f t="shared" si="3"/>
        <v>178</v>
      </c>
      <c r="FB13" s="78">
        <f t="shared" si="3"/>
        <v>0</v>
      </c>
      <c r="FC13" s="78">
        <f t="shared" si="3"/>
        <v>0</v>
      </c>
      <c r="FD13" s="78">
        <f t="shared" si="3"/>
        <v>0</v>
      </c>
      <c r="FE13" s="78">
        <f t="shared" si="3"/>
        <v>14250</v>
      </c>
      <c r="FF13" s="78">
        <f t="shared" si="3"/>
        <v>14250</v>
      </c>
      <c r="FG13" s="78">
        <f t="shared" si="3"/>
        <v>31105</v>
      </c>
      <c r="FH13" s="78">
        <f t="shared" si="3"/>
        <v>31105</v>
      </c>
      <c r="FI13" s="42"/>
      <c r="FJ13" s="95">
        <f>FJ14+FJ42</f>
        <v>69637.7</v>
      </c>
      <c r="FK13" s="95">
        <f>FK14+FK42</f>
        <v>61029</v>
      </c>
      <c r="FL13" s="95">
        <f aca="true" t="shared" si="4" ref="FL13:GS13">FL14+FL42</f>
        <v>0</v>
      </c>
      <c r="FM13" s="95">
        <f t="shared" si="4"/>
        <v>2181</v>
      </c>
      <c r="FN13" s="95">
        <f t="shared" si="4"/>
        <v>0</v>
      </c>
      <c r="FO13" s="95">
        <f t="shared" si="4"/>
        <v>0</v>
      </c>
      <c r="FP13" s="95">
        <f t="shared" si="4"/>
        <v>6427.7</v>
      </c>
      <c r="FQ13" s="95">
        <f t="shared" si="4"/>
        <v>0</v>
      </c>
      <c r="FR13" s="95">
        <f t="shared" si="4"/>
        <v>0</v>
      </c>
      <c r="FS13" s="95">
        <f t="shared" si="4"/>
        <v>0</v>
      </c>
      <c r="FT13" s="95">
        <f t="shared" si="4"/>
        <v>0</v>
      </c>
      <c r="FU13" s="95">
        <f t="shared" si="4"/>
        <v>64571</v>
      </c>
      <c r="FV13" s="95">
        <f t="shared" si="4"/>
        <v>55780</v>
      </c>
      <c r="FW13" s="95">
        <f t="shared" si="4"/>
        <v>0</v>
      </c>
      <c r="FX13" s="95">
        <f t="shared" si="4"/>
        <v>2186</v>
      </c>
      <c r="FY13" s="95">
        <f t="shared" si="4"/>
        <v>0</v>
      </c>
      <c r="FZ13" s="95">
        <f t="shared" si="4"/>
        <v>0</v>
      </c>
      <c r="GA13" s="95">
        <f t="shared" si="4"/>
        <v>2856.1500000000005</v>
      </c>
      <c r="GB13" s="95">
        <f t="shared" si="4"/>
        <v>5500</v>
      </c>
      <c r="GC13" s="95">
        <f t="shared" si="4"/>
        <v>5500</v>
      </c>
      <c r="GD13" s="95">
        <f t="shared" si="4"/>
        <v>0</v>
      </c>
      <c r="GE13" s="95">
        <f t="shared" si="4"/>
        <v>0</v>
      </c>
      <c r="GF13" s="95">
        <f t="shared" si="4"/>
        <v>0</v>
      </c>
      <c r="GG13" s="95">
        <f t="shared" si="4"/>
        <v>0</v>
      </c>
      <c r="GH13" s="95">
        <f t="shared" si="4"/>
        <v>0</v>
      </c>
      <c r="GI13" s="95">
        <f t="shared" si="4"/>
        <v>4925</v>
      </c>
      <c r="GJ13" s="95">
        <f t="shared" si="4"/>
        <v>4925</v>
      </c>
      <c r="GK13" s="95">
        <f t="shared" si="4"/>
        <v>0</v>
      </c>
      <c r="GL13" s="95">
        <f t="shared" si="4"/>
        <v>178</v>
      </c>
      <c r="GM13" s="95">
        <f t="shared" si="4"/>
        <v>0</v>
      </c>
      <c r="GN13" s="95">
        <f t="shared" si="4"/>
        <v>0</v>
      </c>
      <c r="GO13" s="95">
        <f t="shared" si="4"/>
        <v>0</v>
      </c>
      <c r="GP13" s="95">
        <f t="shared" si="4"/>
        <v>14250</v>
      </c>
      <c r="GQ13" s="95">
        <f t="shared" si="4"/>
        <v>14250</v>
      </c>
      <c r="GR13" s="95">
        <f t="shared" si="4"/>
        <v>31105</v>
      </c>
      <c r="GS13" s="95">
        <f t="shared" si="4"/>
        <v>31105</v>
      </c>
      <c r="GT13" s="96"/>
    </row>
    <row r="14" spans="1:202" ht="31.5" customHeight="1">
      <c r="A14" s="162" t="s">
        <v>177</v>
      </c>
      <c r="B14" s="163"/>
      <c r="C14" s="3"/>
      <c r="D14" s="60"/>
      <c r="E14" s="4"/>
      <c r="F14" s="94"/>
      <c r="G14" s="88"/>
      <c r="H14" s="78">
        <f>SUM(H15:H40)</f>
        <v>40528</v>
      </c>
      <c r="I14" s="78">
        <f aca="true" t="shared" si="5" ref="I14:BA14">SUM(I15:I40)</f>
        <v>36044</v>
      </c>
      <c r="J14" s="78">
        <f t="shared" si="5"/>
        <v>0</v>
      </c>
      <c r="K14" s="78">
        <f t="shared" si="5"/>
        <v>1395</v>
      </c>
      <c r="L14" s="78">
        <f t="shared" si="5"/>
        <v>0</v>
      </c>
      <c r="M14" s="78">
        <f t="shared" si="5"/>
        <v>0</v>
      </c>
      <c r="N14" s="78">
        <f t="shared" si="5"/>
        <v>3089</v>
      </c>
      <c r="O14" s="78">
        <f t="shared" si="5"/>
        <v>0</v>
      </c>
      <c r="P14" s="78">
        <f t="shared" si="5"/>
        <v>0</v>
      </c>
      <c r="Q14" s="78">
        <f t="shared" si="5"/>
        <v>0</v>
      </c>
      <c r="R14" s="78">
        <f t="shared" si="5"/>
        <v>0</v>
      </c>
      <c r="S14" s="78">
        <f t="shared" si="5"/>
        <v>39269</v>
      </c>
      <c r="T14" s="78">
        <f t="shared" si="5"/>
        <v>34894</v>
      </c>
      <c r="U14" s="78">
        <f t="shared" si="5"/>
        <v>0</v>
      </c>
      <c r="V14" s="78">
        <f t="shared" si="5"/>
        <v>1395.212</v>
      </c>
      <c r="W14" s="78">
        <f t="shared" si="5"/>
        <v>0</v>
      </c>
      <c r="X14" s="78">
        <f t="shared" si="5"/>
        <v>0</v>
      </c>
      <c r="Y14" s="78">
        <f t="shared" si="5"/>
        <v>2595.45</v>
      </c>
      <c r="Z14" s="78">
        <f t="shared" si="5"/>
        <v>5500</v>
      </c>
      <c r="AA14" s="78">
        <f t="shared" si="5"/>
        <v>5500</v>
      </c>
      <c r="AB14" s="78">
        <f t="shared" si="5"/>
        <v>0</v>
      </c>
      <c r="AC14" s="78">
        <f t="shared" si="5"/>
        <v>0</v>
      </c>
      <c r="AD14" s="78">
        <f t="shared" si="5"/>
        <v>0</v>
      </c>
      <c r="AE14" s="78">
        <f t="shared" si="5"/>
        <v>0</v>
      </c>
      <c r="AF14" s="78">
        <f t="shared" si="5"/>
        <v>0</v>
      </c>
      <c r="AG14" s="78">
        <f t="shared" si="5"/>
        <v>4925</v>
      </c>
      <c r="AH14" s="78">
        <f t="shared" si="5"/>
        <v>4925</v>
      </c>
      <c r="AI14" s="78">
        <f t="shared" si="5"/>
        <v>0</v>
      </c>
      <c r="AJ14" s="78">
        <f t="shared" si="5"/>
        <v>539.518</v>
      </c>
      <c r="AK14" s="78">
        <f t="shared" si="5"/>
        <v>0</v>
      </c>
      <c r="AL14" s="78">
        <f t="shared" si="5"/>
        <v>0</v>
      </c>
      <c r="AM14" s="78">
        <f t="shared" si="5"/>
        <v>0</v>
      </c>
      <c r="AN14" s="78">
        <f t="shared" si="5"/>
        <v>24469</v>
      </c>
      <c r="AO14" s="78">
        <f t="shared" si="5"/>
        <v>24469</v>
      </c>
      <c r="AP14" s="78">
        <f t="shared" si="5"/>
        <v>0</v>
      </c>
      <c r="AQ14" s="78" t="e">
        <f t="shared" si="5"/>
        <v>#REF!</v>
      </c>
      <c r="AR14" s="78">
        <f t="shared" si="5"/>
        <v>0</v>
      </c>
      <c r="AS14" s="78">
        <f t="shared" si="5"/>
        <v>0</v>
      </c>
      <c r="AT14" s="78">
        <f t="shared" si="5"/>
        <v>152</v>
      </c>
      <c r="AU14" s="78">
        <f t="shared" si="5"/>
        <v>0</v>
      </c>
      <c r="AV14" s="78">
        <f t="shared" si="5"/>
        <v>1110</v>
      </c>
      <c r="AW14" s="78">
        <f t="shared" si="5"/>
        <v>0</v>
      </c>
      <c r="AX14" s="78">
        <f t="shared" si="5"/>
        <v>0</v>
      </c>
      <c r="AY14" s="78">
        <f t="shared" si="5"/>
        <v>0</v>
      </c>
      <c r="AZ14" s="78">
        <f t="shared" si="5"/>
        <v>0</v>
      </c>
      <c r="BA14" s="78">
        <f t="shared" si="5"/>
        <v>0</v>
      </c>
      <c r="BB14" s="78"/>
      <c r="BC14" s="78">
        <f aca="true" t="shared" si="6" ref="BC14:CL14">SUM(BC15:BC40)</f>
        <v>40528</v>
      </c>
      <c r="BD14" s="78">
        <f t="shared" si="6"/>
        <v>36044</v>
      </c>
      <c r="BE14" s="78">
        <f t="shared" si="6"/>
        <v>0</v>
      </c>
      <c r="BF14" s="78">
        <f t="shared" si="6"/>
        <v>1395</v>
      </c>
      <c r="BG14" s="78">
        <f t="shared" si="6"/>
        <v>0</v>
      </c>
      <c r="BH14" s="78">
        <f t="shared" si="6"/>
        <v>0</v>
      </c>
      <c r="BI14" s="78">
        <f t="shared" si="6"/>
        <v>3089</v>
      </c>
      <c r="BJ14" s="78">
        <f t="shared" si="6"/>
        <v>0</v>
      </c>
      <c r="BK14" s="78">
        <f t="shared" si="6"/>
        <v>0</v>
      </c>
      <c r="BL14" s="78">
        <f t="shared" si="6"/>
        <v>0</v>
      </c>
      <c r="BM14" s="78">
        <f t="shared" si="6"/>
        <v>0</v>
      </c>
      <c r="BN14" s="78">
        <f t="shared" si="6"/>
        <v>39269</v>
      </c>
      <c r="BO14" s="78">
        <f t="shared" si="6"/>
        <v>34894</v>
      </c>
      <c r="BP14" s="78">
        <f t="shared" si="6"/>
        <v>0</v>
      </c>
      <c r="BQ14" s="78">
        <f t="shared" si="6"/>
        <v>1395</v>
      </c>
      <c r="BR14" s="78">
        <f t="shared" si="6"/>
        <v>0</v>
      </c>
      <c r="BS14" s="78">
        <f t="shared" si="6"/>
        <v>0</v>
      </c>
      <c r="BT14" s="78">
        <f t="shared" si="6"/>
        <v>2234.15</v>
      </c>
      <c r="BU14" s="78">
        <f t="shared" si="6"/>
        <v>5500</v>
      </c>
      <c r="BV14" s="78">
        <f t="shared" si="6"/>
        <v>5500</v>
      </c>
      <c r="BW14" s="78">
        <f t="shared" si="6"/>
        <v>0</v>
      </c>
      <c r="BX14" s="78">
        <f t="shared" si="6"/>
        <v>0</v>
      </c>
      <c r="BY14" s="78">
        <f t="shared" si="6"/>
        <v>0</v>
      </c>
      <c r="BZ14" s="78">
        <f t="shared" si="6"/>
        <v>0</v>
      </c>
      <c r="CA14" s="78">
        <f t="shared" si="6"/>
        <v>0</v>
      </c>
      <c r="CB14" s="78">
        <f t="shared" si="6"/>
        <v>4925</v>
      </c>
      <c r="CC14" s="78">
        <f t="shared" si="6"/>
        <v>4925</v>
      </c>
      <c r="CD14" s="78">
        <f t="shared" si="6"/>
        <v>0</v>
      </c>
      <c r="CE14" s="78">
        <f t="shared" si="6"/>
        <v>178</v>
      </c>
      <c r="CF14" s="78">
        <f t="shared" si="6"/>
        <v>0</v>
      </c>
      <c r="CG14" s="78">
        <f t="shared" si="6"/>
        <v>0</v>
      </c>
      <c r="CH14" s="78">
        <f t="shared" si="6"/>
        <v>0</v>
      </c>
      <c r="CI14" s="78">
        <f t="shared" si="6"/>
        <v>8910</v>
      </c>
      <c r="CJ14" s="78">
        <f t="shared" si="6"/>
        <v>8910</v>
      </c>
      <c r="CK14" s="78">
        <f t="shared" si="6"/>
        <v>15559</v>
      </c>
      <c r="CL14" s="78">
        <f t="shared" si="6"/>
        <v>15559</v>
      </c>
      <c r="CM14" s="78"/>
      <c r="CN14" s="78">
        <f aca="true" t="shared" si="7" ref="CN14:CZ14">SUM(CN15:CN40)</f>
        <v>40528</v>
      </c>
      <c r="CO14" s="78">
        <f t="shared" si="7"/>
        <v>36044</v>
      </c>
      <c r="CP14" s="78">
        <f t="shared" si="7"/>
        <v>0</v>
      </c>
      <c r="CQ14" s="78">
        <f t="shared" si="7"/>
        <v>1395</v>
      </c>
      <c r="CR14" s="78">
        <f t="shared" si="7"/>
        <v>0</v>
      </c>
      <c r="CS14" s="78">
        <f t="shared" si="7"/>
        <v>0</v>
      </c>
      <c r="CT14" s="78">
        <f t="shared" si="7"/>
        <v>3089</v>
      </c>
      <c r="CU14" s="78">
        <f t="shared" si="7"/>
        <v>0</v>
      </c>
      <c r="CV14" s="78">
        <f t="shared" si="7"/>
        <v>0</v>
      </c>
      <c r="CW14" s="78">
        <f t="shared" si="7"/>
        <v>0</v>
      </c>
      <c r="CX14" s="78">
        <f t="shared" si="7"/>
        <v>0</v>
      </c>
      <c r="CY14" s="78">
        <f t="shared" si="7"/>
        <v>39269</v>
      </c>
      <c r="CZ14" s="78">
        <f t="shared" si="7"/>
        <v>34894</v>
      </c>
      <c r="DA14" s="78">
        <f aca="true" t="shared" si="8" ref="DA14:DW14">SUM(DA15:DA40)</f>
        <v>0</v>
      </c>
      <c r="DB14" s="78">
        <f t="shared" si="8"/>
        <v>1395</v>
      </c>
      <c r="DC14" s="78">
        <f t="shared" si="8"/>
        <v>0</v>
      </c>
      <c r="DD14" s="78">
        <f t="shared" si="8"/>
        <v>0</v>
      </c>
      <c r="DE14" s="78">
        <f t="shared" si="8"/>
        <v>2234.15</v>
      </c>
      <c r="DF14" s="78">
        <f t="shared" si="8"/>
        <v>5500</v>
      </c>
      <c r="DG14" s="78">
        <f t="shared" si="8"/>
        <v>5500</v>
      </c>
      <c r="DH14" s="78">
        <f t="shared" si="8"/>
        <v>0</v>
      </c>
      <c r="DI14" s="78">
        <f t="shared" si="8"/>
        <v>0</v>
      </c>
      <c r="DJ14" s="78">
        <f t="shared" si="8"/>
        <v>0</v>
      </c>
      <c r="DK14" s="78">
        <f t="shared" si="8"/>
        <v>0</v>
      </c>
      <c r="DL14" s="78">
        <f t="shared" si="8"/>
        <v>0</v>
      </c>
      <c r="DM14" s="78">
        <f t="shared" si="8"/>
        <v>4925</v>
      </c>
      <c r="DN14" s="78">
        <f t="shared" si="8"/>
        <v>4925</v>
      </c>
      <c r="DO14" s="78">
        <f t="shared" si="8"/>
        <v>0</v>
      </c>
      <c r="DP14" s="78">
        <f t="shared" si="8"/>
        <v>178</v>
      </c>
      <c r="DQ14" s="78">
        <f t="shared" si="8"/>
        <v>0</v>
      </c>
      <c r="DR14" s="78">
        <f t="shared" si="8"/>
        <v>0</v>
      </c>
      <c r="DS14" s="78">
        <f t="shared" si="8"/>
        <v>0</v>
      </c>
      <c r="DT14" s="78">
        <f t="shared" si="8"/>
        <v>8910</v>
      </c>
      <c r="DU14" s="78">
        <f t="shared" si="8"/>
        <v>8910</v>
      </c>
      <c r="DV14" s="78">
        <f t="shared" si="8"/>
        <v>15559</v>
      </c>
      <c r="DW14" s="78">
        <f t="shared" si="8"/>
        <v>15559</v>
      </c>
      <c r="DX14" s="78"/>
      <c r="DY14" s="78">
        <f>SUM(DY15:DY41)</f>
        <v>40528</v>
      </c>
      <c r="DZ14" s="78">
        <f aca="true" t="shared" si="9" ref="DZ14:GK14">SUM(DZ15:DZ41)</f>
        <v>36044</v>
      </c>
      <c r="EA14" s="78">
        <f t="shared" si="9"/>
        <v>0</v>
      </c>
      <c r="EB14" s="78">
        <f t="shared" si="9"/>
        <v>1395</v>
      </c>
      <c r="EC14" s="78">
        <f t="shared" si="9"/>
        <v>0</v>
      </c>
      <c r="ED14" s="78">
        <f t="shared" si="9"/>
        <v>0</v>
      </c>
      <c r="EE14" s="78">
        <f t="shared" si="9"/>
        <v>3089</v>
      </c>
      <c r="EF14" s="78">
        <f t="shared" si="9"/>
        <v>0</v>
      </c>
      <c r="EG14" s="78">
        <f t="shared" si="9"/>
        <v>0</v>
      </c>
      <c r="EH14" s="78">
        <f t="shared" si="9"/>
        <v>0</v>
      </c>
      <c r="EI14" s="78">
        <f t="shared" si="9"/>
        <v>0</v>
      </c>
      <c r="EJ14" s="78">
        <f t="shared" si="9"/>
        <v>39269</v>
      </c>
      <c r="EK14" s="78">
        <f t="shared" si="9"/>
        <v>34894</v>
      </c>
      <c r="EL14" s="78">
        <f t="shared" si="9"/>
        <v>0</v>
      </c>
      <c r="EM14" s="78">
        <f t="shared" si="9"/>
        <v>1395</v>
      </c>
      <c r="EN14" s="78">
        <f t="shared" si="9"/>
        <v>0</v>
      </c>
      <c r="EO14" s="78">
        <f t="shared" si="9"/>
        <v>0</v>
      </c>
      <c r="EP14" s="78">
        <f t="shared" si="9"/>
        <v>2234.15</v>
      </c>
      <c r="EQ14" s="78">
        <f t="shared" si="9"/>
        <v>5500</v>
      </c>
      <c r="ER14" s="78">
        <f t="shared" si="9"/>
        <v>5500</v>
      </c>
      <c r="ES14" s="78">
        <f t="shared" si="9"/>
        <v>0</v>
      </c>
      <c r="ET14" s="78">
        <f t="shared" si="9"/>
        <v>0</v>
      </c>
      <c r="EU14" s="78">
        <f t="shared" si="9"/>
        <v>0</v>
      </c>
      <c r="EV14" s="78">
        <f t="shared" si="9"/>
        <v>0</v>
      </c>
      <c r="EW14" s="78">
        <f t="shared" si="9"/>
        <v>0</v>
      </c>
      <c r="EX14" s="78">
        <f t="shared" si="9"/>
        <v>4925</v>
      </c>
      <c r="EY14" s="78">
        <f t="shared" si="9"/>
        <v>4925</v>
      </c>
      <c r="EZ14" s="78">
        <f t="shared" si="9"/>
        <v>0</v>
      </c>
      <c r="FA14" s="78">
        <f t="shared" si="9"/>
        <v>178</v>
      </c>
      <c r="FB14" s="78">
        <f t="shared" si="9"/>
        <v>0</v>
      </c>
      <c r="FC14" s="78">
        <f t="shared" si="9"/>
        <v>0</v>
      </c>
      <c r="FD14" s="78">
        <f t="shared" si="9"/>
        <v>0</v>
      </c>
      <c r="FE14" s="78">
        <f t="shared" si="9"/>
        <v>8910</v>
      </c>
      <c r="FF14" s="78">
        <f t="shared" si="9"/>
        <v>8910</v>
      </c>
      <c r="FG14" s="78">
        <f t="shared" si="9"/>
        <v>15559</v>
      </c>
      <c r="FH14" s="78">
        <f t="shared" si="9"/>
        <v>15559</v>
      </c>
      <c r="FI14" s="95">
        <f t="shared" si="9"/>
        <v>0</v>
      </c>
      <c r="FJ14" s="95">
        <f t="shared" si="9"/>
        <v>40626</v>
      </c>
      <c r="FK14" s="95">
        <f t="shared" si="9"/>
        <v>36133</v>
      </c>
      <c r="FL14" s="95">
        <f t="shared" si="9"/>
        <v>0</v>
      </c>
      <c r="FM14" s="95">
        <f t="shared" si="9"/>
        <v>1395</v>
      </c>
      <c r="FN14" s="95">
        <f t="shared" si="9"/>
        <v>0</v>
      </c>
      <c r="FO14" s="95">
        <f t="shared" si="9"/>
        <v>0</v>
      </c>
      <c r="FP14" s="95">
        <f t="shared" si="9"/>
        <v>3098</v>
      </c>
      <c r="FQ14" s="95">
        <f t="shared" si="9"/>
        <v>0</v>
      </c>
      <c r="FR14" s="95">
        <f t="shared" si="9"/>
        <v>0</v>
      </c>
      <c r="FS14" s="95">
        <f t="shared" si="9"/>
        <v>0</v>
      </c>
      <c r="FT14" s="95">
        <f t="shared" si="9"/>
        <v>0</v>
      </c>
      <c r="FU14" s="95">
        <f t="shared" si="9"/>
        <v>39367</v>
      </c>
      <c r="FV14" s="95">
        <f t="shared" si="9"/>
        <v>34894</v>
      </c>
      <c r="FW14" s="95">
        <f t="shared" si="9"/>
        <v>0</v>
      </c>
      <c r="FX14" s="95">
        <f t="shared" si="9"/>
        <v>1395</v>
      </c>
      <c r="FY14" s="95">
        <f t="shared" si="9"/>
        <v>0</v>
      </c>
      <c r="FZ14" s="95">
        <f t="shared" si="9"/>
        <v>0</v>
      </c>
      <c r="GA14" s="95">
        <f t="shared" si="9"/>
        <v>2234.1500000000005</v>
      </c>
      <c r="GB14" s="95">
        <f t="shared" si="9"/>
        <v>5500</v>
      </c>
      <c r="GC14" s="95">
        <f t="shared" si="9"/>
        <v>5500</v>
      </c>
      <c r="GD14" s="95">
        <f t="shared" si="9"/>
        <v>0</v>
      </c>
      <c r="GE14" s="95">
        <f t="shared" si="9"/>
        <v>0</v>
      </c>
      <c r="GF14" s="95">
        <f t="shared" si="9"/>
        <v>0</v>
      </c>
      <c r="GG14" s="95">
        <f t="shared" si="9"/>
        <v>0</v>
      </c>
      <c r="GH14" s="95">
        <f t="shared" si="9"/>
        <v>0</v>
      </c>
      <c r="GI14" s="95">
        <f t="shared" si="9"/>
        <v>4925</v>
      </c>
      <c r="GJ14" s="95">
        <f t="shared" si="9"/>
        <v>4925</v>
      </c>
      <c r="GK14" s="95">
        <f t="shared" si="9"/>
        <v>0</v>
      </c>
      <c r="GL14" s="95">
        <f aca="true" t="shared" si="10" ref="GL14:GS14">SUM(GL15:GL41)</f>
        <v>178</v>
      </c>
      <c r="GM14" s="95">
        <f t="shared" si="10"/>
        <v>0</v>
      </c>
      <c r="GN14" s="95">
        <f t="shared" si="10"/>
        <v>0</v>
      </c>
      <c r="GO14" s="95">
        <f t="shared" si="10"/>
        <v>0</v>
      </c>
      <c r="GP14" s="95">
        <f t="shared" si="10"/>
        <v>8910</v>
      </c>
      <c r="GQ14" s="95">
        <f t="shared" si="10"/>
        <v>8910</v>
      </c>
      <c r="GR14" s="95">
        <f t="shared" si="10"/>
        <v>15559</v>
      </c>
      <c r="GS14" s="95">
        <f t="shared" si="10"/>
        <v>15559</v>
      </c>
      <c r="GT14" s="96"/>
    </row>
    <row r="15" spans="1:227" s="21" customFormat="1" ht="76.5">
      <c r="A15" s="96" t="s">
        <v>31</v>
      </c>
      <c r="B15" s="97" t="s">
        <v>99</v>
      </c>
      <c r="C15" s="96" t="s">
        <v>45</v>
      </c>
      <c r="D15" s="79" t="s">
        <v>48</v>
      </c>
      <c r="E15" s="96" t="s">
        <v>243</v>
      </c>
      <c r="F15" s="96" t="s">
        <v>106</v>
      </c>
      <c r="G15" s="79" t="s">
        <v>107</v>
      </c>
      <c r="H15" s="71">
        <f>I15+J15+K15+L15+M15+N15</f>
        <v>1554</v>
      </c>
      <c r="I15" s="71">
        <v>1413</v>
      </c>
      <c r="J15" s="71"/>
      <c r="K15" s="71"/>
      <c r="L15" s="71"/>
      <c r="M15" s="71"/>
      <c r="N15" s="71">
        <v>141</v>
      </c>
      <c r="O15" s="71"/>
      <c r="P15" s="71"/>
      <c r="Q15" s="71"/>
      <c r="R15" s="71"/>
      <c r="S15" s="71">
        <v>1554</v>
      </c>
      <c r="T15" s="71">
        <v>1413</v>
      </c>
      <c r="U15" s="71"/>
      <c r="V15" s="71"/>
      <c r="W15" s="71"/>
      <c r="X15" s="71"/>
      <c r="Y15" s="71">
        <v>141</v>
      </c>
      <c r="Z15" s="71">
        <f aca="true" t="shared" si="11" ref="Z15:Z20">AA15+AB15+AC15+AD15+AE15+AF15</f>
        <v>1413</v>
      </c>
      <c r="AA15" s="71">
        <v>1413</v>
      </c>
      <c r="AB15" s="71"/>
      <c r="AC15" s="71"/>
      <c r="AD15" s="71"/>
      <c r="AE15" s="71"/>
      <c r="AF15" s="71"/>
      <c r="AG15" s="71">
        <f aca="true" t="shared" si="12" ref="AG15:AG20">AH15+AI15+AJ15+AK15+AL15+AM15</f>
        <v>0</v>
      </c>
      <c r="AH15" s="71"/>
      <c r="AI15" s="71"/>
      <c r="AJ15" s="71"/>
      <c r="AK15" s="71"/>
      <c r="AL15" s="71"/>
      <c r="AM15" s="71"/>
      <c r="AN15" s="71"/>
      <c r="AO15" s="71"/>
      <c r="AP15" s="71"/>
      <c r="AQ15" s="71"/>
      <c r="AR15" s="71"/>
      <c r="AS15" s="71"/>
      <c r="AT15" s="71"/>
      <c r="AU15" s="71">
        <f aca="true" t="shared" si="13" ref="AU15:AU20">AV15+AW15+AX15+AY15+AZ15+BA15</f>
        <v>0</v>
      </c>
      <c r="AV15" s="71"/>
      <c r="AW15" s="71"/>
      <c r="AX15" s="71"/>
      <c r="AY15" s="71"/>
      <c r="AZ15" s="71"/>
      <c r="BA15" s="71"/>
      <c r="BB15" s="71" t="s">
        <v>107</v>
      </c>
      <c r="BC15" s="71">
        <v>1554</v>
      </c>
      <c r="BD15" s="71">
        <v>1413</v>
      </c>
      <c r="BE15" s="71"/>
      <c r="BF15" s="71"/>
      <c r="BG15" s="71"/>
      <c r="BH15" s="71"/>
      <c r="BI15" s="71">
        <v>141</v>
      </c>
      <c r="BJ15" s="71"/>
      <c r="BK15" s="71"/>
      <c r="BL15" s="71"/>
      <c r="BM15" s="71"/>
      <c r="BN15" s="71">
        <v>1554</v>
      </c>
      <c r="BO15" s="71">
        <v>1413</v>
      </c>
      <c r="BP15" s="71"/>
      <c r="BQ15" s="71"/>
      <c r="BR15" s="71"/>
      <c r="BS15" s="71"/>
      <c r="BT15" s="71">
        <v>141</v>
      </c>
      <c r="BU15" s="71">
        <f aca="true" t="shared" si="14" ref="BU15:BU20">BV15+BW15+BX15+BY15+BZ15+CA15</f>
        <v>1413</v>
      </c>
      <c r="BV15" s="71">
        <v>1413</v>
      </c>
      <c r="BW15" s="71"/>
      <c r="BX15" s="71"/>
      <c r="BY15" s="71"/>
      <c r="BZ15" s="71"/>
      <c r="CA15" s="71"/>
      <c r="CB15" s="71">
        <f aca="true" t="shared" si="15" ref="CB15:CB20">CC15+CD15+CE15+CF15+CG15+CH15</f>
        <v>0</v>
      </c>
      <c r="CC15" s="71"/>
      <c r="CD15" s="71"/>
      <c r="CE15" s="71"/>
      <c r="CF15" s="71"/>
      <c r="CG15" s="71"/>
      <c r="CH15" s="71"/>
      <c r="CI15" s="71">
        <f aca="true" t="shared" si="16" ref="CI15:CI22">CJ15+CK15+CL15+GT15+GU15+GV15</f>
        <v>0</v>
      </c>
      <c r="CJ15" s="71"/>
      <c r="CK15" s="71">
        <f aca="true" t="shared" si="17" ref="CK15:CK22">CL15+GT15+GU15+GV15+GW15+GX15</f>
        <v>0</v>
      </c>
      <c r="CL15" s="71"/>
      <c r="CM15" s="71" t="s">
        <v>107</v>
      </c>
      <c r="CN15" s="71">
        <v>1554</v>
      </c>
      <c r="CO15" s="71">
        <v>1413</v>
      </c>
      <c r="CP15" s="71"/>
      <c r="CQ15" s="71"/>
      <c r="CR15" s="71"/>
      <c r="CS15" s="71"/>
      <c r="CT15" s="71">
        <v>141</v>
      </c>
      <c r="CU15" s="71"/>
      <c r="CV15" s="71"/>
      <c r="CW15" s="71"/>
      <c r="CX15" s="71"/>
      <c r="CY15" s="71">
        <v>1554</v>
      </c>
      <c r="CZ15" s="71">
        <v>1413</v>
      </c>
      <c r="DA15" s="71"/>
      <c r="DB15" s="71"/>
      <c r="DC15" s="71"/>
      <c r="DD15" s="71"/>
      <c r="DE15" s="71">
        <v>141</v>
      </c>
      <c r="DF15" s="71">
        <f aca="true" t="shared" si="18" ref="DF15:DF20">DG15+DH15+DI15+DJ15+DK15+DL15</f>
        <v>1413</v>
      </c>
      <c r="DG15" s="71">
        <v>1413</v>
      </c>
      <c r="DH15" s="71"/>
      <c r="DI15" s="71"/>
      <c r="DJ15" s="71"/>
      <c r="DK15" s="71"/>
      <c r="DL15" s="71"/>
      <c r="DM15" s="71">
        <f aca="true" t="shared" si="19" ref="DM15:DM20">DN15+DO15+DP15+DQ15+DR15+DS15</f>
        <v>0</v>
      </c>
      <c r="DN15" s="71"/>
      <c r="DO15" s="71"/>
      <c r="DP15" s="71"/>
      <c r="DQ15" s="71"/>
      <c r="DR15" s="71"/>
      <c r="DS15" s="71"/>
      <c r="DT15" s="71">
        <f aca="true" t="shared" si="20" ref="DT15:DT22">DU15+DV15+DW15+IE15+IF15+IG15</f>
        <v>0</v>
      </c>
      <c r="DU15" s="71"/>
      <c r="DV15" s="71">
        <f aca="true" t="shared" si="21" ref="DV15:DV22">DW15+IE15+IF15+IG15+IH15+II15</f>
        <v>0</v>
      </c>
      <c r="DW15" s="71"/>
      <c r="DX15" s="71" t="s">
        <v>255</v>
      </c>
      <c r="DY15" s="71">
        <v>1554</v>
      </c>
      <c r="DZ15" s="71">
        <v>1413</v>
      </c>
      <c r="EA15" s="71"/>
      <c r="EB15" s="71"/>
      <c r="EC15" s="71"/>
      <c r="ED15" s="71"/>
      <c r="EE15" s="71">
        <v>141</v>
      </c>
      <c r="EF15" s="71"/>
      <c r="EG15" s="71"/>
      <c r="EH15" s="71"/>
      <c r="EI15" s="71"/>
      <c r="EJ15" s="71">
        <v>1554</v>
      </c>
      <c r="EK15" s="71">
        <v>1413</v>
      </c>
      <c r="EL15" s="71"/>
      <c r="EM15" s="71"/>
      <c r="EN15" s="71"/>
      <c r="EO15" s="71"/>
      <c r="EP15" s="71">
        <v>141</v>
      </c>
      <c r="EQ15" s="71">
        <f aca="true" t="shared" si="22" ref="EQ15:EQ20">ER15+ES15+ET15+EU15+EV15+EW15</f>
        <v>1413</v>
      </c>
      <c r="ER15" s="71">
        <v>1413</v>
      </c>
      <c r="ES15" s="71"/>
      <c r="ET15" s="71"/>
      <c r="EU15" s="71"/>
      <c r="EV15" s="71"/>
      <c r="EW15" s="71"/>
      <c r="EX15" s="71">
        <f aca="true" t="shared" si="23" ref="EX15:EX20">EY15+EZ15+FA15+FB15+FC15+FD15</f>
        <v>0</v>
      </c>
      <c r="EY15" s="71"/>
      <c r="EZ15" s="71"/>
      <c r="FA15" s="71"/>
      <c r="FB15" s="71"/>
      <c r="FC15" s="71"/>
      <c r="FD15" s="71"/>
      <c r="FE15" s="71">
        <f>FF15</f>
        <v>0</v>
      </c>
      <c r="FF15" s="71">
        <v>0</v>
      </c>
      <c r="FG15" s="71">
        <f>FH15</f>
        <v>0</v>
      </c>
      <c r="FH15" s="71"/>
      <c r="FI15" s="33" t="s">
        <v>255</v>
      </c>
      <c r="FJ15" s="33">
        <v>1554</v>
      </c>
      <c r="FK15" s="33">
        <v>1413</v>
      </c>
      <c r="FL15" s="33"/>
      <c r="FM15" s="33"/>
      <c r="FN15" s="33"/>
      <c r="FO15" s="33"/>
      <c r="FP15" s="33">
        <v>141</v>
      </c>
      <c r="FQ15" s="33"/>
      <c r="FR15" s="33"/>
      <c r="FS15" s="33"/>
      <c r="FT15" s="33"/>
      <c r="FU15" s="33">
        <v>1554</v>
      </c>
      <c r="FV15" s="33">
        <v>1413</v>
      </c>
      <c r="FW15" s="33"/>
      <c r="FX15" s="33"/>
      <c r="FY15" s="33"/>
      <c r="FZ15" s="33"/>
      <c r="GA15" s="33">
        <v>141</v>
      </c>
      <c r="GB15" s="33">
        <f aca="true" t="shared" si="24" ref="GB15:GB20">GC15+GD15+GE15+GF15+GG15+GH15</f>
        <v>1413</v>
      </c>
      <c r="GC15" s="33">
        <v>1413</v>
      </c>
      <c r="GD15" s="33"/>
      <c r="GE15" s="33"/>
      <c r="GF15" s="33"/>
      <c r="GG15" s="33"/>
      <c r="GH15" s="33"/>
      <c r="GI15" s="33">
        <f aca="true" t="shared" si="25" ref="GI15:GI20">GJ15+GK15+GL15+GM15+GN15+GO15</f>
        <v>0</v>
      </c>
      <c r="GJ15" s="33"/>
      <c r="GK15" s="33"/>
      <c r="GL15" s="33"/>
      <c r="GM15" s="33"/>
      <c r="GN15" s="33"/>
      <c r="GO15" s="33"/>
      <c r="GP15" s="33">
        <f>GQ15</f>
        <v>0</v>
      </c>
      <c r="GQ15" s="33"/>
      <c r="GR15" s="33">
        <f>GS15</f>
        <v>0</v>
      </c>
      <c r="GS15" s="33"/>
      <c r="GT15" s="96"/>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3"/>
    </row>
    <row r="16" spans="1:227" s="21" customFormat="1" ht="63.75">
      <c r="A16" s="96" t="s">
        <v>32</v>
      </c>
      <c r="B16" s="97" t="s">
        <v>100</v>
      </c>
      <c r="C16" s="96" t="s">
        <v>97</v>
      </c>
      <c r="D16" s="79" t="s">
        <v>49</v>
      </c>
      <c r="E16" s="96" t="s">
        <v>244</v>
      </c>
      <c r="F16" s="96" t="s">
        <v>106</v>
      </c>
      <c r="G16" s="79" t="s">
        <v>108</v>
      </c>
      <c r="H16" s="71">
        <f>I16+N16</f>
        <v>529</v>
      </c>
      <c r="I16" s="71">
        <v>522</v>
      </c>
      <c r="J16" s="71"/>
      <c r="K16" s="71"/>
      <c r="L16" s="71"/>
      <c r="M16" s="71"/>
      <c r="N16" s="71">
        <v>7</v>
      </c>
      <c r="O16" s="71"/>
      <c r="P16" s="71"/>
      <c r="Q16" s="71"/>
      <c r="R16" s="71"/>
      <c r="S16" s="71">
        <v>529</v>
      </c>
      <c r="T16" s="71">
        <v>522</v>
      </c>
      <c r="U16" s="71"/>
      <c r="V16" s="71"/>
      <c r="W16" s="71"/>
      <c r="X16" s="71"/>
      <c r="Y16" s="71">
        <v>7</v>
      </c>
      <c r="Z16" s="71">
        <f t="shared" si="11"/>
        <v>522</v>
      </c>
      <c r="AA16" s="71">
        <v>522</v>
      </c>
      <c r="AB16" s="71"/>
      <c r="AC16" s="71"/>
      <c r="AD16" s="71"/>
      <c r="AE16" s="71"/>
      <c r="AF16" s="71"/>
      <c r="AG16" s="71">
        <f t="shared" si="12"/>
        <v>0</v>
      </c>
      <c r="AH16" s="71"/>
      <c r="AI16" s="71"/>
      <c r="AJ16" s="71"/>
      <c r="AK16" s="71"/>
      <c r="AL16" s="71"/>
      <c r="AM16" s="71"/>
      <c r="AN16" s="71"/>
      <c r="AO16" s="71"/>
      <c r="AP16" s="71"/>
      <c r="AQ16" s="71"/>
      <c r="AR16" s="71"/>
      <c r="AS16" s="71"/>
      <c r="AT16" s="71"/>
      <c r="AU16" s="71">
        <f t="shared" si="13"/>
        <v>0</v>
      </c>
      <c r="AV16" s="71"/>
      <c r="AW16" s="71"/>
      <c r="AX16" s="71"/>
      <c r="AY16" s="71"/>
      <c r="AZ16" s="71"/>
      <c r="BA16" s="71"/>
      <c r="BB16" s="71" t="s">
        <v>108</v>
      </c>
      <c r="BC16" s="71">
        <v>529</v>
      </c>
      <c r="BD16" s="71">
        <v>522</v>
      </c>
      <c r="BE16" s="71"/>
      <c r="BF16" s="71"/>
      <c r="BG16" s="71"/>
      <c r="BH16" s="71"/>
      <c r="BI16" s="71">
        <v>7</v>
      </c>
      <c r="BJ16" s="71"/>
      <c r="BK16" s="71"/>
      <c r="BL16" s="71"/>
      <c r="BM16" s="71"/>
      <c r="BN16" s="71">
        <v>529</v>
      </c>
      <c r="BO16" s="71">
        <v>522</v>
      </c>
      <c r="BP16" s="71"/>
      <c r="BQ16" s="71"/>
      <c r="BR16" s="71"/>
      <c r="BS16" s="71"/>
      <c r="BT16" s="71">
        <v>7</v>
      </c>
      <c r="BU16" s="71">
        <f t="shared" si="14"/>
        <v>522</v>
      </c>
      <c r="BV16" s="71">
        <v>522</v>
      </c>
      <c r="BW16" s="71"/>
      <c r="BX16" s="71"/>
      <c r="BY16" s="71"/>
      <c r="BZ16" s="71"/>
      <c r="CA16" s="71"/>
      <c r="CB16" s="71">
        <f t="shared" si="15"/>
        <v>0</v>
      </c>
      <c r="CC16" s="71"/>
      <c r="CD16" s="71"/>
      <c r="CE16" s="71"/>
      <c r="CF16" s="71"/>
      <c r="CG16" s="71"/>
      <c r="CH16" s="71"/>
      <c r="CI16" s="71">
        <f t="shared" si="16"/>
        <v>0</v>
      </c>
      <c r="CJ16" s="71"/>
      <c r="CK16" s="71">
        <f t="shared" si="17"/>
        <v>0</v>
      </c>
      <c r="CL16" s="71"/>
      <c r="CM16" s="71" t="s">
        <v>108</v>
      </c>
      <c r="CN16" s="71">
        <v>529</v>
      </c>
      <c r="CO16" s="71">
        <v>522</v>
      </c>
      <c r="CP16" s="71"/>
      <c r="CQ16" s="71"/>
      <c r="CR16" s="71"/>
      <c r="CS16" s="71"/>
      <c r="CT16" s="71">
        <v>7</v>
      </c>
      <c r="CU16" s="71"/>
      <c r="CV16" s="71"/>
      <c r="CW16" s="71"/>
      <c r="CX16" s="71"/>
      <c r="CY16" s="71">
        <v>529</v>
      </c>
      <c r="CZ16" s="71">
        <v>522</v>
      </c>
      <c r="DA16" s="71"/>
      <c r="DB16" s="71"/>
      <c r="DC16" s="71"/>
      <c r="DD16" s="71"/>
      <c r="DE16" s="71">
        <v>7</v>
      </c>
      <c r="DF16" s="71">
        <f t="shared" si="18"/>
        <v>522</v>
      </c>
      <c r="DG16" s="71">
        <v>522</v>
      </c>
      <c r="DH16" s="71"/>
      <c r="DI16" s="71"/>
      <c r="DJ16" s="71"/>
      <c r="DK16" s="71"/>
      <c r="DL16" s="71"/>
      <c r="DM16" s="71">
        <f t="shared" si="19"/>
        <v>0</v>
      </c>
      <c r="DN16" s="71"/>
      <c r="DO16" s="71"/>
      <c r="DP16" s="71"/>
      <c r="DQ16" s="71"/>
      <c r="DR16" s="71"/>
      <c r="DS16" s="71"/>
      <c r="DT16" s="71">
        <f t="shared" si="20"/>
        <v>0</v>
      </c>
      <c r="DU16" s="71"/>
      <c r="DV16" s="71">
        <f t="shared" si="21"/>
        <v>0</v>
      </c>
      <c r="DW16" s="71"/>
      <c r="DX16" s="71" t="s">
        <v>108</v>
      </c>
      <c r="DY16" s="71">
        <v>529</v>
      </c>
      <c r="DZ16" s="71">
        <v>522</v>
      </c>
      <c r="EA16" s="71"/>
      <c r="EB16" s="71"/>
      <c r="EC16" s="71"/>
      <c r="ED16" s="71"/>
      <c r="EE16" s="71">
        <v>7</v>
      </c>
      <c r="EF16" s="71"/>
      <c r="EG16" s="71"/>
      <c r="EH16" s="71"/>
      <c r="EI16" s="71"/>
      <c r="EJ16" s="71">
        <v>529</v>
      </c>
      <c r="EK16" s="71">
        <v>522</v>
      </c>
      <c r="EL16" s="71"/>
      <c r="EM16" s="71"/>
      <c r="EN16" s="71"/>
      <c r="EO16" s="71"/>
      <c r="EP16" s="71">
        <v>7</v>
      </c>
      <c r="EQ16" s="71">
        <f t="shared" si="22"/>
        <v>522</v>
      </c>
      <c r="ER16" s="71">
        <v>522</v>
      </c>
      <c r="ES16" s="71"/>
      <c r="ET16" s="71"/>
      <c r="EU16" s="71"/>
      <c r="EV16" s="71"/>
      <c r="EW16" s="71"/>
      <c r="EX16" s="71">
        <f t="shared" si="23"/>
        <v>0</v>
      </c>
      <c r="EY16" s="71"/>
      <c r="EZ16" s="71"/>
      <c r="FA16" s="71"/>
      <c r="FB16" s="71"/>
      <c r="FC16" s="71"/>
      <c r="FD16" s="71"/>
      <c r="FE16" s="71">
        <f aca="true" t="shared" si="26" ref="FE16:FE22">FF16</f>
        <v>0</v>
      </c>
      <c r="FF16" s="71"/>
      <c r="FG16" s="71">
        <f aca="true" t="shared" si="27" ref="FG16:FG22">FH16</f>
        <v>0</v>
      </c>
      <c r="FH16" s="71"/>
      <c r="FI16" s="33" t="s">
        <v>108</v>
      </c>
      <c r="FJ16" s="33">
        <v>529</v>
      </c>
      <c r="FK16" s="33">
        <v>522</v>
      </c>
      <c r="FL16" s="33"/>
      <c r="FM16" s="33"/>
      <c r="FN16" s="33"/>
      <c r="FO16" s="33"/>
      <c r="FP16" s="33">
        <v>7</v>
      </c>
      <c r="FQ16" s="33"/>
      <c r="FR16" s="33"/>
      <c r="FS16" s="33"/>
      <c r="FT16" s="33"/>
      <c r="FU16" s="33">
        <v>529</v>
      </c>
      <c r="FV16" s="33">
        <v>522</v>
      </c>
      <c r="FW16" s="33"/>
      <c r="FX16" s="33"/>
      <c r="FY16" s="33"/>
      <c r="FZ16" s="33"/>
      <c r="GA16" s="33">
        <v>7</v>
      </c>
      <c r="GB16" s="33">
        <f t="shared" si="24"/>
        <v>522</v>
      </c>
      <c r="GC16" s="33">
        <v>522</v>
      </c>
      <c r="GD16" s="33"/>
      <c r="GE16" s="33"/>
      <c r="GF16" s="33"/>
      <c r="GG16" s="33"/>
      <c r="GH16" s="33"/>
      <c r="GI16" s="33">
        <f t="shared" si="25"/>
        <v>0</v>
      </c>
      <c r="GJ16" s="33"/>
      <c r="GK16" s="33"/>
      <c r="GL16" s="33"/>
      <c r="GM16" s="33"/>
      <c r="GN16" s="33"/>
      <c r="GO16" s="33"/>
      <c r="GP16" s="33">
        <f aca="true" t="shared" si="28" ref="GP16:GP22">GQ16</f>
        <v>0</v>
      </c>
      <c r="GQ16" s="33"/>
      <c r="GR16" s="33">
        <f aca="true" t="shared" si="29" ref="GR16:GR22">GS16</f>
        <v>0</v>
      </c>
      <c r="GS16" s="33"/>
      <c r="GT16" s="96"/>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3"/>
    </row>
    <row r="17" spans="1:227" s="21" customFormat="1" ht="63.75">
      <c r="A17" s="96" t="s">
        <v>33</v>
      </c>
      <c r="B17" s="97" t="s">
        <v>101</v>
      </c>
      <c r="C17" s="96" t="s">
        <v>97</v>
      </c>
      <c r="D17" s="79" t="s">
        <v>50</v>
      </c>
      <c r="E17" s="96" t="s">
        <v>245</v>
      </c>
      <c r="F17" s="96" t="s">
        <v>106</v>
      </c>
      <c r="G17" s="79" t="s">
        <v>109</v>
      </c>
      <c r="H17" s="71">
        <f>I17+N17</f>
        <v>489</v>
      </c>
      <c r="I17" s="71">
        <v>324</v>
      </c>
      <c r="J17" s="71"/>
      <c r="K17" s="71"/>
      <c r="L17" s="71"/>
      <c r="M17" s="71"/>
      <c r="N17" s="71">
        <v>165</v>
      </c>
      <c r="O17" s="71"/>
      <c r="P17" s="71"/>
      <c r="Q17" s="71"/>
      <c r="R17" s="71"/>
      <c r="S17" s="71">
        <v>489</v>
      </c>
      <c r="T17" s="71">
        <v>324</v>
      </c>
      <c r="U17" s="71"/>
      <c r="V17" s="71"/>
      <c r="W17" s="71"/>
      <c r="X17" s="71"/>
      <c r="Y17" s="71">
        <v>165</v>
      </c>
      <c r="Z17" s="71">
        <f t="shared" si="11"/>
        <v>324</v>
      </c>
      <c r="AA17" s="71">
        <v>324</v>
      </c>
      <c r="AB17" s="71"/>
      <c r="AC17" s="71"/>
      <c r="AD17" s="71"/>
      <c r="AE17" s="71"/>
      <c r="AF17" s="71"/>
      <c r="AG17" s="71">
        <f t="shared" si="12"/>
        <v>0</v>
      </c>
      <c r="AH17" s="71"/>
      <c r="AI17" s="71"/>
      <c r="AJ17" s="71"/>
      <c r="AK17" s="71"/>
      <c r="AL17" s="71"/>
      <c r="AM17" s="71"/>
      <c r="AN17" s="71"/>
      <c r="AO17" s="71"/>
      <c r="AP17" s="71"/>
      <c r="AQ17" s="71"/>
      <c r="AR17" s="71"/>
      <c r="AS17" s="71"/>
      <c r="AT17" s="71"/>
      <c r="AU17" s="71">
        <f t="shared" si="13"/>
        <v>0</v>
      </c>
      <c r="AV17" s="71"/>
      <c r="AW17" s="71"/>
      <c r="AX17" s="71"/>
      <c r="AY17" s="71"/>
      <c r="AZ17" s="71"/>
      <c r="BA17" s="71"/>
      <c r="BB17" s="71" t="s">
        <v>109</v>
      </c>
      <c r="BC17" s="71">
        <v>489</v>
      </c>
      <c r="BD17" s="71">
        <v>324</v>
      </c>
      <c r="BE17" s="71"/>
      <c r="BF17" s="71"/>
      <c r="BG17" s="71"/>
      <c r="BH17" s="71"/>
      <c r="BI17" s="71">
        <v>165</v>
      </c>
      <c r="BJ17" s="71"/>
      <c r="BK17" s="71"/>
      <c r="BL17" s="71"/>
      <c r="BM17" s="71"/>
      <c r="BN17" s="71">
        <v>489</v>
      </c>
      <c r="BO17" s="71">
        <v>324</v>
      </c>
      <c r="BP17" s="71"/>
      <c r="BQ17" s="71"/>
      <c r="BR17" s="71"/>
      <c r="BS17" s="71"/>
      <c r="BT17" s="71">
        <v>165</v>
      </c>
      <c r="BU17" s="71">
        <f t="shared" si="14"/>
        <v>324</v>
      </c>
      <c r="BV17" s="71">
        <v>324</v>
      </c>
      <c r="BW17" s="71"/>
      <c r="BX17" s="71"/>
      <c r="BY17" s="71"/>
      <c r="BZ17" s="71"/>
      <c r="CA17" s="71"/>
      <c r="CB17" s="71">
        <f t="shared" si="15"/>
        <v>0</v>
      </c>
      <c r="CC17" s="71"/>
      <c r="CD17" s="71"/>
      <c r="CE17" s="71"/>
      <c r="CF17" s="71"/>
      <c r="CG17" s="71"/>
      <c r="CH17" s="71"/>
      <c r="CI17" s="71">
        <f t="shared" si="16"/>
        <v>0</v>
      </c>
      <c r="CJ17" s="71"/>
      <c r="CK17" s="71">
        <f t="shared" si="17"/>
        <v>0</v>
      </c>
      <c r="CL17" s="71"/>
      <c r="CM17" s="71" t="s">
        <v>109</v>
      </c>
      <c r="CN17" s="71">
        <v>489</v>
      </c>
      <c r="CO17" s="71">
        <v>324</v>
      </c>
      <c r="CP17" s="71"/>
      <c r="CQ17" s="71"/>
      <c r="CR17" s="71"/>
      <c r="CS17" s="71"/>
      <c r="CT17" s="71">
        <v>165</v>
      </c>
      <c r="CU17" s="71"/>
      <c r="CV17" s="71"/>
      <c r="CW17" s="71"/>
      <c r="CX17" s="71"/>
      <c r="CY17" s="71">
        <v>489</v>
      </c>
      <c r="CZ17" s="71">
        <v>324</v>
      </c>
      <c r="DA17" s="71"/>
      <c r="DB17" s="71"/>
      <c r="DC17" s="71"/>
      <c r="DD17" s="71"/>
      <c r="DE17" s="71">
        <v>165</v>
      </c>
      <c r="DF17" s="71">
        <f t="shared" si="18"/>
        <v>324</v>
      </c>
      <c r="DG17" s="71">
        <v>324</v>
      </c>
      <c r="DH17" s="71"/>
      <c r="DI17" s="71"/>
      <c r="DJ17" s="71"/>
      <c r="DK17" s="71"/>
      <c r="DL17" s="71"/>
      <c r="DM17" s="71">
        <f t="shared" si="19"/>
        <v>0</v>
      </c>
      <c r="DN17" s="71"/>
      <c r="DO17" s="71"/>
      <c r="DP17" s="71"/>
      <c r="DQ17" s="71"/>
      <c r="DR17" s="71"/>
      <c r="DS17" s="71"/>
      <c r="DT17" s="71">
        <f t="shared" si="20"/>
        <v>0</v>
      </c>
      <c r="DU17" s="71"/>
      <c r="DV17" s="71">
        <f t="shared" si="21"/>
        <v>0</v>
      </c>
      <c r="DW17" s="71"/>
      <c r="DX17" s="71" t="s">
        <v>109</v>
      </c>
      <c r="DY17" s="71">
        <v>489</v>
      </c>
      <c r="DZ17" s="71">
        <v>324</v>
      </c>
      <c r="EA17" s="71"/>
      <c r="EB17" s="71"/>
      <c r="EC17" s="71"/>
      <c r="ED17" s="71"/>
      <c r="EE17" s="71">
        <v>165</v>
      </c>
      <c r="EF17" s="71"/>
      <c r="EG17" s="71"/>
      <c r="EH17" s="71"/>
      <c r="EI17" s="71"/>
      <c r="EJ17" s="71">
        <v>489</v>
      </c>
      <c r="EK17" s="71">
        <v>324</v>
      </c>
      <c r="EL17" s="71"/>
      <c r="EM17" s="71"/>
      <c r="EN17" s="71"/>
      <c r="EO17" s="71"/>
      <c r="EP17" s="71">
        <v>165</v>
      </c>
      <c r="EQ17" s="71">
        <f t="shared" si="22"/>
        <v>324</v>
      </c>
      <c r="ER17" s="71">
        <v>324</v>
      </c>
      <c r="ES17" s="71"/>
      <c r="ET17" s="71"/>
      <c r="EU17" s="71"/>
      <c r="EV17" s="71"/>
      <c r="EW17" s="71"/>
      <c r="EX17" s="71">
        <f t="shared" si="23"/>
        <v>0</v>
      </c>
      <c r="EY17" s="71"/>
      <c r="EZ17" s="71"/>
      <c r="FA17" s="71"/>
      <c r="FB17" s="71"/>
      <c r="FC17" s="71"/>
      <c r="FD17" s="71"/>
      <c r="FE17" s="71">
        <f t="shared" si="26"/>
        <v>0</v>
      </c>
      <c r="FF17" s="71"/>
      <c r="FG17" s="71">
        <f t="shared" si="27"/>
        <v>0</v>
      </c>
      <c r="FH17" s="71"/>
      <c r="FI17" s="33" t="s">
        <v>109</v>
      </c>
      <c r="FJ17" s="33">
        <v>489</v>
      </c>
      <c r="FK17" s="33">
        <v>324</v>
      </c>
      <c r="FL17" s="33"/>
      <c r="FM17" s="33"/>
      <c r="FN17" s="33"/>
      <c r="FO17" s="33"/>
      <c r="FP17" s="33">
        <v>165</v>
      </c>
      <c r="FQ17" s="33"/>
      <c r="FR17" s="33"/>
      <c r="FS17" s="33"/>
      <c r="FT17" s="33"/>
      <c r="FU17" s="33">
        <v>489</v>
      </c>
      <c r="FV17" s="33">
        <v>324</v>
      </c>
      <c r="FW17" s="33"/>
      <c r="FX17" s="33"/>
      <c r="FY17" s="33"/>
      <c r="FZ17" s="33"/>
      <c r="GA17" s="33">
        <v>165</v>
      </c>
      <c r="GB17" s="33">
        <f t="shared" si="24"/>
        <v>324</v>
      </c>
      <c r="GC17" s="33">
        <v>324</v>
      </c>
      <c r="GD17" s="33"/>
      <c r="GE17" s="33"/>
      <c r="GF17" s="33"/>
      <c r="GG17" s="33"/>
      <c r="GH17" s="33"/>
      <c r="GI17" s="33">
        <f t="shared" si="25"/>
        <v>0</v>
      </c>
      <c r="GJ17" s="33"/>
      <c r="GK17" s="33"/>
      <c r="GL17" s="33"/>
      <c r="GM17" s="33"/>
      <c r="GN17" s="33"/>
      <c r="GO17" s="33"/>
      <c r="GP17" s="33">
        <f t="shared" si="28"/>
        <v>0</v>
      </c>
      <c r="GQ17" s="33"/>
      <c r="GR17" s="33">
        <f t="shared" si="29"/>
        <v>0</v>
      </c>
      <c r="GS17" s="33"/>
      <c r="GT17" s="96"/>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3"/>
    </row>
    <row r="18" spans="1:227" s="21" customFormat="1" ht="63.75">
      <c r="A18" s="96" t="s">
        <v>34</v>
      </c>
      <c r="B18" s="97" t="s">
        <v>102</v>
      </c>
      <c r="C18" s="96" t="s">
        <v>46</v>
      </c>
      <c r="D18" s="79" t="s">
        <v>51</v>
      </c>
      <c r="E18" s="96" t="s">
        <v>246</v>
      </c>
      <c r="F18" s="96" t="s">
        <v>106</v>
      </c>
      <c r="G18" s="79" t="s">
        <v>110</v>
      </c>
      <c r="H18" s="71">
        <f>I18+N18</f>
        <v>1655</v>
      </c>
      <c r="I18" s="71">
        <v>1651</v>
      </c>
      <c r="J18" s="71"/>
      <c r="K18" s="71"/>
      <c r="L18" s="71"/>
      <c r="M18" s="71"/>
      <c r="N18" s="71">
        <v>4</v>
      </c>
      <c r="O18" s="71"/>
      <c r="P18" s="71"/>
      <c r="Q18" s="71"/>
      <c r="R18" s="71"/>
      <c r="S18" s="71">
        <v>1655</v>
      </c>
      <c r="T18" s="71">
        <v>1651</v>
      </c>
      <c r="U18" s="71"/>
      <c r="V18" s="71"/>
      <c r="W18" s="71"/>
      <c r="X18" s="71"/>
      <c r="Y18" s="71">
        <v>4</v>
      </c>
      <c r="Z18" s="71">
        <f t="shared" si="11"/>
        <v>1651</v>
      </c>
      <c r="AA18" s="71">
        <v>1651</v>
      </c>
      <c r="AB18" s="71"/>
      <c r="AC18" s="71"/>
      <c r="AD18" s="71"/>
      <c r="AE18" s="71"/>
      <c r="AF18" s="71"/>
      <c r="AG18" s="71">
        <f t="shared" si="12"/>
        <v>0</v>
      </c>
      <c r="AH18" s="71"/>
      <c r="AI18" s="71"/>
      <c r="AJ18" s="71"/>
      <c r="AK18" s="71"/>
      <c r="AL18" s="71"/>
      <c r="AM18" s="71"/>
      <c r="AN18" s="71"/>
      <c r="AO18" s="71"/>
      <c r="AP18" s="71"/>
      <c r="AQ18" s="71"/>
      <c r="AR18" s="71"/>
      <c r="AS18" s="71"/>
      <c r="AT18" s="71"/>
      <c r="AU18" s="71">
        <f t="shared" si="13"/>
        <v>0</v>
      </c>
      <c r="AV18" s="71"/>
      <c r="AW18" s="71"/>
      <c r="AX18" s="71"/>
      <c r="AY18" s="71"/>
      <c r="AZ18" s="71"/>
      <c r="BA18" s="71"/>
      <c r="BB18" s="71" t="s">
        <v>110</v>
      </c>
      <c r="BC18" s="71">
        <v>1655</v>
      </c>
      <c r="BD18" s="71">
        <v>1651</v>
      </c>
      <c r="BE18" s="71"/>
      <c r="BF18" s="71"/>
      <c r="BG18" s="71"/>
      <c r="BH18" s="71"/>
      <c r="BI18" s="71">
        <v>4</v>
      </c>
      <c r="BJ18" s="71"/>
      <c r="BK18" s="71"/>
      <c r="BL18" s="71"/>
      <c r="BM18" s="71"/>
      <c r="BN18" s="71">
        <v>1655</v>
      </c>
      <c r="BO18" s="71">
        <v>1651</v>
      </c>
      <c r="BP18" s="71"/>
      <c r="BQ18" s="71"/>
      <c r="BR18" s="71"/>
      <c r="BS18" s="71"/>
      <c r="BT18" s="71">
        <v>4</v>
      </c>
      <c r="BU18" s="71">
        <f t="shared" si="14"/>
        <v>1651</v>
      </c>
      <c r="BV18" s="71">
        <v>1651</v>
      </c>
      <c r="BW18" s="71"/>
      <c r="BX18" s="71"/>
      <c r="BY18" s="71"/>
      <c r="BZ18" s="71"/>
      <c r="CA18" s="71"/>
      <c r="CB18" s="71">
        <f t="shared" si="15"/>
        <v>0</v>
      </c>
      <c r="CC18" s="71"/>
      <c r="CD18" s="71"/>
      <c r="CE18" s="71"/>
      <c r="CF18" s="71"/>
      <c r="CG18" s="71"/>
      <c r="CH18" s="71"/>
      <c r="CI18" s="71">
        <f t="shared" si="16"/>
        <v>0</v>
      </c>
      <c r="CJ18" s="71"/>
      <c r="CK18" s="71">
        <f t="shared" si="17"/>
        <v>0</v>
      </c>
      <c r="CL18" s="71"/>
      <c r="CM18" s="71" t="s">
        <v>110</v>
      </c>
      <c r="CN18" s="71">
        <v>1655</v>
      </c>
      <c r="CO18" s="71">
        <v>1651</v>
      </c>
      <c r="CP18" s="71"/>
      <c r="CQ18" s="71"/>
      <c r="CR18" s="71"/>
      <c r="CS18" s="71"/>
      <c r="CT18" s="71">
        <v>4</v>
      </c>
      <c r="CU18" s="71"/>
      <c r="CV18" s="71"/>
      <c r="CW18" s="71"/>
      <c r="CX18" s="71"/>
      <c r="CY18" s="71">
        <v>1655</v>
      </c>
      <c r="CZ18" s="71">
        <v>1651</v>
      </c>
      <c r="DA18" s="71"/>
      <c r="DB18" s="71"/>
      <c r="DC18" s="71"/>
      <c r="DD18" s="71"/>
      <c r="DE18" s="71">
        <v>4</v>
      </c>
      <c r="DF18" s="71">
        <f t="shared" si="18"/>
        <v>1651</v>
      </c>
      <c r="DG18" s="71">
        <v>1651</v>
      </c>
      <c r="DH18" s="71"/>
      <c r="DI18" s="71"/>
      <c r="DJ18" s="71"/>
      <c r="DK18" s="71"/>
      <c r="DL18" s="71"/>
      <c r="DM18" s="71">
        <f t="shared" si="19"/>
        <v>0</v>
      </c>
      <c r="DN18" s="71"/>
      <c r="DO18" s="71"/>
      <c r="DP18" s="71"/>
      <c r="DQ18" s="71"/>
      <c r="DR18" s="71"/>
      <c r="DS18" s="71"/>
      <c r="DT18" s="71">
        <f t="shared" si="20"/>
        <v>0</v>
      </c>
      <c r="DU18" s="71"/>
      <c r="DV18" s="71">
        <f t="shared" si="21"/>
        <v>0</v>
      </c>
      <c r="DW18" s="71"/>
      <c r="DX18" s="71" t="s">
        <v>110</v>
      </c>
      <c r="DY18" s="71">
        <v>1655</v>
      </c>
      <c r="DZ18" s="71">
        <v>1651</v>
      </c>
      <c r="EA18" s="71"/>
      <c r="EB18" s="71"/>
      <c r="EC18" s="71"/>
      <c r="ED18" s="71"/>
      <c r="EE18" s="71">
        <v>4</v>
      </c>
      <c r="EF18" s="71"/>
      <c r="EG18" s="71"/>
      <c r="EH18" s="71"/>
      <c r="EI18" s="71"/>
      <c r="EJ18" s="71">
        <v>1655</v>
      </c>
      <c r="EK18" s="71">
        <v>1651</v>
      </c>
      <c r="EL18" s="71"/>
      <c r="EM18" s="71"/>
      <c r="EN18" s="71"/>
      <c r="EO18" s="71"/>
      <c r="EP18" s="71">
        <v>4</v>
      </c>
      <c r="EQ18" s="71">
        <f t="shared" si="22"/>
        <v>1651</v>
      </c>
      <c r="ER18" s="71">
        <v>1651</v>
      </c>
      <c r="ES18" s="71"/>
      <c r="ET18" s="71"/>
      <c r="EU18" s="71"/>
      <c r="EV18" s="71"/>
      <c r="EW18" s="71"/>
      <c r="EX18" s="71">
        <f t="shared" si="23"/>
        <v>0</v>
      </c>
      <c r="EY18" s="71"/>
      <c r="EZ18" s="71"/>
      <c r="FA18" s="71"/>
      <c r="FB18" s="71"/>
      <c r="FC18" s="71"/>
      <c r="FD18" s="71"/>
      <c r="FE18" s="71">
        <f t="shared" si="26"/>
        <v>0</v>
      </c>
      <c r="FF18" s="71"/>
      <c r="FG18" s="71">
        <f t="shared" si="27"/>
        <v>0</v>
      </c>
      <c r="FH18" s="71"/>
      <c r="FI18" s="33" t="s">
        <v>110</v>
      </c>
      <c r="FJ18" s="33">
        <v>1655</v>
      </c>
      <c r="FK18" s="33">
        <v>1651</v>
      </c>
      <c r="FL18" s="33"/>
      <c r="FM18" s="33"/>
      <c r="FN18" s="33"/>
      <c r="FO18" s="33"/>
      <c r="FP18" s="33">
        <v>4</v>
      </c>
      <c r="FQ18" s="33"/>
      <c r="FR18" s="33"/>
      <c r="FS18" s="33"/>
      <c r="FT18" s="33"/>
      <c r="FU18" s="33">
        <v>1655</v>
      </c>
      <c r="FV18" s="33">
        <v>1651</v>
      </c>
      <c r="FW18" s="33"/>
      <c r="FX18" s="33"/>
      <c r="FY18" s="33"/>
      <c r="FZ18" s="33"/>
      <c r="GA18" s="33">
        <v>4</v>
      </c>
      <c r="GB18" s="33">
        <f t="shared" si="24"/>
        <v>1651</v>
      </c>
      <c r="GC18" s="33">
        <v>1651</v>
      </c>
      <c r="GD18" s="33"/>
      <c r="GE18" s="33"/>
      <c r="GF18" s="33"/>
      <c r="GG18" s="33"/>
      <c r="GH18" s="33"/>
      <c r="GI18" s="33">
        <f t="shared" si="25"/>
        <v>0</v>
      </c>
      <c r="GJ18" s="33"/>
      <c r="GK18" s="33"/>
      <c r="GL18" s="33"/>
      <c r="GM18" s="33"/>
      <c r="GN18" s="33"/>
      <c r="GO18" s="33"/>
      <c r="GP18" s="33">
        <f t="shared" si="28"/>
        <v>0</v>
      </c>
      <c r="GQ18" s="33"/>
      <c r="GR18" s="33">
        <f t="shared" si="29"/>
        <v>0</v>
      </c>
      <c r="GS18" s="33"/>
      <c r="GT18" s="96"/>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3"/>
    </row>
    <row r="19" spans="1:227" s="21" customFormat="1" ht="63.75">
      <c r="A19" s="96" t="s">
        <v>83</v>
      </c>
      <c r="B19" s="97" t="s">
        <v>103</v>
      </c>
      <c r="C19" s="96" t="s">
        <v>45</v>
      </c>
      <c r="D19" s="79" t="s">
        <v>52</v>
      </c>
      <c r="E19" s="96" t="s">
        <v>247</v>
      </c>
      <c r="F19" s="96" t="s">
        <v>106</v>
      </c>
      <c r="G19" s="79" t="s">
        <v>111</v>
      </c>
      <c r="H19" s="71">
        <f>I19+N19</f>
        <v>919</v>
      </c>
      <c r="I19" s="71">
        <v>877</v>
      </c>
      <c r="J19" s="71"/>
      <c r="K19" s="71"/>
      <c r="L19" s="71"/>
      <c r="M19" s="71"/>
      <c r="N19" s="71">
        <v>42</v>
      </c>
      <c r="O19" s="71"/>
      <c r="P19" s="71"/>
      <c r="Q19" s="71"/>
      <c r="R19" s="71"/>
      <c r="S19" s="71">
        <v>919</v>
      </c>
      <c r="T19" s="71">
        <v>877</v>
      </c>
      <c r="U19" s="71"/>
      <c r="V19" s="71"/>
      <c r="W19" s="71"/>
      <c r="X19" s="71"/>
      <c r="Y19" s="71">
        <v>42</v>
      </c>
      <c r="Z19" s="71">
        <f t="shared" si="11"/>
        <v>877</v>
      </c>
      <c r="AA19" s="71">
        <v>877</v>
      </c>
      <c r="AB19" s="71"/>
      <c r="AC19" s="71"/>
      <c r="AD19" s="71"/>
      <c r="AE19" s="71"/>
      <c r="AF19" s="71"/>
      <c r="AG19" s="71">
        <f t="shared" si="12"/>
        <v>0</v>
      </c>
      <c r="AH19" s="71"/>
      <c r="AI19" s="71"/>
      <c r="AJ19" s="71"/>
      <c r="AK19" s="71"/>
      <c r="AL19" s="71"/>
      <c r="AM19" s="71"/>
      <c r="AN19" s="71"/>
      <c r="AO19" s="71"/>
      <c r="AP19" s="71"/>
      <c r="AQ19" s="71"/>
      <c r="AR19" s="71"/>
      <c r="AS19" s="71"/>
      <c r="AT19" s="71"/>
      <c r="AU19" s="71">
        <f t="shared" si="13"/>
        <v>0</v>
      </c>
      <c r="AV19" s="71"/>
      <c r="AW19" s="71"/>
      <c r="AX19" s="71"/>
      <c r="AY19" s="71"/>
      <c r="AZ19" s="71"/>
      <c r="BA19" s="71"/>
      <c r="BB19" s="71" t="s">
        <v>111</v>
      </c>
      <c r="BC19" s="71">
        <v>919</v>
      </c>
      <c r="BD19" s="71">
        <v>877</v>
      </c>
      <c r="BE19" s="71"/>
      <c r="BF19" s="71"/>
      <c r="BG19" s="71"/>
      <c r="BH19" s="71"/>
      <c r="BI19" s="71">
        <v>42</v>
      </c>
      <c r="BJ19" s="71"/>
      <c r="BK19" s="71"/>
      <c r="BL19" s="71"/>
      <c r="BM19" s="71"/>
      <c r="BN19" s="71">
        <v>919</v>
      </c>
      <c r="BO19" s="71">
        <v>877</v>
      </c>
      <c r="BP19" s="71"/>
      <c r="BQ19" s="71"/>
      <c r="BR19" s="71"/>
      <c r="BS19" s="71"/>
      <c r="BT19" s="71">
        <v>42</v>
      </c>
      <c r="BU19" s="71">
        <f t="shared" si="14"/>
        <v>877</v>
      </c>
      <c r="BV19" s="71">
        <v>877</v>
      </c>
      <c r="BW19" s="71"/>
      <c r="BX19" s="71"/>
      <c r="BY19" s="71"/>
      <c r="BZ19" s="71"/>
      <c r="CA19" s="71"/>
      <c r="CB19" s="71">
        <f t="shared" si="15"/>
        <v>0</v>
      </c>
      <c r="CC19" s="71"/>
      <c r="CD19" s="71"/>
      <c r="CE19" s="71"/>
      <c r="CF19" s="71"/>
      <c r="CG19" s="71"/>
      <c r="CH19" s="71"/>
      <c r="CI19" s="71">
        <f t="shared" si="16"/>
        <v>0</v>
      </c>
      <c r="CJ19" s="71"/>
      <c r="CK19" s="71">
        <f t="shared" si="17"/>
        <v>0</v>
      </c>
      <c r="CL19" s="71"/>
      <c r="CM19" s="71" t="s">
        <v>111</v>
      </c>
      <c r="CN19" s="71">
        <v>919</v>
      </c>
      <c r="CO19" s="71">
        <v>877</v>
      </c>
      <c r="CP19" s="71"/>
      <c r="CQ19" s="71"/>
      <c r="CR19" s="71"/>
      <c r="CS19" s="71"/>
      <c r="CT19" s="71">
        <v>42</v>
      </c>
      <c r="CU19" s="71"/>
      <c r="CV19" s="71"/>
      <c r="CW19" s="71"/>
      <c r="CX19" s="71"/>
      <c r="CY19" s="71">
        <v>919</v>
      </c>
      <c r="CZ19" s="71">
        <v>877</v>
      </c>
      <c r="DA19" s="71"/>
      <c r="DB19" s="71"/>
      <c r="DC19" s="71"/>
      <c r="DD19" s="71"/>
      <c r="DE19" s="71">
        <v>42</v>
      </c>
      <c r="DF19" s="71">
        <f t="shared" si="18"/>
        <v>877</v>
      </c>
      <c r="DG19" s="71">
        <v>877</v>
      </c>
      <c r="DH19" s="71"/>
      <c r="DI19" s="71"/>
      <c r="DJ19" s="71"/>
      <c r="DK19" s="71"/>
      <c r="DL19" s="71"/>
      <c r="DM19" s="71">
        <f t="shared" si="19"/>
        <v>0</v>
      </c>
      <c r="DN19" s="71"/>
      <c r="DO19" s="71"/>
      <c r="DP19" s="71"/>
      <c r="DQ19" s="71"/>
      <c r="DR19" s="71"/>
      <c r="DS19" s="71"/>
      <c r="DT19" s="71">
        <f t="shared" si="20"/>
        <v>0</v>
      </c>
      <c r="DU19" s="71"/>
      <c r="DV19" s="71">
        <f t="shared" si="21"/>
        <v>0</v>
      </c>
      <c r="DW19" s="71"/>
      <c r="DX19" s="71" t="s">
        <v>111</v>
      </c>
      <c r="DY19" s="71">
        <v>919</v>
      </c>
      <c r="DZ19" s="71">
        <v>877</v>
      </c>
      <c r="EA19" s="71"/>
      <c r="EB19" s="71"/>
      <c r="EC19" s="71"/>
      <c r="ED19" s="71"/>
      <c r="EE19" s="71">
        <v>42</v>
      </c>
      <c r="EF19" s="71"/>
      <c r="EG19" s="71"/>
      <c r="EH19" s="71"/>
      <c r="EI19" s="71"/>
      <c r="EJ19" s="71">
        <v>919</v>
      </c>
      <c r="EK19" s="71">
        <v>877</v>
      </c>
      <c r="EL19" s="71"/>
      <c r="EM19" s="71"/>
      <c r="EN19" s="71"/>
      <c r="EO19" s="71"/>
      <c r="EP19" s="71">
        <v>42</v>
      </c>
      <c r="EQ19" s="71">
        <f t="shared" si="22"/>
        <v>877</v>
      </c>
      <c r="ER19" s="71">
        <v>877</v>
      </c>
      <c r="ES19" s="71"/>
      <c r="ET19" s="71"/>
      <c r="EU19" s="71"/>
      <c r="EV19" s="71"/>
      <c r="EW19" s="71"/>
      <c r="EX19" s="71">
        <f t="shared" si="23"/>
        <v>0</v>
      </c>
      <c r="EY19" s="71"/>
      <c r="EZ19" s="71"/>
      <c r="FA19" s="71"/>
      <c r="FB19" s="71"/>
      <c r="FC19" s="71"/>
      <c r="FD19" s="71"/>
      <c r="FE19" s="71">
        <f t="shared" si="26"/>
        <v>0</v>
      </c>
      <c r="FF19" s="71"/>
      <c r="FG19" s="71">
        <f t="shared" si="27"/>
        <v>0</v>
      </c>
      <c r="FH19" s="71"/>
      <c r="FI19" s="33" t="s">
        <v>111</v>
      </c>
      <c r="FJ19" s="33">
        <v>919</v>
      </c>
      <c r="FK19" s="33">
        <v>877</v>
      </c>
      <c r="FL19" s="33"/>
      <c r="FM19" s="33"/>
      <c r="FN19" s="33"/>
      <c r="FO19" s="33"/>
      <c r="FP19" s="33">
        <v>42</v>
      </c>
      <c r="FQ19" s="33"/>
      <c r="FR19" s="33"/>
      <c r="FS19" s="33"/>
      <c r="FT19" s="33"/>
      <c r="FU19" s="33">
        <v>919</v>
      </c>
      <c r="FV19" s="33">
        <v>877</v>
      </c>
      <c r="FW19" s="33"/>
      <c r="FX19" s="33"/>
      <c r="FY19" s="33"/>
      <c r="FZ19" s="33"/>
      <c r="GA19" s="33">
        <v>42</v>
      </c>
      <c r="GB19" s="33">
        <f t="shared" si="24"/>
        <v>877</v>
      </c>
      <c r="GC19" s="33">
        <v>877</v>
      </c>
      <c r="GD19" s="33"/>
      <c r="GE19" s="33"/>
      <c r="GF19" s="33"/>
      <c r="GG19" s="33"/>
      <c r="GH19" s="33"/>
      <c r="GI19" s="33">
        <f t="shared" si="25"/>
        <v>0</v>
      </c>
      <c r="GJ19" s="33"/>
      <c r="GK19" s="33"/>
      <c r="GL19" s="33"/>
      <c r="GM19" s="33"/>
      <c r="GN19" s="33"/>
      <c r="GO19" s="33"/>
      <c r="GP19" s="33">
        <f t="shared" si="28"/>
        <v>0</v>
      </c>
      <c r="GQ19" s="33"/>
      <c r="GR19" s="33">
        <f t="shared" si="29"/>
        <v>0</v>
      </c>
      <c r="GS19" s="33"/>
      <c r="GT19" s="96"/>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3"/>
    </row>
    <row r="20" spans="1:227" s="21" customFormat="1" ht="63.75">
      <c r="A20" s="96" t="s">
        <v>84</v>
      </c>
      <c r="B20" s="97" t="s">
        <v>104</v>
      </c>
      <c r="C20" s="96" t="s">
        <v>46</v>
      </c>
      <c r="D20" s="79" t="s">
        <v>53</v>
      </c>
      <c r="E20" s="96" t="s">
        <v>202</v>
      </c>
      <c r="F20" s="96" t="s">
        <v>106</v>
      </c>
      <c r="G20" s="79" t="s">
        <v>112</v>
      </c>
      <c r="H20" s="71">
        <f>I20+N20</f>
        <v>751</v>
      </c>
      <c r="I20" s="71">
        <v>713</v>
      </c>
      <c r="J20" s="71"/>
      <c r="K20" s="71"/>
      <c r="L20" s="71"/>
      <c r="M20" s="71"/>
      <c r="N20" s="71">
        <v>38</v>
      </c>
      <c r="O20" s="71"/>
      <c r="P20" s="71"/>
      <c r="Q20" s="71"/>
      <c r="R20" s="71"/>
      <c r="S20" s="71">
        <v>751</v>
      </c>
      <c r="T20" s="71">
        <v>713</v>
      </c>
      <c r="U20" s="71"/>
      <c r="V20" s="71"/>
      <c r="W20" s="71"/>
      <c r="X20" s="71"/>
      <c r="Y20" s="71">
        <v>38</v>
      </c>
      <c r="Z20" s="71">
        <f t="shared" si="11"/>
        <v>713</v>
      </c>
      <c r="AA20" s="71">
        <v>713</v>
      </c>
      <c r="AB20" s="71"/>
      <c r="AC20" s="71"/>
      <c r="AD20" s="71"/>
      <c r="AE20" s="71"/>
      <c r="AF20" s="71"/>
      <c r="AG20" s="71">
        <f t="shared" si="12"/>
        <v>0</v>
      </c>
      <c r="AH20" s="71"/>
      <c r="AI20" s="71"/>
      <c r="AJ20" s="71"/>
      <c r="AK20" s="71"/>
      <c r="AL20" s="71"/>
      <c r="AM20" s="71"/>
      <c r="AN20" s="71"/>
      <c r="AO20" s="71"/>
      <c r="AP20" s="71"/>
      <c r="AQ20" s="71"/>
      <c r="AR20" s="71"/>
      <c r="AS20" s="71"/>
      <c r="AT20" s="71"/>
      <c r="AU20" s="71">
        <f t="shared" si="13"/>
        <v>0</v>
      </c>
      <c r="AV20" s="71"/>
      <c r="AW20" s="71"/>
      <c r="AX20" s="71"/>
      <c r="AY20" s="71"/>
      <c r="AZ20" s="71"/>
      <c r="BA20" s="71"/>
      <c r="BB20" s="71" t="s">
        <v>112</v>
      </c>
      <c r="BC20" s="71">
        <v>751</v>
      </c>
      <c r="BD20" s="71">
        <v>713</v>
      </c>
      <c r="BE20" s="71"/>
      <c r="BF20" s="71"/>
      <c r="BG20" s="71"/>
      <c r="BH20" s="71"/>
      <c r="BI20" s="71">
        <v>38</v>
      </c>
      <c r="BJ20" s="71"/>
      <c r="BK20" s="71"/>
      <c r="BL20" s="71"/>
      <c r="BM20" s="71"/>
      <c r="BN20" s="71">
        <v>751</v>
      </c>
      <c r="BO20" s="71">
        <v>713</v>
      </c>
      <c r="BP20" s="71"/>
      <c r="BQ20" s="71"/>
      <c r="BR20" s="71"/>
      <c r="BS20" s="71"/>
      <c r="BT20" s="71">
        <v>38</v>
      </c>
      <c r="BU20" s="71">
        <f t="shared" si="14"/>
        <v>713</v>
      </c>
      <c r="BV20" s="71">
        <v>713</v>
      </c>
      <c r="BW20" s="71"/>
      <c r="BX20" s="71"/>
      <c r="BY20" s="71"/>
      <c r="BZ20" s="71"/>
      <c r="CA20" s="71"/>
      <c r="CB20" s="71">
        <f t="shared" si="15"/>
        <v>0</v>
      </c>
      <c r="CC20" s="71"/>
      <c r="CD20" s="71"/>
      <c r="CE20" s="71"/>
      <c r="CF20" s="71"/>
      <c r="CG20" s="71"/>
      <c r="CH20" s="71"/>
      <c r="CI20" s="71">
        <f t="shared" si="16"/>
        <v>0</v>
      </c>
      <c r="CJ20" s="71"/>
      <c r="CK20" s="71">
        <f t="shared" si="17"/>
        <v>0</v>
      </c>
      <c r="CL20" s="71"/>
      <c r="CM20" s="71" t="s">
        <v>112</v>
      </c>
      <c r="CN20" s="71">
        <v>751</v>
      </c>
      <c r="CO20" s="71">
        <v>713</v>
      </c>
      <c r="CP20" s="71"/>
      <c r="CQ20" s="71"/>
      <c r="CR20" s="71"/>
      <c r="CS20" s="71"/>
      <c r="CT20" s="71">
        <v>38</v>
      </c>
      <c r="CU20" s="71"/>
      <c r="CV20" s="71"/>
      <c r="CW20" s="71"/>
      <c r="CX20" s="71"/>
      <c r="CY20" s="71">
        <v>751</v>
      </c>
      <c r="CZ20" s="71">
        <v>713</v>
      </c>
      <c r="DA20" s="71"/>
      <c r="DB20" s="71"/>
      <c r="DC20" s="71"/>
      <c r="DD20" s="71"/>
      <c r="DE20" s="71">
        <v>38</v>
      </c>
      <c r="DF20" s="71">
        <f t="shared" si="18"/>
        <v>713</v>
      </c>
      <c r="DG20" s="71">
        <v>713</v>
      </c>
      <c r="DH20" s="71"/>
      <c r="DI20" s="71"/>
      <c r="DJ20" s="71"/>
      <c r="DK20" s="71"/>
      <c r="DL20" s="71"/>
      <c r="DM20" s="71">
        <f t="shared" si="19"/>
        <v>0</v>
      </c>
      <c r="DN20" s="71"/>
      <c r="DO20" s="71"/>
      <c r="DP20" s="71"/>
      <c r="DQ20" s="71"/>
      <c r="DR20" s="71"/>
      <c r="DS20" s="71"/>
      <c r="DT20" s="71">
        <f t="shared" si="20"/>
        <v>0</v>
      </c>
      <c r="DU20" s="71"/>
      <c r="DV20" s="71">
        <f t="shared" si="21"/>
        <v>0</v>
      </c>
      <c r="DW20" s="71"/>
      <c r="DX20" s="71" t="s">
        <v>112</v>
      </c>
      <c r="DY20" s="71">
        <v>751</v>
      </c>
      <c r="DZ20" s="71">
        <v>713</v>
      </c>
      <c r="EA20" s="71"/>
      <c r="EB20" s="71"/>
      <c r="EC20" s="71"/>
      <c r="ED20" s="71"/>
      <c r="EE20" s="71">
        <v>38</v>
      </c>
      <c r="EF20" s="71"/>
      <c r="EG20" s="71"/>
      <c r="EH20" s="71"/>
      <c r="EI20" s="71"/>
      <c r="EJ20" s="71">
        <v>751</v>
      </c>
      <c r="EK20" s="71">
        <v>713</v>
      </c>
      <c r="EL20" s="71"/>
      <c r="EM20" s="71"/>
      <c r="EN20" s="71"/>
      <c r="EO20" s="71"/>
      <c r="EP20" s="71">
        <v>38</v>
      </c>
      <c r="EQ20" s="71">
        <f t="shared" si="22"/>
        <v>713</v>
      </c>
      <c r="ER20" s="71">
        <v>713</v>
      </c>
      <c r="ES20" s="71"/>
      <c r="ET20" s="71"/>
      <c r="EU20" s="71"/>
      <c r="EV20" s="71"/>
      <c r="EW20" s="71"/>
      <c r="EX20" s="71">
        <f t="shared" si="23"/>
        <v>0</v>
      </c>
      <c r="EY20" s="71"/>
      <c r="EZ20" s="71"/>
      <c r="FA20" s="71"/>
      <c r="FB20" s="71"/>
      <c r="FC20" s="71"/>
      <c r="FD20" s="71"/>
      <c r="FE20" s="71">
        <f t="shared" si="26"/>
        <v>0</v>
      </c>
      <c r="FF20" s="71"/>
      <c r="FG20" s="71">
        <f t="shared" si="27"/>
        <v>0</v>
      </c>
      <c r="FH20" s="71"/>
      <c r="FI20" s="33" t="s">
        <v>112</v>
      </c>
      <c r="FJ20" s="33">
        <v>751</v>
      </c>
      <c r="FK20" s="33">
        <v>713</v>
      </c>
      <c r="FL20" s="33"/>
      <c r="FM20" s="33"/>
      <c r="FN20" s="33"/>
      <c r="FO20" s="33"/>
      <c r="FP20" s="33">
        <v>38</v>
      </c>
      <c r="FQ20" s="33"/>
      <c r="FR20" s="33"/>
      <c r="FS20" s="33"/>
      <c r="FT20" s="33"/>
      <c r="FU20" s="33">
        <v>751</v>
      </c>
      <c r="FV20" s="33">
        <v>713</v>
      </c>
      <c r="FW20" s="33"/>
      <c r="FX20" s="33"/>
      <c r="FY20" s="33"/>
      <c r="FZ20" s="33"/>
      <c r="GA20" s="33">
        <v>38</v>
      </c>
      <c r="GB20" s="33">
        <f t="shared" si="24"/>
        <v>713</v>
      </c>
      <c r="GC20" s="33">
        <v>713</v>
      </c>
      <c r="GD20" s="33"/>
      <c r="GE20" s="33"/>
      <c r="GF20" s="33"/>
      <c r="GG20" s="33"/>
      <c r="GH20" s="33"/>
      <c r="GI20" s="33">
        <f t="shared" si="25"/>
        <v>0</v>
      </c>
      <c r="GJ20" s="33"/>
      <c r="GK20" s="33"/>
      <c r="GL20" s="33"/>
      <c r="GM20" s="33"/>
      <c r="GN20" s="33"/>
      <c r="GO20" s="33"/>
      <c r="GP20" s="33">
        <f t="shared" si="28"/>
        <v>0</v>
      </c>
      <c r="GQ20" s="33"/>
      <c r="GR20" s="33">
        <f t="shared" si="29"/>
        <v>0</v>
      </c>
      <c r="GS20" s="33"/>
      <c r="GT20" s="96"/>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3"/>
    </row>
    <row r="21" spans="1:227" s="21" customFormat="1" ht="76.5">
      <c r="A21" s="96" t="s">
        <v>86</v>
      </c>
      <c r="B21" s="97" t="s">
        <v>115</v>
      </c>
      <c r="C21" s="96" t="s">
        <v>97</v>
      </c>
      <c r="D21" s="79" t="s">
        <v>48</v>
      </c>
      <c r="E21" s="96" t="s">
        <v>248</v>
      </c>
      <c r="F21" s="96" t="s">
        <v>116</v>
      </c>
      <c r="G21" s="79" t="s">
        <v>117</v>
      </c>
      <c r="H21" s="71">
        <f>I21+J21+K21+L21+M21+N21</f>
        <v>501</v>
      </c>
      <c r="I21" s="71">
        <v>455</v>
      </c>
      <c r="J21" s="71"/>
      <c r="K21" s="71"/>
      <c r="L21" s="71"/>
      <c r="M21" s="71"/>
      <c r="N21" s="71">
        <v>46</v>
      </c>
      <c r="O21" s="71"/>
      <c r="P21" s="71"/>
      <c r="Q21" s="71"/>
      <c r="R21" s="71"/>
      <c r="S21" s="71">
        <v>501</v>
      </c>
      <c r="T21" s="71">
        <v>455</v>
      </c>
      <c r="U21" s="71"/>
      <c r="V21" s="71"/>
      <c r="W21" s="71"/>
      <c r="X21" s="71"/>
      <c r="Y21" s="71"/>
      <c r="Z21" s="71">
        <f>AA21+AB21+AC21+AD21+AE21+AF21</f>
        <v>0</v>
      </c>
      <c r="AA21" s="71"/>
      <c r="AB21" s="71"/>
      <c r="AC21" s="71"/>
      <c r="AD21" s="71"/>
      <c r="AE21" s="71"/>
      <c r="AF21" s="71"/>
      <c r="AG21" s="71">
        <f>AH21+AI21+AJ21+AK21+AL21+AM21</f>
        <v>455</v>
      </c>
      <c r="AH21" s="71">
        <v>455</v>
      </c>
      <c r="AI21" s="71"/>
      <c r="AJ21" s="71"/>
      <c r="AK21" s="71"/>
      <c r="AL21" s="71"/>
      <c r="AM21" s="71"/>
      <c r="AN21" s="71"/>
      <c r="AO21" s="71"/>
      <c r="AP21" s="71"/>
      <c r="AQ21" s="71"/>
      <c r="AR21" s="71"/>
      <c r="AS21" s="71"/>
      <c r="AT21" s="71"/>
      <c r="AU21" s="71">
        <f>AV21+AW21+AX21+AY21+AZ21+BA21</f>
        <v>0</v>
      </c>
      <c r="AV21" s="71"/>
      <c r="AW21" s="71"/>
      <c r="AX21" s="71"/>
      <c r="AY21" s="71"/>
      <c r="AZ21" s="71"/>
      <c r="BA21" s="71"/>
      <c r="BB21" s="71" t="s">
        <v>117</v>
      </c>
      <c r="BC21" s="71">
        <v>501</v>
      </c>
      <c r="BD21" s="71">
        <v>455</v>
      </c>
      <c r="BE21" s="71"/>
      <c r="BF21" s="71"/>
      <c r="BG21" s="71"/>
      <c r="BH21" s="71"/>
      <c r="BI21" s="71">
        <v>46</v>
      </c>
      <c r="BJ21" s="71"/>
      <c r="BK21" s="71"/>
      <c r="BL21" s="71"/>
      <c r="BM21" s="71"/>
      <c r="BN21" s="71">
        <v>501</v>
      </c>
      <c r="BO21" s="71">
        <v>455</v>
      </c>
      <c r="BP21" s="71"/>
      <c r="BQ21" s="71"/>
      <c r="BR21" s="71"/>
      <c r="BS21" s="71"/>
      <c r="BT21" s="71"/>
      <c r="BU21" s="71">
        <f>BV21+BW21+BX21+BY21+BZ21+CA21</f>
        <v>0</v>
      </c>
      <c r="BV21" s="71"/>
      <c r="BW21" s="71"/>
      <c r="BX21" s="71"/>
      <c r="BY21" s="71"/>
      <c r="BZ21" s="71"/>
      <c r="CA21" s="71"/>
      <c r="CB21" s="71">
        <f>CC21+CD21+CE21+CF21+CG21+CH21</f>
        <v>455</v>
      </c>
      <c r="CC21" s="71">
        <v>455</v>
      </c>
      <c r="CD21" s="71"/>
      <c r="CE21" s="71"/>
      <c r="CF21" s="71"/>
      <c r="CG21" s="71"/>
      <c r="CH21" s="71"/>
      <c r="CI21" s="71">
        <f t="shared" si="16"/>
        <v>0</v>
      </c>
      <c r="CJ21" s="71"/>
      <c r="CK21" s="71">
        <f t="shared" si="17"/>
        <v>0</v>
      </c>
      <c r="CL21" s="71"/>
      <c r="CM21" s="71" t="s">
        <v>117</v>
      </c>
      <c r="CN21" s="71">
        <v>501</v>
      </c>
      <c r="CO21" s="71">
        <v>455</v>
      </c>
      <c r="CP21" s="71"/>
      <c r="CQ21" s="71"/>
      <c r="CR21" s="71"/>
      <c r="CS21" s="71"/>
      <c r="CT21" s="71">
        <v>46</v>
      </c>
      <c r="CU21" s="71"/>
      <c r="CV21" s="71"/>
      <c r="CW21" s="71"/>
      <c r="CX21" s="71"/>
      <c r="CY21" s="71">
        <v>501</v>
      </c>
      <c r="CZ21" s="71">
        <v>455</v>
      </c>
      <c r="DA21" s="71"/>
      <c r="DB21" s="71"/>
      <c r="DC21" s="71"/>
      <c r="DD21" s="71"/>
      <c r="DE21" s="71"/>
      <c r="DF21" s="71">
        <f>DG21+DH21+DI21+DJ21+DK21+DL21</f>
        <v>0</v>
      </c>
      <c r="DG21" s="71"/>
      <c r="DH21" s="71"/>
      <c r="DI21" s="71"/>
      <c r="DJ21" s="71"/>
      <c r="DK21" s="71"/>
      <c r="DL21" s="71"/>
      <c r="DM21" s="71">
        <f>DN21+DO21+DP21+DQ21+DR21+DS21</f>
        <v>455</v>
      </c>
      <c r="DN21" s="71">
        <v>455</v>
      </c>
      <c r="DO21" s="71"/>
      <c r="DP21" s="71"/>
      <c r="DQ21" s="71"/>
      <c r="DR21" s="71"/>
      <c r="DS21" s="71"/>
      <c r="DT21" s="71">
        <f t="shared" si="20"/>
        <v>0</v>
      </c>
      <c r="DU21" s="71"/>
      <c r="DV21" s="71">
        <f t="shared" si="21"/>
        <v>0</v>
      </c>
      <c r="DW21" s="71"/>
      <c r="DX21" s="71" t="s">
        <v>117</v>
      </c>
      <c r="DY21" s="71">
        <v>501</v>
      </c>
      <c r="DZ21" s="71">
        <v>455</v>
      </c>
      <c r="EA21" s="71"/>
      <c r="EB21" s="71"/>
      <c r="EC21" s="71"/>
      <c r="ED21" s="71"/>
      <c r="EE21" s="71">
        <v>46</v>
      </c>
      <c r="EF21" s="71"/>
      <c r="EG21" s="71"/>
      <c r="EH21" s="71"/>
      <c r="EI21" s="71"/>
      <c r="EJ21" s="71">
        <v>501</v>
      </c>
      <c r="EK21" s="71">
        <v>455</v>
      </c>
      <c r="EL21" s="71"/>
      <c r="EM21" s="71"/>
      <c r="EN21" s="71"/>
      <c r="EO21" s="71"/>
      <c r="EP21" s="71"/>
      <c r="EQ21" s="71">
        <f>ER21+ES21+ET21+EU21+EV21+EW21</f>
        <v>0</v>
      </c>
      <c r="ER21" s="71"/>
      <c r="ES21" s="71"/>
      <c r="ET21" s="71"/>
      <c r="EU21" s="71"/>
      <c r="EV21" s="71"/>
      <c r="EW21" s="71"/>
      <c r="EX21" s="71">
        <f>EY21+EZ21+FA21+FB21+FC21+FD21</f>
        <v>455</v>
      </c>
      <c r="EY21" s="71">
        <v>455</v>
      </c>
      <c r="EZ21" s="71"/>
      <c r="FA21" s="71"/>
      <c r="FB21" s="71"/>
      <c r="FC21" s="71"/>
      <c r="FD21" s="71"/>
      <c r="FE21" s="71">
        <f t="shared" si="26"/>
        <v>0</v>
      </c>
      <c r="FF21" s="71"/>
      <c r="FG21" s="71">
        <f t="shared" si="27"/>
        <v>0</v>
      </c>
      <c r="FH21" s="71"/>
      <c r="FI21" s="33" t="s">
        <v>117</v>
      </c>
      <c r="FJ21" s="33">
        <v>501</v>
      </c>
      <c r="FK21" s="33">
        <v>455</v>
      </c>
      <c r="FL21" s="33"/>
      <c r="FM21" s="33"/>
      <c r="FN21" s="33"/>
      <c r="FO21" s="33"/>
      <c r="FP21" s="33">
        <v>46</v>
      </c>
      <c r="FQ21" s="33"/>
      <c r="FR21" s="33"/>
      <c r="FS21" s="33"/>
      <c r="FT21" s="33"/>
      <c r="FU21" s="33">
        <v>501</v>
      </c>
      <c r="FV21" s="33">
        <v>455</v>
      </c>
      <c r="FW21" s="33"/>
      <c r="FX21" s="33"/>
      <c r="FY21" s="33"/>
      <c r="FZ21" s="33"/>
      <c r="GA21" s="33"/>
      <c r="GB21" s="33">
        <f>GC21+GD21+GE21+GF21+GG21+GH21</f>
        <v>0</v>
      </c>
      <c r="GC21" s="33"/>
      <c r="GD21" s="33"/>
      <c r="GE21" s="33"/>
      <c r="GF21" s="33"/>
      <c r="GG21" s="33"/>
      <c r="GH21" s="33"/>
      <c r="GI21" s="33">
        <f>GJ21+GK21+GL21+GM21+GN21+GO21</f>
        <v>455</v>
      </c>
      <c r="GJ21" s="33">
        <v>455</v>
      </c>
      <c r="GK21" s="33"/>
      <c r="GL21" s="33"/>
      <c r="GM21" s="33"/>
      <c r="GN21" s="33"/>
      <c r="GO21" s="33"/>
      <c r="GP21" s="33">
        <f t="shared" si="28"/>
        <v>0</v>
      </c>
      <c r="GQ21" s="33"/>
      <c r="GR21" s="33">
        <f t="shared" si="29"/>
        <v>0</v>
      </c>
      <c r="GS21" s="33"/>
      <c r="GT21" s="96"/>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3"/>
    </row>
    <row r="22" spans="1:227" s="21" customFormat="1" ht="76.5">
      <c r="A22" s="96" t="s">
        <v>87</v>
      </c>
      <c r="B22" s="97" t="s">
        <v>113</v>
      </c>
      <c r="C22" s="96" t="s">
        <v>46</v>
      </c>
      <c r="D22" s="79" t="s">
        <v>49</v>
      </c>
      <c r="E22" s="96" t="s">
        <v>27</v>
      </c>
      <c r="F22" s="96" t="s">
        <v>116</v>
      </c>
      <c r="G22" s="79" t="s">
        <v>118</v>
      </c>
      <c r="H22" s="71">
        <f>I22+N22</f>
        <v>2233</v>
      </c>
      <c r="I22" s="71">
        <v>2233</v>
      </c>
      <c r="J22" s="71"/>
      <c r="K22" s="71"/>
      <c r="L22" s="71"/>
      <c r="M22" s="71"/>
      <c r="N22" s="71"/>
      <c r="O22" s="71"/>
      <c r="P22" s="71"/>
      <c r="Q22" s="71"/>
      <c r="R22" s="71"/>
      <c r="S22" s="71">
        <v>2233</v>
      </c>
      <c r="T22" s="71">
        <v>2233</v>
      </c>
      <c r="U22" s="71"/>
      <c r="V22" s="71"/>
      <c r="W22" s="71"/>
      <c r="X22" s="71"/>
      <c r="Y22" s="71"/>
      <c r="Z22" s="71">
        <f>AA22+AB22+AC22+AD22+AE22+AF22</f>
        <v>0</v>
      </c>
      <c r="AA22" s="71"/>
      <c r="AB22" s="71"/>
      <c r="AC22" s="71"/>
      <c r="AD22" s="71"/>
      <c r="AE22" s="71"/>
      <c r="AF22" s="71"/>
      <c r="AG22" s="71">
        <f>AH22+AI22+AJ22+AK22+AL22+AM22</f>
        <v>2233</v>
      </c>
      <c r="AH22" s="71">
        <v>2233</v>
      </c>
      <c r="AI22" s="71"/>
      <c r="AJ22" s="71"/>
      <c r="AK22" s="71"/>
      <c r="AL22" s="71"/>
      <c r="AM22" s="71"/>
      <c r="AN22" s="71"/>
      <c r="AO22" s="71"/>
      <c r="AP22" s="71"/>
      <c r="AQ22" s="71"/>
      <c r="AR22" s="71"/>
      <c r="AS22" s="71"/>
      <c r="AT22" s="71"/>
      <c r="AU22" s="71">
        <f>AV22+AW22+AX22+AY22+AZ22+BA22</f>
        <v>0</v>
      </c>
      <c r="AV22" s="71"/>
      <c r="AW22" s="71"/>
      <c r="AX22" s="71"/>
      <c r="AY22" s="71"/>
      <c r="AZ22" s="71"/>
      <c r="BA22" s="71"/>
      <c r="BB22" s="71" t="s">
        <v>118</v>
      </c>
      <c r="BC22" s="71">
        <v>2233</v>
      </c>
      <c r="BD22" s="71">
        <v>2233</v>
      </c>
      <c r="BE22" s="71"/>
      <c r="BF22" s="71"/>
      <c r="BG22" s="71"/>
      <c r="BH22" s="71"/>
      <c r="BI22" s="71"/>
      <c r="BJ22" s="71"/>
      <c r="BK22" s="71"/>
      <c r="BL22" s="71"/>
      <c r="BM22" s="71"/>
      <c r="BN22" s="71">
        <v>2233</v>
      </c>
      <c r="BO22" s="71">
        <v>2233</v>
      </c>
      <c r="BP22" s="71"/>
      <c r="BQ22" s="71"/>
      <c r="BR22" s="71"/>
      <c r="BS22" s="71"/>
      <c r="BT22" s="71"/>
      <c r="BU22" s="71">
        <f>BV22+BW22+BX22+BY22+BZ22+CA22</f>
        <v>0</v>
      </c>
      <c r="BV22" s="71"/>
      <c r="BW22" s="71"/>
      <c r="BX22" s="71"/>
      <c r="BY22" s="71"/>
      <c r="BZ22" s="71"/>
      <c r="CA22" s="71"/>
      <c r="CB22" s="71">
        <f>CC22+CD22+CE22+CF22+CG22+CH22</f>
        <v>2233</v>
      </c>
      <c r="CC22" s="71">
        <v>2233</v>
      </c>
      <c r="CD22" s="71"/>
      <c r="CE22" s="71"/>
      <c r="CF22" s="71"/>
      <c r="CG22" s="71"/>
      <c r="CH22" s="71"/>
      <c r="CI22" s="71">
        <f t="shared" si="16"/>
        <v>0</v>
      </c>
      <c r="CJ22" s="71"/>
      <c r="CK22" s="71">
        <f t="shared" si="17"/>
        <v>0</v>
      </c>
      <c r="CL22" s="71"/>
      <c r="CM22" s="71" t="s">
        <v>118</v>
      </c>
      <c r="CN22" s="71">
        <v>2233</v>
      </c>
      <c r="CO22" s="71">
        <v>2233</v>
      </c>
      <c r="CP22" s="71"/>
      <c r="CQ22" s="71"/>
      <c r="CR22" s="71"/>
      <c r="CS22" s="71"/>
      <c r="CT22" s="71"/>
      <c r="CU22" s="71"/>
      <c r="CV22" s="71"/>
      <c r="CW22" s="71"/>
      <c r="CX22" s="71"/>
      <c r="CY22" s="71">
        <v>2233</v>
      </c>
      <c r="CZ22" s="71">
        <v>2233</v>
      </c>
      <c r="DA22" s="71"/>
      <c r="DB22" s="71"/>
      <c r="DC22" s="71"/>
      <c r="DD22" s="71"/>
      <c r="DE22" s="71"/>
      <c r="DF22" s="71">
        <f>DG22+DH22+DI22+DJ22+DK22+DL22</f>
        <v>0</v>
      </c>
      <c r="DG22" s="71"/>
      <c r="DH22" s="71"/>
      <c r="DI22" s="71"/>
      <c r="DJ22" s="71"/>
      <c r="DK22" s="71"/>
      <c r="DL22" s="71"/>
      <c r="DM22" s="71">
        <f>DN22+DO22+DP22+DQ22+DR22+DS22</f>
        <v>2233</v>
      </c>
      <c r="DN22" s="71">
        <v>2233</v>
      </c>
      <c r="DO22" s="71"/>
      <c r="DP22" s="71"/>
      <c r="DQ22" s="71"/>
      <c r="DR22" s="71"/>
      <c r="DS22" s="71"/>
      <c r="DT22" s="71">
        <f t="shared" si="20"/>
        <v>0</v>
      </c>
      <c r="DU22" s="71"/>
      <c r="DV22" s="71">
        <f t="shared" si="21"/>
        <v>0</v>
      </c>
      <c r="DW22" s="71"/>
      <c r="DX22" s="71" t="s">
        <v>118</v>
      </c>
      <c r="DY22" s="71">
        <v>2233</v>
      </c>
      <c r="DZ22" s="71">
        <v>2233</v>
      </c>
      <c r="EA22" s="71"/>
      <c r="EB22" s="71"/>
      <c r="EC22" s="71"/>
      <c r="ED22" s="71"/>
      <c r="EE22" s="71"/>
      <c r="EF22" s="71"/>
      <c r="EG22" s="71"/>
      <c r="EH22" s="71"/>
      <c r="EI22" s="71"/>
      <c r="EJ22" s="71">
        <v>2233</v>
      </c>
      <c r="EK22" s="71">
        <v>2233</v>
      </c>
      <c r="EL22" s="71"/>
      <c r="EM22" s="71"/>
      <c r="EN22" s="71"/>
      <c r="EO22" s="71"/>
      <c r="EP22" s="71"/>
      <c r="EQ22" s="71">
        <f>ER22+ES22+ET22+EU22+EV22+EW22</f>
        <v>0</v>
      </c>
      <c r="ER22" s="71"/>
      <c r="ES22" s="71"/>
      <c r="ET22" s="71"/>
      <c r="EU22" s="71"/>
      <c r="EV22" s="71"/>
      <c r="EW22" s="71"/>
      <c r="EX22" s="71">
        <f>EY22+EZ22+FA22+FB22+FC22+FD22</f>
        <v>2233</v>
      </c>
      <c r="EY22" s="71">
        <v>2233</v>
      </c>
      <c r="EZ22" s="71"/>
      <c r="FA22" s="71"/>
      <c r="FB22" s="71"/>
      <c r="FC22" s="71"/>
      <c r="FD22" s="71"/>
      <c r="FE22" s="71">
        <f t="shared" si="26"/>
        <v>0</v>
      </c>
      <c r="FF22" s="71"/>
      <c r="FG22" s="71">
        <f t="shared" si="27"/>
        <v>0</v>
      </c>
      <c r="FH22" s="71"/>
      <c r="FI22" s="33" t="s">
        <v>118</v>
      </c>
      <c r="FJ22" s="33">
        <v>2233</v>
      </c>
      <c r="FK22" s="33">
        <v>2233</v>
      </c>
      <c r="FL22" s="33"/>
      <c r="FM22" s="33"/>
      <c r="FN22" s="33"/>
      <c r="FO22" s="33"/>
      <c r="FP22" s="33"/>
      <c r="FQ22" s="33"/>
      <c r="FR22" s="33"/>
      <c r="FS22" s="33"/>
      <c r="FT22" s="33"/>
      <c r="FU22" s="33">
        <v>2233</v>
      </c>
      <c r="FV22" s="33">
        <v>2233</v>
      </c>
      <c r="FW22" s="33"/>
      <c r="FX22" s="33"/>
      <c r="FY22" s="33"/>
      <c r="FZ22" s="33"/>
      <c r="GA22" s="33"/>
      <c r="GB22" s="33">
        <f>GC22+GD22+GE22+GF22+GG22+GH22</f>
        <v>0</v>
      </c>
      <c r="GC22" s="33"/>
      <c r="GD22" s="33"/>
      <c r="GE22" s="33"/>
      <c r="GF22" s="33"/>
      <c r="GG22" s="33"/>
      <c r="GH22" s="33"/>
      <c r="GI22" s="33">
        <f>GJ22+GK22+GL22+GM22+GN22+GO22</f>
        <v>2233</v>
      </c>
      <c r="GJ22" s="33">
        <v>2233</v>
      </c>
      <c r="GK22" s="33"/>
      <c r="GL22" s="33"/>
      <c r="GM22" s="33"/>
      <c r="GN22" s="33"/>
      <c r="GO22" s="33"/>
      <c r="GP22" s="33">
        <f t="shared" si="28"/>
        <v>0</v>
      </c>
      <c r="GQ22" s="33"/>
      <c r="GR22" s="33">
        <f t="shared" si="29"/>
        <v>0</v>
      </c>
      <c r="GS22" s="33"/>
      <c r="GT22" s="96"/>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3"/>
    </row>
    <row r="23" spans="1:227" s="21" customFormat="1" ht="63.75">
      <c r="A23" s="96" t="s">
        <v>88</v>
      </c>
      <c r="B23" s="97" t="s">
        <v>114</v>
      </c>
      <c r="C23" s="96" t="s">
        <v>45</v>
      </c>
      <c r="D23" s="79" t="s">
        <v>50</v>
      </c>
      <c r="E23" s="96" t="s">
        <v>24</v>
      </c>
      <c r="F23" s="96" t="s">
        <v>116</v>
      </c>
      <c r="G23" s="79" t="s">
        <v>119</v>
      </c>
      <c r="H23" s="71">
        <f>I23+N23</f>
        <v>3913</v>
      </c>
      <c r="I23" s="71">
        <v>3761</v>
      </c>
      <c r="J23" s="71"/>
      <c r="K23" s="71"/>
      <c r="L23" s="71"/>
      <c r="M23" s="71"/>
      <c r="N23" s="71">
        <v>152</v>
      </c>
      <c r="O23" s="71"/>
      <c r="P23" s="71"/>
      <c r="Q23" s="71"/>
      <c r="R23" s="71"/>
      <c r="S23" s="71">
        <v>3913</v>
      </c>
      <c r="T23" s="71">
        <v>3761</v>
      </c>
      <c r="U23" s="71"/>
      <c r="V23" s="71"/>
      <c r="W23" s="71"/>
      <c r="X23" s="71"/>
      <c r="Y23" s="71"/>
      <c r="Z23" s="71">
        <f>AA23+AB23+AC23+AD23+AE23+AF23</f>
        <v>0</v>
      </c>
      <c r="AA23" s="71"/>
      <c r="AB23" s="71"/>
      <c r="AC23" s="71"/>
      <c r="AD23" s="71"/>
      <c r="AE23" s="71"/>
      <c r="AF23" s="71"/>
      <c r="AG23" s="71">
        <f>AH23+AI23+AJ23+AK23+AL23+AM23</f>
        <v>2237</v>
      </c>
      <c r="AH23" s="71">
        <v>2237</v>
      </c>
      <c r="AI23" s="71"/>
      <c r="AJ23" s="71"/>
      <c r="AK23" s="71"/>
      <c r="AL23" s="71"/>
      <c r="AM23" s="71"/>
      <c r="AN23" s="71">
        <f>AO23</f>
        <v>1524</v>
      </c>
      <c r="AO23" s="71">
        <v>1524</v>
      </c>
      <c r="AP23" s="71"/>
      <c r="AQ23" s="71"/>
      <c r="AR23" s="71"/>
      <c r="AS23" s="71"/>
      <c r="AT23" s="71">
        <v>152</v>
      </c>
      <c r="AU23" s="71">
        <f>AV23+AW23+AX23+AY23+AZ23+BA23</f>
        <v>0</v>
      </c>
      <c r="AV23" s="71"/>
      <c r="AW23" s="71"/>
      <c r="AX23" s="71"/>
      <c r="AY23" s="71"/>
      <c r="AZ23" s="71"/>
      <c r="BA23" s="71"/>
      <c r="BB23" s="71" t="s">
        <v>119</v>
      </c>
      <c r="BC23" s="71">
        <v>3913</v>
      </c>
      <c r="BD23" s="71">
        <v>3761</v>
      </c>
      <c r="BE23" s="71"/>
      <c r="BF23" s="71"/>
      <c r="BG23" s="71"/>
      <c r="BH23" s="71"/>
      <c r="BI23" s="71">
        <v>152</v>
      </c>
      <c r="BJ23" s="71"/>
      <c r="BK23" s="71"/>
      <c r="BL23" s="71"/>
      <c r="BM23" s="71"/>
      <c r="BN23" s="71">
        <v>3913</v>
      </c>
      <c r="BO23" s="71">
        <v>3761</v>
      </c>
      <c r="BP23" s="71"/>
      <c r="BQ23" s="71"/>
      <c r="BR23" s="71"/>
      <c r="BS23" s="71"/>
      <c r="BT23" s="71"/>
      <c r="BU23" s="71">
        <f>BV23+BW23+BX23+BY23+BZ23+CA23</f>
        <v>0</v>
      </c>
      <c r="BV23" s="71"/>
      <c r="BW23" s="71"/>
      <c r="BX23" s="71"/>
      <c r="BY23" s="71"/>
      <c r="BZ23" s="71"/>
      <c r="CA23" s="71"/>
      <c r="CB23" s="71">
        <f>CC23+CD23+CE23+CF23+CG23+CH23</f>
        <v>2237</v>
      </c>
      <c r="CC23" s="71">
        <v>2237</v>
      </c>
      <c r="CD23" s="71"/>
      <c r="CE23" s="71"/>
      <c r="CF23" s="71"/>
      <c r="CG23" s="71"/>
      <c r="CH23" s="71"/>
      <c r="CI23" s="71">
        <f>CJ23</f>
        <v>1524</v>
      </c>
      <c r="CJ23" s="71">
        <v>1524</v>
      </c>
      <c r="CK23" s="71">
        <f>CL23</f>
        <v>0</v>
      </c>
      <c r="CL23" s="71">
        <f>1524-CJ23</f>
        <v>0</v>
      </c>
      <c r="CM23" s="71" t="s">
        <v>119</v>
      </c>
      <c r="CN23" s="71">
        <v>3913</v>
      </c>
      <c r="CO23" s="71">
        <v>3761</v>
      </c>
      <c r="CP23" s="71"/>
      <c r="CQ23" s="71"/>
      <c r="CR23" s="71"/>
      <c r="CS23" s="71"/>
      <c r="CT23" s="71">
        <v>152</v>
      </c>
      <c r="CU23" s="71"/>
      <c r="CV23" s="71"/>
      <c r="CW23" s="71"/>
      <c r="CX23" s="71"/>
      <c r="CY23" s="71">
        <v>3913</v>
      </c>
      <c r="CZ23" s="71">
        <v>3761</v>
      </c>
      <c r="DA23" s="71"/>
      <c r="DB23" s="71"/>
      <c r="DC23" s="71"/>
      <c r="DD23" s="71"/>
      <c r="DE23" s="71"/>
      <c r="DF23" s="71">
        <f>DG23+DH23+DI23+DJ23+DK23+DL23</f>
        <v>0</v>
      </c>
      <c r="DG23" s="71"/>
      <c r="DH23" s="71"/>
      <c r="DI23" s="71"/>
      <c r="DJ23" s="71"/>
      <c r="DK23" s="71"/>
      <c r="DL23" s="71"/>
      <c r="DM23" s="71">
        <f>DN23+DO23+DP23+DQ23+DR23+DS23</f>
        <v>2237</v>
      </c>
      <c r="DN23" s="71">
        <v>2237</v>
      </c>
      <c r="DO23" s="71"/>
      <c r="DP23" s="71"/>
      <c r="DQ23" s="71"/>
      <c r="DR23" s="71"/>
      <c r="DS23" s="71"/>
      <c r="DT23" s="71">
        <f>DU23</f>
        <v>1524</v>
      </c>
      <c r="DU23" s="71">
        <v>1524</v>
      </c>
      <c r="DV23" s="71">
        <f>DW23</f>
        <v>0</v>
      </c>
      <c r="DW23" s="71">
        <f>1524-DU23</f>
        <v>0</v>
      </c>
      <c r="DX23" s="71" t="s">
        <v>119</v>
      </c>
      <c r="DY23" s="71">
        <v>3913</v>
      </c>
      <c r="DZ23" s="71">
        <v>3761</v>
      </c>
      <c r="EA23" s="71"/>
      <c r="EB23" s="71"/>
      <c r="EC23" s="71"/>
      <c r="ED23" s="71"/>
      <c r="EE23" s="71">
        <v>152</v>
      </c>
      <c r="EF23" s="71"/>
      <c r="EG23" s="71"/>
      <c r="EH23" s="71"/>
      <c r="EI23" s="71"/>
      <c r="EJ23" s="71">
        <v>3913</v>
      </c>
      <c r="EK23" s="71">
        <v>3761</v>
      </c>
      <c r="EL23" s="71"/>
      <c r="EM23" s="71"/>
      <c r="EN23" s="71"/>
      <c r="EO23" s="71"/>
      <c r="EP23" s="71"/>
      <c r="EQ23" s="71">
        <f>ER23+ES23+ET23+EU23+EV23+EW23</f>
        <v>0</v>
      </c>
      <c r="ER23" s="71"/>
      <c r="ES23" s="71"/>
      <c r="ET23" s="71"/>
      <c r="EU23" s="71"/>
      <c r="EV23" s="71"/>
      <c r="EW23" s="71"/>
      <c r="EX23" s="71">
        <f>EY23+EZ23+FA23+FB23+FC23+FD23</f>
        <v>2237</v>
      </c>
      <c r="EY23" s="71">
        <v>2237</v>
      </c>
      <c r="EZ23" s="71"/>
      <c r="FA23" s="71"/>
      <c r="FB23" s="71"/>
      <c r="FC23" s="71"/>
      <c r="FD23" s="71"/>
      <c r="FE23" s="71">
        <f>FF23</f>
        <v>1524</v>
      </c>
      <c r="FF23" s="71">
        <v>1524</v>
      </c>
      <c r="FG23" s="71">
        <f>FH23</f>
        <v>0</v>
      </c>
      <c r="FH23" s="71">
        <f>1524-FF23</f>
        <v>0</v>
      </c>
      <c r="FI23" s="33" t="s">
        <v>119</v>
      </c>
      <c r="FJ23" s="33">
        <v>3913</v>
      </c>
      <c r="FK23" s="33">
        <v>3761</v>
      </c>
      <c r="FL23" s="33"/>
      <c r="FM23" s="33"/>
      <c r="FN23" s="33"/>
      <c r="FO23" s="33"/>
      <c r="FP23" s="33">
        <v>152</v>
      </c>
      <c r="FQ23" s="33"/>
      <c r="FR23" s="33"/>
      <c r="FS23" s="33"/>
      <c r="FT23" s="33"/>
      <c r="FU23" s="33">
        <v>3913</v>
      </c>
      <c r="FV23" s="33">
        <v>3761</v>
      </c>
      <c r="FW23" s="33"/>
      <c r="FX23" s="33"/>
      <c r="FY23" s="33"/>
      <c r="FZ23" s="33"/>
      <c r="GA23" s="33"/>
      <c r="GB23" s="33">
        <f>GC23+GD23+GE23+GF23+GG23+GH23</f>
        <v>0</v>
      </c>
      <c r="GC23" s="33"/>
      <c r="GD23" s="33"/>
      <c r="GE23" s="33"/>
      <c r="GF23" s="33"/>
      <c r="GG23" s="33"/>
      <c r="GH23" s="33"/>
      <c r="GI23" s="33">
        <f>GJ23+GK23+GL23+GM23+GN23+GO23</f>
        <v>2237</v>
      </c>
      <c r="GJ23" s="33">
        <v>2237</v>
      </c>
      <c r="GK23" s="33"/>
      <c r="GL23" s="33"/>
      <c r="GM23" s="33"/>
      <c r="GN23" s="33"/>
      <c r="GO23" s="33"/>
      <c r="GP23" s="33">
        <f>GQ23</f>
        <v>1524</v>
      </c>
      <c r="GQ23" s="33">
        <v>1524</v>
      </c>
      <c r="GR23" s="33">
        <f>GS23</f>
        <v>0</v>
      </c>
      <c r="GS23" s="33">
        <f>1524-GQ23</f>
        <v>0</v>
      </c>
      <c r="GT23" s="96"/>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3"/>
    </row>
    <row r="24" spans="1:205" s="25" customFormat="1" ht="76.5">
      <c r="A24" s="96" t="s">
        <v>89</v>
      </c>
      <c r="B24" s="97" t="s">
        <v>40</v>
      </c>
      <c r="C24" s="96" t="s">
        <v>45</v>
      </c>
      <c r="D24" s="80" t="s">
        <v>48</v>
      </c>
      <c r="E24" s="96" t="s">
        <v>44</v>
      </c>
      <c r="F24" s="96" t="s">
        <v>57</v>
      </c>
      <c r="G24" s="81"/>
      <c r="H24" s="72">
        <f>I24+J24+K24+L24+M24+N24</f>
        <v>2528</v>
      </c>
      <c r="I24" s="72">
        <v>1972</v>
      </c>
      <c r="J24" s="72"/>
      <c r="K24" s="72">
        <v>378</v>
      </c>
      <c r="L24" s="72"/>
      <c r="M24" s="72"/>
      <c r="N24" s="72">
        <v>178</v>
      </c>
      <c r="O24" s="72"/>
      <c r="P24" s="72"/>
      <c r="Q24" s="72"/>
      <c r="R24" s="72"/>
      <c r="S24" s="72">
        <v>2528</v>
      </c>
      <c r="T24" s="71">
        <v>1972</v>
      </c>
      <c r="U24" s="72"/>
      <c r="V24" s="72">
        <v>378.212</v>
      </c>
      <c r="W24" s="72"/>
      <c r="X24" s="72"/>
      <c r="Y24" s="72">
        <v>539.518</v>
      </c>
      <c r="Z24" s="72"/>
      <c r="AA24" s="72"/>
      <c r="AB24" s="72"/>
      <c r="AC24" s="72">
        <f>R24</f>
        <v>0</v>
      </c>
      <c r="AD24" s="72"/>
      <c r="AE24" s="72"/>
      <c r="AF24" s="72"/>
      <c r="AG24" s="72"/>
      <c r="AH24" s="72"/>
      <c r="AI24" s="72"/>
      <c r="AJ24" s="72">
        <f>Y24</f>
        <v>539.518</v>
      </c>
      <c r="AK24" s="72"/>
      <c r="AL24" s="72"/>
      <c r="AM24" s="72"/>
      <c r="AN24" s="71">
        <f aca="true" t="shared" si="30" ref="AN24:AN47">AO24</f>
        <v>1972</v>
      </c>
      <c r="AO24" s="72">
        <v>1972</v>
      </c>
      <c r="AP24" s="72"/>
      <c r="AQ24" s="72" t="e">
        <f>#REF!</f>
        <v>#REF!</v>
      </c>
      <c r="AR24" s="72"/>
      <c r="AS24" s="72"/>
      <c r="AT24" s="72"/>
      <c r="AU24" s="72"/>
      <c r="AV24" s="72">
        <v>120</v>
      </c>
      <c r="AW24" s="72"/>
      <c r="AX24" s="72">
        <f>AF24</f>
        <v>0</v>
      </c>
      <c r="AY24" s="72"/>
      <c r="AZ24" s="72"/>
      <c r="BA24" s="72"/>
      <c r="BB24" s="82"/>
      <c r="BC24" s="72">
        <v>2528</v>
      </c>
      <c r="BD24" s="72">
        <v>1972</v>
      </c>
      <c r="BE24" s="72"/>
      <c r="BF24" s="72">
        <v>378</v>
      </c>
      <c r="BG24" s="72"/>
      <c r="BH24" s="72"/>
      <c r="BI24" s="72">
        <v>178</v>
      </c>
      <c r="BJ24" s="72"/>
      <c r="BK24" s="72"/>
      <c r="BL24" s="72"/>
      <c r="BM24" s="72"/>
      <c r="BN24" s="72">
        <v>2528</v>
      </c>
      <c r="BO24" s="71">
        <v>1972</v>
      </c>
      <c r="BP24" s="72"/>
      <c r="BQ24" s="72">
        <v>378</v>
      </c>
      <c r="BR24" s="72"/>
      <c r="BS24" s="72"/>
      <c r="BT24" s="72">
        <v>178</v>
      </c>
      <c r="BU24" s="72"/>
      <c r="BV24" s="72"/>
      <c r="BW24" s="72"/>
      <c r="BX24" s="72">
        <f>BM24</f>
        <v>0</v>
      </c>
      <c r="BY24" s="72"/>
      <c r="BZ24" s="72"/>
      <c r="CA24" s="72"/>
      <c r="CB24" s="72"/>
      <c r="CC24" s="72"/>
      <c r="CD24" s="72"/>
      <c r="CE24" s="72">
        <f>BT24</f>
        <v>178</v>
      </c>
      <c r="CF24" s="72"/>
      <c r="CG24" s="72"/>
      <c r="CH24" s="72"/>
      <c r="CI24" s="71">
        <f aca="true" t="shared" si="31" ref="CI24:CI36">CJ24</f>
        <v>1000</v>
      </c>
      <c r="CJ24" s="72">
        <v>1000</v>
      </c>
      <c r="CK24" s="71">
        <f aca="true" t="shared" si="32" ref="CK24:CK36">CL24</f>
        <v>972</v>
      </c>
      <c r="CL24" s="72">
        <f>1972-CJ24</f>
        <v>972</v>
      </c>
      <c r="CM24" s="71" t="s">
        <v>220</v>
      </c>
      <c r="CN24" s="72">
        <v>2528</v>
      </c>
      <c r="CO24" s="72">
        <v>1972</v>
      </c>
      <c r="CP24" s="72"/>
      <c r="CQ24" s="72">
        <v>378</v>
      </c>
      <c r="CR24" s="72"/>
      <c r="CS24" s="72"/>
      <c r="CT24" s="72">
        <v>178</v>
      </c>
      <c r="CU24" s="72"/>
      <c r="CV24" s="72"/>
      <c r="CW24" s="72"/>
      <c r="CX24" s="72"/>
      <c r="CY24" s="72">
        <v>2528</v>
      </c>
      <c r="CZ24" s="71">
        <v>1972</v>
      </c>
      <c r="DA24" s="72"/>
      <c r="DB24" s="72">
        <v>378</v>
      </c>
      <c r="DC24" s="72"/>
      <c r="DD24" s="72"/>
      <c r="DE24" s="72">
        <v>178</v>
      </c>
      <c r="DF24" s="72"/>
      <c r="DG24" s="72"/>
      <c r="DH24" s="72"/>
      <c r="DI24" s="72">
        <f>CX24</f>
        <v>0</v>
      </c>
      <c r="DJ24" s="72"/>
      <c r="DK24" s="72"/>
      <c r="DL24" s="72"/>
      <c r="DM24" s="72"/>
      <c r="DN24" s="72"/>
      <c r="DO24" s="72"/>
      <c r="DP24" s="72">
        <f>DE24</f>
        <v>178</v>
      </c>
      <c r="DQ24" s="72"/>
      <c r="DR24" s="72"/>
      <c r="DS24" s="72"/>
      <c r="DT24" s="71">
        <f aca="true" t="shared" si="33" ref="DT24:DT36">DU24</f>
        <v>1000</v>
      </c>
      <c r="DU24" s="72">
        <v>1000</v>
      </c>
      <c r="DV24" s="71">
        <f aca="true" t="shared" si="34" ref="DV24:DV36">DW24</f>
        <v>972</v>
      </c>
      <c r="DW24" s="72">
        <f>1972-DU24</f>
        <v>972</v>
      </c>
      <c r="DX24" s="71" t="s">
        <v>220</v>
      </c>
      <c r="DY24" s="72">
        <v>2528</v>
      </c>
      <c r="DZ24" s="72">
        <v>1972</v>
      </c>
      <c r="EA24" s="72"/>
      <c r="EB24" s="72">
        <v>378</v>
      </c>
      <c r="EC24" s="72"/>
      <c r="ED24" s="72"/>
      <c r="EE24" s="72">
        <v>178</v>
      </c>
      <c r="EF24" s="72"/>
      <c r="EG24" s="72"/>
      <c r="EH24" s="72"/>
      <c r="EI24" s="72"/>
      <c r="EJ24" s="72">
        <v>2528</v>
      </c>
      <c r="EK24" s="71">
        <v>1972</v>
      </c>
      <c r="EL24" s="72"/>
      <c r="EM24" s="72">
        <v>378</v>
      </c>
      <c r="EN24" s="72"/>
      <c r="EO24" s="72"/>
      <c r="EP24" s="72">
        <v>178</v>
      </c>
      <c r="EQ24" s="72"/>
      <c r="ER24" s="72"/>
      <c r="ES24" s="72"/>
      <c r="ET24" s="72">
        <f>EI24</f>
        <v>0</v>
      </c>
      <c r="EU24" s="72"/>
      <c r="EV24" s="72"/>
      <c r="EW24" s="72"/>
      <c r="EX24" s="72"/>
      <c r="EY24" s="72"/>
      <c r="EZ24" s="72"/>
      <c r="FA24" s="72">
        <f>EP24</f>
        <v>178</v>
      </c>
      <c r="FB24" s="72"/>
      <c r="FC24" s="72"/>
      <c r="FD24" s="72"/>
      <c r="FE24" s="71">
        <f aca="true" t="shared" si="35" ref="FE24:FE36">FF24</f>
        <v>1000</v>
      </c>
      <c r="FF24" s="72">
        <v>1000</v>
      </c>
      <c r="FG24" s="71">
        <f aca="true" t="shared" si="36" ref="FG24:FG36">FH24</f>
        <v>972</v>
      </c>
      <c r="FH24" s="72">
        <f>1972-FF24</f>
        <v>972</v>
      </c>
      <c r="FI24" s="33" t="s">
        <v>220</v>
      </c>
      <c r="FJ24" s="14">
        <v>2528</v>
      </c>
      <c r="FK24" s="14">
        <v>1972</v>
      </c>
      <c r="FL24" s="14"/>
      <c r="FM24" s="14">
        <v>378</v>
      </c>
      <c r="FN24" s="14"/>
      <c r="FO24" s="14"/>
      <c r="FP24" s="14">
        <v>178</v>
      </c>
      <c r="FQ24" s="14"/>
      <c r="FR24" s="14"/>
      <c r="FS24" s="14"/>
      <c r="FT24" s="14"/>
      <c r="FU24" s="14">
        <v>2528</v>
      </c>
      <c r="FV24" s="33">
        <v>1972</v>
      </c>
      <c r="FW24" s="14"/>
      <c r="FX24" s="14">
        <v>378</v>
      </c>
      <c r="FY24" s="14"/>
      <c r="FZ24" s="14"/>
      <c r="GA24" s="14">
        <v>178</v>
      </c>
      <c r="GB24" s="14"/>
      <c r="GC24" s="14"/>
      <c r="GD24" s="14"/>
      <c r="GE24" s="14">
        <f>FT24</f>
        <v>0</v>
      </c>
      <c r="GF24" s="14"/>
      <c r="GG24" s="14"/>
      <c r="GH24" s="14"/>
      <c r="GI24" s="14"/>
      <c r="GJ24" s="14"/>
      <c r="GK24" s="14"/>
      <c r="GL24" s="14">
        <f>GA24</f>
        <v>178</v>
      </c>
      <c r="GM24" s="14"/>
      <c r="GN24" s="14"/>
      <c r="GO24" s="14"/>
      <c r="GP24" s="33">
        <f aca="true" t="shared" si="37" ref="GP24:GP36">GQ24</f>
        <v>1000</v>
      </c>
      <c r="GQ24" s="14">
        <v>1000</v>
      </c>
      <c r="GR24" s="33">
        <f aca="true" t="shared" si="38" ref="GR24:GR36">GS24</f>
        <v>972</v>
      </c>
      <c r="GS24" s="14">
        <f>1972-GQ24</f>
        <v>972</v>
      </c>
      <c r="GT24" s="96"/>
      <c r="GV24" s="55"/>
      <c r="GW24" s="56"/>
    </row>
    <row r="25" spans="1:202" s="25" customFormat="1" ht="63.75">
      <c r="A25" s="96" t="s">
        <v>90</v>
      </c>
      <c r="B25" s="97" t="s">
        <v>41</v>
      </c>
      <c r="C25" s="96" t="s">
        <v>45</v>
      </c>
      <c r="D25" s="80" t="s">
        <v>49</v>
      </c>
      <c r="E25" s="96" t="s">
        <v>44</v>
      </c>
      <c r="F25" s="96">
        <v>2019</v>
      </c>
      <c r="G25" s="81"/>
      <c r="H25" s="72">
        <f aca="true" t="shared" si="39" ref="H25:H31">I25+N25</f>
        <v>1119</v>
      </c>
      <c r="I25" s="72">
        <v>1017</v>
      </c>
      <c r="J25" s="72"/>
      <c r="K25" s="72"/>
      <c r="L25" s="72"/>
      <c r="M25" s="72"/>
      <c r="N25" s="72">
        <v>102</v>
      </c>
      <c r="O25" s="72"/>
      <c r="P25" s="72"/>
      <c r="Q25" s="72"/>
      <c r="R25" s="72"/>
      <c r="S25" s="72">
        <v>1119</v>
      </c>
      <c r="T25" s="71">
        <v>1017</v>
      </c>
      <c r="U25" s="72"/>
      <c r="V25" s="72"/>
      <c r="W25" s="72"/>
      <c r="X25" s="72"/>
      <c r="Y25" s="72">
        <v>101.7</v>
      </c>
      <c r="Z25" s="72"/>
      <c r="AA25" s="72"/>
      <c r="AB25" s="72"/>
      <c r="AC25" s="72"/>
      <c r="AD25" s="72"/>
      <c r="AE25" s="72"/>
      <c r="AF25" s="72"/>
      <c r="AG25" s="72"/>
      <c r="AH25" s="72"/>
      <c r="AI25" s="72"/>
      <c r="AJ25" s="72"/>
      <c r="AK25" s="72"/>
      <c r="AL25" s="72"/>
      <c r="AM25" s="72"/>
      <c r="AN25" s="71">
        <f t="shared" si="30"/>
        <v>1017</v>
      </c>
      <c r="AO25" s="72">
        <v>1017</v>
      </c>
      <c r="AP25" s="72"/>
      <c r="AQ25" s="72"/>
      <c r="AR25" s="72"/>
      <c r="AS25" s="72"/>
      <c r="AT25" s="72"/>
      <c r="AU25" s="72"/>
      <c r="AV25" s="72">
        <v>120</v>
      </c>
      <c r="AW25" s="72"/>
      <c r="AX25" s="72"/>
      <c r="AY25" s="72"/>
      <c r="AZ25" s="72"/>
      <c r="BA25" s="72"/>
      <c r="BB25" s="82"/>
      <c r="BC25" s="72">
        <v>1119</v>
      </c>
      <c r="BD25" s="72">
        <v>1017</v>
      </c>
      <c r="BE25" s="72"/>
      <c r="BF25" s="72"/>
      <c r="BG25" s="72"/>
      <c r="BH25" s="72"/>
      <c r="BI25" s="72">
        <v>102</v>
      </c>
      <c r="BJ25" s="72"/>
      <c r="BK25" s="72"/>
      <c r="BL25" s="72"/>
      <c r="BM25" s="72"/>
      <c r="BN25" s="72">
        <v>1119</v>
      </c>
      <c r="BO25" s="71">
        <v>1017</v>
      </c>
      <c r="BP25" s="72"/>
      <c r="BQ25" s="72"/>
      <c r="BR25" s="72"/>
      <c r="BS25" s="72"/>
      <c r="BT25" s="72">
        <v>101.7</v>
      </c>
      <c r="BU25" s="72"/>
      <c r="BV25" s="72"/>
      <c r="BW25" s="72"/>
      <c r="BX25" s="72"/>
      <c r="BY25" s="72"/>
      <c r="BZ25" s="72"/>
      <c r="CA25" s="72"/>
      <c r="CB25" s="72"/>
      <c r="CC25" s="72"/>
      <c r="CD25" s="72"/>
      <c r="CE25" s="72"/>
      <c r="CF25" s="72"/>
      <c r="CG25" s="72"/>
      <c r="CH25" s="72"/>
      <c r="CI25" s="71">
        <f t="shared" si="31"/>
        <v>917</v>
      </c>
      <c r="CJ25" s="72">
        <v>917</v>
      </c>
      <c r="CK25" s="71">
        <f t="shared" si="32"/>
        <v>100</v>
      </c>
      <c r="CL25" s="72">
        <f>1017-CJ25</f>
        <v>100</v>
      </c>
      <c r="CM25" s="71" t="s">
        <v>221</v>
      </c>
      <c r="CN25" s="72">
        <v>1119</v>
      </c>
      <c r="CO25" s="72">
        <v>1017</v>
      </c>
      <c r="CP25" s="72"/>
      <c r="CQ25" s="72"/>
      <c r="CR25" s="72"/>
      <c r="CS25" s="72"/>
      <c r="CT25" s="72">
        <v>102</v>
      </c>
      <c r="CU25" s="72"/>
      <c r="CV25" s="72"/>
      <c r="CW25" s="72"/>
      <c r="CX25" s="72"/>
      <c r="CY25" s="72">
        <v>1119</v>
      </c>
      <c r="CZ25" s="71">
        <v>1017</v>
      </c>
      <c r="DA25" s="72"/>
      <c r="DB25" s="72"/>
      <c r="DC25" s="72"/>
      <c r="DD25" s="72"/>
      <c r="DE25" s="72">
        <v>101.7</v>
      </c>
      <c r="DF25" s="72"/>
      <c r="DG25" s="72"/>
      <c r="DH25" s="72"/>
      <c r="DI25" s="72"/>
      <c r="DJ25" s="72"/>
      <c r="DK25" s="72"/>
      <c r="DL25" s="72"/>
      <c r="DM25" s="72"/>
      <c r="DN25" s="72"/>
      <c r="DO25" s="72"/>
      <c r="DP25" s="72"/>
      <c r="DQ25" s="72"/>
      <c r="DR25" s="72"/>
      <c r="DS25" s="72"/>
      <c r="DT25" s="71">
        <f t="shared" si="33"/>
        <v>917</v>
      </c>
      <c r="DU25" s="72">
        <v>917</v>
      </c>
      <c r="DV25" s="71">
        <f t="shared" si="34"/>
        <v>100</v>
      </c>
      <c r="DW25" s="72">
        <f>1017-DU25</f>
        <v>100</v>
      </c>
      <c r="DX25" s="71" t="s">
        <v>221</v>
      </c>
      <c r="DY25" s="72">
        <v>1119</v>
      </c>
      <c r="DZ25" s="72">
        <v>1017</v>
      </c>
      <c r="EA25" s="72"/>
      <c r="EB25" s="72"/>
      <c r="EC25" s="72"/>
      <c r="ED25" s="72"/>
      <c r="EE25" s="72">
        <v>102</v>
      </c>
      <c r="EF25" s="72"/>
      <c r="EG25" s="72"/>
      <c r="EH25" s="72"/>
      <c r="EI25" s="72"/>
      <c r="EJ25" s="72">
        <v>1119</v>
      </c>
      <c r="EK25" s="71">
        <v>1017</v>
      </c>
      <c r="EL25" s="72"/>
      <c r="EM25" s="72"/>
      <c r="EN25" s="72"/>
      <c r="EO25" s="72"/>
      <c r="EP25" s="72">
        <v>101.7</v>
      </c>
      <c r="EQ25" s="72"/>
      <c r="ER25" s="72"/>
      <c r="ES25" s="72"/>
      <c r="ET25" s="72"/>
      <c r="EU25" s="72"/>
      <c r="EV25" s="72"/>
      <c r="EW25" s="72"/>
      <c r="EX25" s="72"/>
      <c r="EY25" s="72"/>
      <c r="EZ25" s="72"/>
      <c r="FA25" s="72"/>
      <c r="FB25" s="72"/>
      <c r="FC25" s="72"/>
      <c r="FD25" s="72"/>
      <c r="FE25" s="71">
        <f t="shared" si="35"/>
        <v>917</v>
      </c>
      <c r="FF25" s="72">
        <v>917</v>
      </c>
      <c r="FG25" s="71">
        <f t="shared" si="36"/>
        <v>100</v>
      </c>
      <c r="FH25" s="72">
        <f>1017-FF25</f>
        <v>100</v>
      </c>
      <c r="FI25" s="33" t="s">
        <v>221</v>
      </c>
      <c r="FJ25" s="14">
        <v>1119</v>
      </c>
      <c r="FK25" s="14">
        <v>1017</v>
      </c>
      <c r="FL25" s="14"/>
      <c r="FM25" s="14"/>
      <c r="FN25" s="14"/>
      <c r="FO25" s="14"/>
      <c r="FP25" s="14">
        <v>102</v>
      </c>
      <c r="FQ25" s="14"/>
      <c r="FR25" s="14"/>
      <c r="FS25" s="14"/>
      <c r="FT25" s="14"/>
      <c r="FU25" s="14">
        <v>1119</v>
      </c>
      <c r="FV25" s="33">
        <v>1017</v>
      </c>
      <c r="FW25" s="14"/>
      <c r="FX25" s="14"/>
      <c r="FY25" s="14"/>
      <c r="FZ25" s="14"/>
      <c r="GA25" s="14">
        <v>101.7</v>
      </c>
      <c r="GB25" s="14"/>
      <c r="GC25" s="14"/>
      <c r="GD25" s="14"/>
      <c r="GE25" s="14"/>
      <c r="GF25" s="14"/>
      <c r="GG25" s="14"/>
      <c r="GH25" s="14"/>
      <c r="GI25" s="14"/>
      <c r="GJ25" s="14"/>
      <c r="GK25" s="14"/>
      <c r="GL25" s="14"/>
      <c r="GM25" s="14"/>
      <c r="GN25" s="14"/>
      <c r="GO25" s="14"/>
      <c r="GP25" s="33">
        <f t="shared" si="37"/>
        <v>917</v>
      </c>
      <c r="GQ25" s="14">
        <v>917</v>
      </c>
      <c r="GR25" s="33">
        <f t="shared" si="38"/>
        <v>100</v>
      </c>
      <c r="GS25" s="14">
        <f>1017-GQ25</f>
        <v>100</v>
      </c>
      <c r="GT25" s="96"/>
    </row>
    <row r="26" spans="1:202" s="25" customFormat="1" ht="63.75">
      <c r="A26" s="96" t="s">
        <v>92</v>
      </c>
      <c r="B26" s="97" t="s">
        <v>29</v>
      </c>
      <c r="C26" s="96" t="s">
        <v>46</v>
      </c>
      <c r="D26" s="80" t="s">
        <v>50</v>
      </c>
      <c r="E26" s="96" t="s">
        <v>30</v>
      </c>
      <c r="F26" s="96">
        <v>2019</v>
      </c>
      <c r="G26" s="81"/>
      <c r="H26" s="72">
        <f t="shared" si="39"/>
        <v>792</v>
      </c>
      <c r="I26" s="72">
        <v>720</v>
      </c>
      <c r="J26" s="72"/>
      <c r="K26" s="72"/>
      <c r="L26" s="72"/>
      <c r="M26" s="72"/>
      <c r="N26" s="72">
        <v>72</v>
      </c>
      <c r="O26" s="72"/>
      <c r="P26" s="72"/>
      <c r="Q26" s="72"/>
      <c r="R26" s="72"/>
      <c r="S26" s="72">
        <v>792</v>
      </c>
      <c r="T26" s="71">
        <v>720</v>
      </c>
      <c r="U26" s="72"/>
      <c r="V26" s="72"/>
      <c r="W26" s="72"/>
      <c r="X26" s="72"/>
      <c r="Y26" s="72">
        <v>72</v>
      </c>
      <c r="Z26" s="72"/>
      <c r="AA26" s="72"/>
      <c r="AB26" s="72"/>
      <c r="AC26" s="72"/>
      <c r="AD26" s="72"/>
      <c r="AE26" s="72"/>
      <c r="AF26" s="72"/>
      <c r="AG26" s="72"/>
      <c r="AH26" s="72"/>
      <c r="AI26" s="72"/>
      <c r="AJ26" s="72"/>
      <c r="AK26" s="72"/>
      <c r="AL26" s="72"/>
      <c r="AM26" s="72"/>
      <c r="AN26" s="71">
        <f t="shared" si="30"/>
        <v>720</v>
      </c>
      <c r="AO26" s="72">
        <v>720</v>
      </c>
      <c r="AP26" s="72"/>
      <c r="AQ26" s="72"/>
      <c r="AR26" s="72"/>
      <c r="AS26" s="72"/>
      <c r="AT26" s="72"/>
      <c r="AU26" s="72"/>
      <c r="AV26" s="72">
        <v>100</v>
      </c>
      <c r="AW26" s="72"/>
      <c r="AX26" s="72"/>
      <c r="AY26" s="72"/>
      <c r="AZ26" s="72"/>
      <c r="BA26" s="72"/>
      <c r="BB26" s="82"/>
      <c r="BC26" s="72">
        <v>792</v>
      </c>
      <c r="BD26" s="72">
        <v>720</v>
      </c>
      <c r="BE26" s="72"/>
      <c r="BF26" s="72"/>
      <c r="BG26" s="72"/>
      <c r="BH26" s="72"/>
      <c r="BI26" s="72">
        <v>72</v>
      </c>
      <c r="BJ26" s="72"/>
      <c r="BK26" s="72"/>
      <c r="BL26" s="72"/>
      <c r="BM26" s="72"/>
      <c r="BN26" s="72">
        <v>792</v>
      </c>
      <c r="BO26" s="71">
        <v>720</v>
      </c>
      <c r="BP26" s="72"/>
      <c r="BQ26" s="72"/>
      <c r="BR26" s="72"/>
      <c r="BS26" s="72"/>
      <c r="BT26" s="72">
        <v>72</v>
      </c>
      <c r="BU26" s="72"/>
      <c r="BV26" s="72"/>
      <c r="BW26" s="72"/>
      <c r="BX26" s="72"/>
      <c r="BY26" s="72"/>
      <c r="BZ26" s="72"/>
      <c r="CA26" s="72"/>
      <c r="CB26" s="72"/>
      <c r="CC26" s="72"/>
      <c r="CD26" s="72"/>
      <c r="CE26" s="72"/>
      <c r="CF26" s="72"/>
      <c r="CG26" s="72"/>
      <c r="CH26" s="72"/>
      <c r="CI26" s="71">
        <f t="shared" si="31"/>
        <v>720</v>
      </c>
      <c r="CJ26" s="72">
        <v>720</v>
      </c>
      <c r="CK26" s="71">
        <f t="shared" si="32"/>
        <v>0</v>
      </c>
      <c r="CL26" s="72">
        <f>720-CJ26</f>
        <v>0</v>
      </c>
      <c r="CM26" s="71" t="s">
        <v>222</v>
      </c>
      <c r="CN26" s="72">
        <v>792</v>
      </c>
      <c r="CO26" s="72">
        <v>720</v>
      </c>
      <c r="CP26" s="72"/>
      <c r="CQ26" s="72"/>
      <c r="CR26" s="72"/>
      <c r="CS26" s="72"/>
      <c r="CT26" s="72">
        <v>72</v>
      </c>
      <c r="CU26" s="72"/>
      <c r="CV26" s="72"/>
      <c r="CW26" s="72"/>
      <c r="CX26" s="72"/>
      <c r="CY26" s="72">
        <v>792</v>
      </c>
      <c r="CZ26" s="71">
        <v>720</v>
      </c>
      <c r="DA26" s="72"/>
      <c r="DB26" s="72"/>
      <c r="DC26" s="72"/>
      <c r="DD26" s="72"/>
      <c r="DE26" s="72">
        <v>72</v>
      </c>
      <c r="DF26" s="72"/>
      <c r="DG26" s="72"/>
      <c r="DH26" s="72"/>
      <c r="DI26" s="72"/>
      <c r="DJ26" s="72"/>
      <c r="DK26" s="72"/>
      <c r="DL26" s="72"/>
      <c r="DM26" s="72"/>
      <c r="DN26" s="72"/>
      <c r="DO26" s="72"/>
      <c r="DP26" s="72"/>
      <c r="DQ26" s="72"/>
      <c r="DR26" s="72"/>
      <c r="DS26" s="72"/>
      <c r="DT26" s="71">
        <f t="shared" si="33"/>
        <v>720</v>
      </c>
      <c r="DU26" s="72">
        <v>720</v>
      </c>
      <c r="DV26" s="71">
        <f t="shared" si="34"/>
        <v>0</v>
      </c>
      <c r="DW26" s="72">
        <f>720-DU26</f>
        <v>0</v>
      </c>
      <c r="DX26" s="71" t="s">
        <v>222</v>
      </c>
      <c r="DY26" s="72">
        <v>792</v>
      </c>
      <c r="DZ26" s="72">
        <v>720</v>
      </c>
      <c r="EA26" s="72"/>
      <c r="EB26" s="72"/>
      <c r="EC26" s="72"/>
      <c r="ED26" s="72"/>
      <c r="EE26" s="72">
        <v>72</v>
      </c>
      <c r="EF26" s="72"/>
      <c r="EG26" s="72"/>
      <c r="EH26" s="72"/>
      <c r="EI26" s="72"/>
      <c r="EJ26" s="72">
        <v>792</v>
      </c>
      <c r="EK26" s="71">
        <v>720</v>
      </c>
      <c r="EL26" s="72"/>
      <c r="EM26" s="72"/>
      <c r="EN26" s="72"/>
      <c r="EO26" s="72"/>
      <c r="EP26" s="72">
        <v>72</v>
      </c>
      <c r="EQ26" s="72"/>
      <c r="ER26" s="72"/>
      <c r="ES26" s="72"/>
      <c r="ET26" s="72"/>
      <c r="EU26" s="72"/>
      <c r="EV26" s="72"/>
      <c r="EW26" s="72"/>
      <c r="EX26" s="72"/>
      <c r="EY26" s="72"/>
      <c r="EZ26" s="72"/>
      <c r="FA26" s="72"/>
      <c r="FB26" s="72"/>
      <c r="FC26" s="72"/>
      <c r="FD26" s="72"/>
      <c r="FE26" s="71">
        <f t="shared" si="35"/>
        <v>720</v>
      </c>
      <c r="FF26" s="72">
        <v>720</v>
      </c>
      <c r="FG26" s="71">
        <f t="shared" si="36"/>
        <v>0</v>
      </c>
      <c r="FH26" s="72">
        <f>720-FF26</f>
        <v>0</v>
      </c>
      <c r="FI26" s="33" t="s">
        <v>222</v>
      </c>
      <c r="FJ26" s="14">
        <v>792</v>
      </c>
      <c r="FK26" s="14">
        <v>720</v>
      </c>
      <c r="FL26" s="14"/>
      <c r="FM26" s="14"/>
      <c r="FN26" s="14"/>
      <c r="FO26" s="14"/>
      <c r="FP26" s="14">
        <v>72</v>
      </c>
      <c r="FQ26" s="14"/>
      <c r="FR26" s="14"/>
      <c r="FS26" s="14"/>
      <c r="FT26" s="14"/>
      <c r="FU26" s="14">
        <v>792</v>
      </c>
      <c r="FV26" s="33">
        <v>720</v>
      </c>
      <c r="FW26" s="14"/>
      <c r="FX26" s="14"/>
      <c r="FY26" s="14"/>
      <c r="FZ26" s="14"/>
      <c r="GA26" s="14">
        <v>72</v>
      </c>
      <c r="GB26" s="14"/>
      <c r="GC26" s="14"/>
      <c r="GD26" s="14"/>
      <c r="GE26" s="14"/>
      <c r="GF26" s="14"/>
      <c r="GG26" s="14"/>
      <c r="GH26" s="14"/>
      <c r="GI26" s="14"/>
      <c r="GJ26" s="14"/>
      <c r="GK26" s="14"/>
      <c r="GL26" s="14"/>
      <c r="GM26" s="14"/>
      <c r="GN26" s="14"/>
      <c r="GO26" s="14"/>
      <c r="GP26" s="33">
        <f t="shared" si="37"/>
        <v>720</v>
      </c>
      <c r="GQ26" s="14">
        <v>720</v>
      </c>
      <c r="GR26" s="33">
        <f t="shared" si="38"/>
        <v>0</v>
      </c>
      <c r="GS26" s="14">
        <f>720-GQ26</f>
        <v>0</v>
      </c>
      <c r="GT26" s="96"/>
    </row>
    <row r="27" spans="1:202" s="25" customFormat="1" ht="63.75">
      <c r="A27" s="96" t="s">
        <v>93</v>
      </c>
      <c r="B27" s="97" t="s">
        <v>35</v>
      </c>
      <c r="C27" s="96" t="s">
        <v>46</v>
      </c>
      <c r="D27" s="80" t="s">
        <v>51</v>
      </c>
      <c r="E27" s="96" t="s">
        <v>30</v>
      </c>
      <c r="F27" s="96">
        <v>2019</v>
      </c>
      <c r="G27" s="81"/>
      <c r="H27" s="72">
        <f t="shared" si="39"/>
        <v>898</v>
      </c>
      <c r="I27" s="72">
        <v>816</v>
      </c>
      <c r="J27" s="72"/>
      <c r="K27" s="72"/>
      <c r="L27" s="72"/>
      <c r="M27" s="72"/>
      <c r="N27" s="72">
        <v>82</v>
      </c>
      <c r="O27" s="72"/>
      <c r="P27" s="72"/>
      <c r="Q27" s="72"/>
      <c r="R27" s="72"/>
      <c r="S27" s="72">
        <v>898</v>
      </c>
      <c r="T27" s="71">
        <v>816</v>
      </c>
      <c r="U27" s="72"/>
      <c r="V27" s="72"/>
      <c r="W27" s="72"/>
      <c r="X27" s="72"/>
      <c r="Y27" s="72">
        <v>81.60000000000001</v>
      </c>
      <c r="Z27" s="72"/>
      <c r="AA27" s="72"/>
      <c r="AB27" s="72"/>
      <c r="AC27" s="72"/>
      <c r="AD27" s="72"/>
      <c r="AE27" s="72"/>
      <c r="AF27" s="72"/>
      <c r="AG27" s="72"/>
      <c r="AH27" s="72"/>
      <c r="AI27" s="72"/>
      <c r="AJ27" s="72"/>
      <c r="AK27" s="72"/>
      <c r="AL27" s="72"/>
      <c r="AM27" s="72"/>
      <c r="AN27" s="71">
        <f t="shared" si="30"/>
        <v>816</v>
      </c>
      <c r="AO27" s="72">
        <v>816</v>
      </c>
      <c r="AP27" s="72"/>
      <c r="AQ27" s="72"/>
      <c r="AR27" s="72"/>
      <c r="AS27" s="72"/>
      <c r="AT27" s="72"/>
      <c r="AU27" s="72"/>
      <c r="AV27" s="72">
        <v>100</v>
      </c>
      <c r="AW27" s="72"/>
      <c r="AX27" s="72"/>
      <c r="AY27" s="72"/>
      <c r="AZ27" s="72"/>
      <c r="BA27" s="72"/>
      <c r="BB27" s="82"/>
      <c r="BC27" s="72">
        <v>898</v>
      </c>
      <c r="BD27" s="72">
        <v>816</v>
      </c>
      <c r="BE27" s="72"/>
      <c r="BF27" s="72"/>
      <c r="BG27" s="72"/>
      <c r="BH27" s="72"/>
      <c r="BI27" s="72">
        <v>82</v>
      </c>
      <c r="BJ27" s="72"/>
      <c r="BK27" s="72"/>
      <c r="BL27" s="72"/>
      <c r="BM27" s="72"/>
      <c r="BN27" s="72">
        <v>898</v>
      </c>
      <c r="BO27" s="71">
        <v>816</v>
      </c>
      <c r="BP27" s="72"/>
      <c r="BQ27" s="72"/>
      <c r="BR27" s="72"/>
      <c r="BS27" s="72"/>
      <c r="BT27" s="72">
        <v>81.60000000000001</v>
      </c>
      <c r="BU27" s="72"/>
      <c r="BV27" s="72"/>
      <c r="BW27" s="72"/>
      <c r="BX27" s="72"/>
      <c r="BY27" s="72"/>
      <c r="BZ27" s="72"/>
      <c r="CA27" s="72"/>
      <c r="CB27" s="72"/>
      <c r="CC27" s="72"/>
      <c r="CD27" s="72"/>
      <c r="CE27" s="72"/>
      <c r="CF27" s="72"/>
      <c r="CG27" s="72"/>
      <c r="CH27" s="72"/>
      <c r="CI27" s="71">
        <f t="shared" si="31"/>
        <v>816</v>
      </c>
      <c r="CJ27" s="72">
        <v>816</v>
      </c>
      <c r="CK27" s="71">
        <f t="shared" si="32"/>
        <v>0</v>
      </c>
      <c r="CL27" s="72">
        <f>816-CJ27</f>
        <v>0</v>
      </c>
      <c r="CM27" s="71" t="s">
        <v>223</v>
      </c>
      <c r="CN27" s="72">
        <v>898</v>
      </c>
      <c r="CO27" s="72">
        <v>816</v>
      </c>
      <c r="CP27" s="72"/>
      <c r="CQ27" s="72"/>
      <c r="CR27" s="72"/>
      <c r="CS27" s="72"/>
      <c r="CT27" s="72">
        <v>82</v>
      </c>
      <c r="CU27" s="72"/>
      <c r="CV27" s="72"/>
      <c r="CW27" s="72"/>
      <c r="CX27" s="72"/>
      <c r="CY27" s="72">
        <v>898</v>
      </c>
      <c r="CZ27" s="71">
        <v>816</v>
      </c>
      <c r="DA27" s="72"/>
      <c r="DB27" s="72"/>
      <c r="DC27" s="72"/>
      <c r="DD27" s="72"/>
      <c r="DE27" s="72">
        <v>81.60000000000001</v>
      </c>
      <c r="DF27" s="72"/>
      <c r="DG27" s="72"/>
      <c r="DH27" s="72"/>
      <c r="DI27" s="72"/>
      <c r="DJ27" s="72"/>
      <c r="DK27" s="72"/>
      <c r="DL27" s="72"/>
      <c r="DM27" s="72"/>
      <c r="DN27" s="72"/>
      <c r="DO27" s="72"/>
      <c r="DP27" s="72"/>
      <c r="DQ27" s="72"/>
      <c r="DR27" s="72"/>
      <c r="DS27" s="72"/>
      <c r="DT27" s="71">
        <f t="shared" si="33"/>
        <v>816</v>
      </c>
      <c r="DU27" s="72">
        <v>816</v>
      </c>
      <c r="DV27" s="71">
        <f t="shared" si="34"/>
        <v>0</v>
      </c>
      <c r="DW27" s="72">
        <f>816-DU27</f>
        <v>0</v>
      </c>
      <c r="DX27" s="71" t="s">
        <v>223</v>
      </c>
      <c r="DY27" s="72">
        <v>898</v>
      </c>
      <c r="DZ27" s="72">
        <v>816</v>
      </c>
      <c r="EA27" s="72"/>
      <c r="EB27" s="72"/>
      <c r="EC27" s="72"/>
      <c r="ED27" s="72"/>
      <c r="EE27" s="72">
        <v>82</v>
      </c>
      <c r="EF27" s="72"/>
      <c r="EG27" s="72"/>
      <c r="EH27" s="72"/>
      <c r="EI27" s="72"/>
      <c r="EJ27" s="72">
        <v>898</v>
      </c>
      <c r="EK27" s="71">
        <v>816</v>
      </c>
      <c r="EL27" s="72"/>
      <c r="EM27" s="72"/>
      <c r="EN27" s="72"/>
      <c r="EO27" s="72"/>
      <c r="EP27" s="72">
        <v>81.60000000000001</v>
      </c>
      <c r="EQ27" s="72"/>
      <c r="ER27" s="72"/>
      <c r="ES27" s="72"/>
      <c r="ET27" s="72"/>
      <c r="EU27" s="72"/>
      <c r="EV27" s="72"/>
      <c r="EW27" s="72"/>
      <c r="EX27" s="72"/>
      <c r="EY27" s="72"/>
      <c r="EZ27" s="72"/>
      <c r="FA27" s="72"/>
      <c r="FB27" s="72"/>
      <c r="FC27" s="72"/>
      <c r="FD27" s="72"/>
      <c r="FE27" s="71">
        <f t="shared" si="35"/>
        <v>816</v>
      </c>
      <c r="FF27" s="72">
        <v>816</v>
      </c>
      <c r="FG27" s="71">
        <f t="shared" si="36"/>
        <v>0</v>
      </c>
      <c r="FH27" s="72">
        <f>816-FF27</f>
        <v>0</v>
      </c>
      <c r="FI27" s="33" t="s">
        <v>223</v>
      </c>
      <c r="FJ27" s="14">
        <v>898</v>
      </c>
      <c r="FK27" s="14">
        <v>816</v>
      </c>
      <c r="FL27" s="14"/>
      <c r="FM27" s="14"/>
      <c r="FN27" s="14"/>
      <c r="FO27" s="14"/>
      <c r="FP27" s="14">
        <v>82</v>
      </c>
      <c r="FQ27" s="14"/>
      <c r="FR27" s="14"/>
      <c r="FS27" s="14"/>
      <c r="FT27" s="14"/>
      <c r="FU27" s="14">
        <v>898</v>
      </c>
      <c r="FV27" s="33">
        <v>816</v>
      </c>
      <c r="FW27" s="14"/>
      <c r="FX27" s="14"/>
      <c r="FY27" s="14"/>
      <c r="FZ27" s="14"/>
      <c r="GA27" s="14">
        <v>81.60000000000001</v>
      </c>
      <c r="GB27" s="14"/>
      <c r="GC27" s="14"/>
      <c r="GD27" s="14"/>
      <c r="GE27" s="14"/>
      <c r="GF27" s="14"/>
      <c r="GG27" s="14"/>
      <c r="GH27" s="14"/>
      <c r="GI27" s="14"/>
      <c r="GJ27" s="14"/>
      <c r="GK27" s="14"/>
      <c r="GL27" s="14"/>
      <c r="GM27" s="14"/>
      <c r="GN27" s="14"/>
      <c r="GO27" s="14"/>
      <c r="GP27" s="33">
        <f t="shared" si="37"/>
        <v>816</v>
      </c>
      <c r="GQ27" s="14">
        <v>816</v>
      </c>
      <c r="GR27" s="33">
        <f t="shared" si="38"/>
        <v>0</v>
      </c>
      <c r="GS27" s="14">
        <f>816-GQ27</f>
        <v>0</v>
      </c>
      <c r="GT27" s="96"/>
    </row>
    <row r="28" spans="1:202" s="25" customFormat="1" ht="63.75">
      <c r="A28" s="96" t="s">
        <v>94</v>
      </c>
      <c r="B28" s="97" t="s">
        <v>42</v>
      </c>
      <c r="C28" s="96" t="s">
        <v>253</v>
      </c>
      <c r="D28" s="80" t="s">
        <v>52</v>
      </c>
      <c r="E28" s="96" t="s">
        <v>185</v>
      </c>
      <c r="F28" s="96" t="s">
        <v>57</v>
      </c>
      <c r="G28" s="81"/>
      <c r="H28" s="72">
        <f t="shared" si="39"/>
        <v>1492</v>
      </c>
      <c r="I28" s="72">
        <v>1356</v>
      </c>
      <c r="J28" s="72"/>
      <c r="K28" s="72"/>
      <c r="L28" s="72"/>
      <c r="M28" s="72"/>
      <c r="N28" s="72">
        <v>136</v>
      </c>
      <c r="O28" s="72"/>
      <c r="P28" s="72"/>
      <c r="Q28" s="72"/>
      <c r="R28" s="72"/>
      <c r="S28" s="72">
        <v>1492</v>
      </c>
      <c r="T28" s="71">
        <v>1356</v>
      </c>
      <c r="U28" s="72"/>
      <c r="V28" s="72"/>
      <c r="W28" s="72"/>
      <c r="X28" s="72"/>
      <c r="Y28" s="72">
        <v>135.60000000000002</v>
      </c>
      <c r="Z28" s="72"/>
      <c r="AA28" s="72"/>
      <c r="AB28" s="72"/>
      <c r="AC28" s="72"/>
      <c r="AD28" s="72"/>
      <c r="AE28" s="72"/>
      <c r="AF28" s="72"/>
      <c r="AG28" s="72"/>
      <c r="AH28" s="72"/>
      <c r="AI28" s="72"/>
      <c r="AJ28" s="72"/>
      <c r="AK28" s="72"/>
      <c r="AL28" s="72"/>
      <c r="AM28" s="72"/>
      <c r="AN28" s="71">
        <f t="shared" si="30"/>
        <v>1356</v>
      </c>
      <c r="AO28" s="72">
        <v>1356</v>
      </c>
      <c r="AP28" s="72"/>
      <c r="AQ28" s="72"/>
      <c r="AR28" s="72"/>
      <c r="AS28" s="72"/>
      <c r="AT28" s="72"/>
      <c r="AU28" s="72"/>
      <c r="AV28" s="72">
        <v>120</v>
      </c>
      <c r="AW28" s="72"/>
      <c r="AX28" s="72"/>
      <c r="AY28" s="72"/>
      <c r="AZ28" s="72"/>
      <c r="BA28" s="72"/>
      <c r="BB28" s="82"/>
      <c r="BC28" s="72">
        <v>1492</v>
      </c>
      <c r="BD28" s="72">
        <v>1356</v>
      </c>
      <c r="BE28" s="72"/>
      <c r="BF28" s="72"/>
      <c r="BG28" s="72"/>
      <c r="BH28" s="72"/>
      <c r="BI28" s="72">
        <v>136</v>
      </c>
      <c r="BJ28" s="72"/>
      <c r="BK28" s="72"/>
      <c r="BL28" s="72"/>
      <c r="BM28" s="72"/>
      <c r="BN28" s="72">
        <v>1492</v>
      </c>
      <c r="BO28" s="71">
        <v>1356</v>
      </c>
      <c r="BP28" s="72"/>
      <c r="BQ28" s="72"/>
      <c r="BR28" s="72"/>
      <c r="BS28" s="72"/>
      <c r="BT28" s="72">
        <v>135.60000000000002</v>
      </c>
      <c r="BU28" s="72"/>
      <c r="BV28" s="72"/>
      <c r="BW28" s="72"/>
      <c r="BX28" s="72"/>
      <c r="BY28" s="72"/>
      <c r="BZ28" s="72"/>
      <c r="CA28" s="72"/>
      <c r="CB28" s="72"/>
      <c r="CC28" s="72"/>
      <c r="CD28" s="72"/>
      <c r="CE28" s="72"/>
      <c r="CF28" s="72"/>
      <c r="CG28" s="72"/>
      <c r="CH28" s="72"/>
      <c r="CI28" s="71">
        <f t="shared" si="31"/>
        <v>500</v>
      </c>
      <c r="CJ28" s="72">
        <v>500</v>
      </c>
      <c r="CK28" s="71">
        <f t="shared" si="32"/>
        <v>856</v>
      </c>
      <c r="CL28" s="72">
        <f>1356-CJ28</f>
        <v>856</v>
      </c>
      <c r="CM28" s="71" t="s">
        <v>224</v>
      </c>
      <c r="CN28" s="72">
        <v>1492</v>
      </c>
      <c r="CO28" s="72">
        <v>1356</v>
      </c>
      <c r="CP28" s="72"/>
      <c r="CQ28" s="72"/>
      <c r="CR28" s="72"/>
      <c r="CS28" s="72"/>
      <c r="CT28" s="72">
        <v>136</v>
      </c>
      <c r="CU28" s="72"/>
      <c r="CV28" s="72"/>
      <c r="CW28" s="72"/>
      <c r="CX28" s="72"/>
      <c r="CY28" s="72">
        <v>1492</v>
      </c>
      <c r="CZ28" s="71">
        <v>1356</v>
      </c>
      <c r="DA28" s="72"/>
      <c r="DB28" s="72"/>
      <c r="DC28" s="72"/>
      <c r="DD28" s="72"/>
      <c r="DE28" s="72">
        <v>135.60000000000002</v>
      </c>
      <c r="DF28" s="72"/>
      <c r="DG28" s="72"/>
      <c r="DH28" s="72"/>
      <c r="DI28" s="72"/>
      <c r="DJ28" s="72"/>
      <c r="DK28" s="72"/>
      <c r="DL28" s="72"/>
      <c r="DM28" s="72"/>
      <c r="DN28" s="72"/>
      <c r="DO28" s="72"/>
      <c r="DP28" s="72"/>
      <c r="DQ28" s="72"/>
      <c r="DR28" s="72"/>
      <c r="DS28" s="72"/>
      <c r="DT28" s="71">
        <f t="shared" si="33"/>
        <v>500</v>
      </c>
      <c r="DU28" s="72">
        <v>500</v>
      </c>
      <c r="DV28" s="71">
        <f t="shared" si="34"/>
        <v>856</v>
      </c>
      <c r="DW28" s="72">
        <f>1356-DU28</f>
        <v>856</v>
      </c>
      <c r="DX28" s="71" t="s">
        <v>254</v>
      </c>
      <c r="DY28" s="72">
        <v>1492</v>
      </c>
      <c r="DZ28" s="72">
        <v>1356</v>
      </c>
      <c r="EA28" s="72"/>
      <c r="EB28" s="72"/>
      <c r="EC28" s="72"/>
      <c r="ED28" s="72"/>
      <c r="EE28" s="72">
        <v>136</v>
      </c>
      <c r="EF28" s="72"/>
      <c r="EG28" s="72"/>
      <c r="EH28" s="72"/>
      <c r="EI28" s="72"/>
      <c r="EJ28" s="72">
        <v>1492</v>
      </c>
      <c r="EK28" s="71">
        <v>1356</v>
      </c>
      <c r="EL28" s="72"/>
      <c r="EM28" s="72"/>
      <c r="EN28" s="72"/>
      <c r="EO28" s="72"/>
      <c r="EP28" s="72">
        <v>135.60000000000002</v>
      </c>
      <c r="EQ28" s="72"/>
      <c r="ER28" s="72"/>
      <c r="ES28" s="72"/>
      <c r="ET28" s="72"/>
      <c r="EU28" s="72"/>
      <c r="EV28" s="72"/>
      <c r="EW28" s="72"/>
      <c r="EX28" s="72"/>
      <c r="EY28" s="72"/>
      <c r="EZ28" s="72"/>
      <c r="FA28" s="72"/>
      <c r="FB28" s="72"/>
      <c r="FC28" s="72"/>
      <c r="FD28" s="72"/>
      <c r="FE28" s="71">
        <f t="shared" si="35"/>
        <v>500</v>
      </c>
      <c r="FF28" s="72">
        <v>500</v>
      </c>
      <c r="FG28" s="71">
        <f t="shared" si="36"/>
        <v>856</v>
      </c>
      <c r="FH28" s="72">
        <f>1356-FF28</f>
        <v>856</v>
      </c>
      <c r="FI28" s="33" t="s">
        <v>254</v>
      </c>
      <c r="FJ28" s="14">
        <v>1492</v>
      </c>
      <c r="FK28" s="14">
        <v>1356</v>
      </c>
      <c r="FL28" s="14"/>
      <c r="FM28" s="14"/>
      <c r="FN28" s="14"/>
      <c r="FO28" s="14"/>
      <c r="FP28" s="14">
        <v>136</v>
      </c>
      <c r="FQ28" s="14"/>
      <c r="FR28" s="14"/>
      <c r="FS28" s="14"/>
      <c r="FT28" s="14"/>
      <c r="FU28" s="14">
        <v>1492</v>
      </c>
      <c r="FV28" s="33">
        <v>1356</v>
      </c>
      <c r="FW28" s="14"/>
      <c r="FX28" s="14"/>
      <c r="FY28" s="14"/>
      <c r="FZ28" s="14"/>
      <c r="GA28" s="14">
        <v>135.60000000000002</v>
      </c>
      <c r="GB28" s="14"/>
      <c r="GC28" s="14"/>
      <c r="GD28" s="14"/>
      <c r="GE28" s="14"/>
      <c r="GF28" s="14"/>
      <c r="GG28" s="14"/>
      <c r="GH28" s="14"/>
      <c r="GI28" s="14"/>
      <c r="GJ28" s="14"/>
      <c r="GK28" s="14"/>
      <c r="GL28" s="14"/>
      <c r="GM28" s="14"/>
      <c r="GN28" s="14"/>
      <c r="GO28" s="14"/>
      <c r="GP28" s="33">
        <f t="shared" si="37"/>
        <v>500</v>
      </c>
      <c r="GQ28" s="14">
        <v>500</v>
      </c>
      <c r="GR28" s="33">
        <f t="shared" si="38"/>
        <v>856</v>
      </c>
      <c r="GS28" s="14">
        <f>1356-GQ28</f>
        <v>856</v>
      </c>
      <c r="GT28" s="96"/>
    </row>
    <row r="29" spans="1:202" s="25" customFormat="1" ht="63.75">
      <c r="A29" s="96" t="s">
        <v>95</v>
      </c>
      <c r="B29" s="97" t="s">
        <v>82</v>
      </c>
      <c r="C29" s="96" t="s">
        <v>46</v>
      </c>
      <c r="D29" s="80" t="s">
        <v>53</v>
      </c>
      <c r="E29" s="96" t="s">
        <v>28</v>
      </c>
      <c r="F29" s="96">
        <v>2019</v>
      </c>
      <c r="G29" s="81"/>
      <c r="H29" s="72">
        <f t="shared" si="39"/>
        <v>575</v>
      </c>
      <c r="I29" s="72">
        <v>523</v>
      </c>
      <c r="J29" s="72"/>
      <c r="K29" s="72"/>
      <c r="L29" s="72"/>
      <c r="M29" s="72"/>
      <c r="N29" s="72">
        <v>52</v>
      </c>
      <c r="O29" s="72"/>
      <c r="P29" s="72"/>
      <c r="Q29" s="72"/>
      <c r="R29" s="72"/>
      <c r="S29" s="72">
        <v>575</v>
      </c>
      <c r="T29" s="71">
        <v>523</v>
      </c>
      <c r="U29" s="72"/>
      <c r="V29" s="72"/>
      <c r="W29" s="72"/>
      <c r="X29" s="72"/>
      <c r="Y29" s="72">
        <v>52.25</v>
      </c>
      <c r="Z29" s="72"/>
      <c r="AA29" s="72"/>
      <c r="AB29" s="72"/>
      <c r="AC29" s="72"/>
      <c r="AD29" s="72"/>
      <c r="AE29" s="72"/>
      <c r="AF29" s="72"/>
      <c r="AG29" s="72"/>
      <c r="AH29" s="72"/>
      <c r="AI29" s="72"/>
      <c r="AJ29" s="72"/>
      <c r="AK29" s="72"/>
      <c r="AL29" s="72"/>
      <c r="AM29" s="72"/>
      <c r="AN29" s="71">
        <f t="shared" si="30"/>
        <v>523</v>
      </c>
      <c r="AO29" s="72">
        <v>523</v>
      </c>
      <c r="AP29" s="72"/>
      <c r="AQ29" s="72"/>
      <c r="AR29" s="72"/>
      <c r="AS29" s="72"/>
      <c r="AT29" s="72"/>
      <c r="AU29" s="72"/>
      <c r="AV29" s="72">
        <v>50</v>
      </c>
      <c r="AW29" s="72"/>
      <c r="AX29" s="72"/>
      <c r="AY29" s="72"/>
      <c r="AZ29" s="72"/>
      <c r="BA29" s="72"/>
      <c r="BB29" s="82"/>
      <c r="BC29" s="72">
        <v>575</v>
      </c>
      <c r="BD29" s="72">
        <v>523</v>
      </c>
      <c r="BE29" s="72"/>
      <c r="BF29" s="72"/>
      <c r="BG29" s="72"/>
      <c r="BH29" s="72"/>
      <c r="BI29" s="72">
        <v>52</v>
      </c>
      <c r="BJ29" s="72"/>
      <c r="BK29" s="72"/>
      <c r="BL29" s="72"/>
      <c r="BM29" s="72"/>
      <c r="BN29" s="72">
        <v>575</v>
      </c>
      <c r="BO29" s="71">
        <v>523</v>
      </c>
      <c r="BP29" s="72"/>
      <c r="BQ29" s="72"/>
      <c r="BR29" s="72"/>
      <c r="BS29" s="72"/>
      <c r="BT29" s="72">
        <v>52.25</v>
      </c>
      <c r="BU29" s="72"/>
      <c r="BV29" s="72"/>
      <c r="BW29" s="72"/>
      <c r="BX29" s="72"/>
      <c r="BY29" s="72"/>
      <c r="BZ29" s="72"/>
      <c r="CA29" s="72"/>
      <c r="CB29" s="72"/>
      <c r="CC29" s="72"/>
      <c r="CD29" s="72"/>
      <c r="CE29" s="72"/>
      <c r="CF29" s="72"/>
      <c r="CG29" s="72"/>
      <c r="CH29" s="72"/>
      <c r="CI29" s="71">
        <f t="shared" si="31"/>
        <v>523</v>
      </c>
      <c r="CJ29" s="72">
        <v>523</v>
      </c>
      <c r="CK29" s="71">
        <f t="shared" si="32"/>
        <v>0</v>
      </c>
      <c r="CL29" s="72">
        <f>523-CJ29</f>
        <v>0</v>
      </c>
      <c r="CM29" s="71" t="s">
        <v>225</v>
      </c>
      <c r="CN29" s="72">
        <v>575</v>
      </c>
      <c r="CO29" s="72">
        <v>523</v>
      </c>
      <c r="CP29" s="72"/>
      <c r="CQ29" s="72"/>
      <c r="CR29" s="72"/>
      <c r="CS29" s="72"/>
      <c r="CT29" s="72">
        <v>52</v>
      </c>
      <c r="CU29" s="72"/>
      <c r="CV29" s="72"/>
      <c r="CW29" s="72"/>
      <c r="CX29" s="72"/>
      <c r="CY29" s="72">
        <v>575</v>
      </c>
      <c r="CZ29" s="71">
        <v>523</v>
      </c>
      <c r="DA29" s="72"/>
      <c r="DB29" s="72"/>
      <c r="DC29" s="72"/>
      <c r="DD29" s="72"/>
      <c r="DE29" s="72">
        <v>52.25</v>
      </c>
      <c r="DF29" s="72"/>
      <c r="DG29" s="72"/>
      <c r="DH29" s="72"/>
      <c r="DI29" s="72"/>
      <c r="DJ29" s="72"/>
      <c r="DK29" s="72"/>
      <c r="DL29" s="72"/>
      <c r="DM29" s="72"/>
      <c r="DN29" s="72"/>
      <c r="DO29" s="72"/>
      <c r="DP29" s="72"/>
      <c r="DQ29" s="72"/>
      <c r="DR29" s="72"/>
      <c r="DS29" s="72"/>
      <c r="DT29" s="71">
        <f t="shared" si="33"/>
        <v>523</v>
      </c>
      <c r="DU29" s="72">
        <v>523</v>
      </c>
      <c r="DV29" s="71">
        <f t="shared" si="34"/>
        <v>0</v>
      </c>
      <c r="DW29" s="72">
        <f>523-DU29</f>
        <v>0</v>
      </c>
      <c r="DX29" s="71" t="s">
        <v>225</v>
      </c>
      <c r="DY29" s="72">
        <v>575</v>
      </c>
      <c r="DZ29" s="72">
        <v>523</v>
      </c>
      <c r="EA29" s="72"/>
      <c r="EB29" s="72"/>
      <c r="EC29" s="72"/>
      <c r="ED29" s="72"/>
      <c r="EE29" s="72">
        <v>52</v>
      </c>
      <c r="EF29" s="72"/>
      <c r="EG29" s="72"/>
      <c r="EH29" s="72"/>
      <c r="EI29" s="72"/>
      <c r="EJ29" s="72">
        <v>575</v>
      </c>
      <c r="EK29" s="71">
        <v>523</v>
      </c>
      <c r="EL29" s="72"/>
      <c r="EM29" s="72"/>
      <c r="EN29" s="72"/>
      <c r="EO29" s="72"/>
      <c r="EP29" s="72">
        <v>52.25</v>
      </c>
      <c r="EQ29" s="72"/>
      <c r="ER29" s="72"/>
      <c r="ES29" s="72"/>
      <c r="ET29" s="72"/>
      <c r="EU29" s="72"/>
      <c r="EV29" s="72"/>
      <c r="EW29" s="72"/>
      <c r="EX29" s="72"/>
      <c r="EY29" s="72"/>
      <c r="EZ29" s="72"/>
      <c r="FA29" s="72"/>
      <c r="FB29" s="72"/>
      <c r="FC29" s="72"/>
      <c r="FD29" s="72"/>
      <c r="FE29" s="71">
        <f t="shared" si="35"/>
        <v>523</v>
      </c>
      <c r="FF29" s="72">
        <v>523</v>
      </c>
      <c r="FG29" s="71">
        <f t="shared" si="36"/>
        <v>0</v>
      </c>
      <c r="FH29" s="72">
        <f>523-FF29</f>
        <v>0</v>
      </c>
      <c r="FI29" s="33" t="s">
        <v>225</v>
      </c>
      <c r="FJ29" s="14">
        <v>575</v>
      </c>
      <c r="FK29" s="14">
        <v>523</v>
      </c>
      <c r="FL29" s="14"/>
      <c r="FM29" s="14"/>
      <c r="FN29" s="14"/>
      <c r="FO29" s="14"/>
      <c r="FP29" s="14">
        <v>52</v>
      </c>
      <c r="FQ29" s="14"/>
      <c r="FR29" s="14"/>
      <c r="FS29" s="14"/>
      <c r="FT29" s="14"/>
      <c r="FU29" s="14">
        <v>575</v>
      </c>
      <c r="FV29" s="33">
        <v>523</v>
      </c>
      <c r="FW29" s="14"/>
      <c r="FX29" s="14"/>
      <c r="FY29" s="14"/>
      <c r="FZ29" s="14"/>
      <c r="GA29" s="14">
        <v>52.25</v>
      </c>
      <c r="GB29" s="14"/>
      <c r="GC29" s="14"/>
      <c r="GD29" s="14"/>
      <c r="GE29" s="14"/>
      <c r="GF29" s="14"/>
      <c r="GG29" s="14"/>
      <c r="GH29" s="14"/>
      <c r="GI29" s="14"/>
      <c r="GJ29" s="14"/>
      <c r="GK29" s="14"/>
      <c r="GL29" s="14"/>
      <c r="GM29" s="14"/>
      <c r="GN29" s="14"/>
      <c r="GO29" s="14"/>
      <c r="GP29" s="33">
        <f t="shared" si="37"/>
        <v>523</v>
      </c>
      <c r="GQ29" s="14">
        <v>523</v>
      </c>
      <c r="GR29" s="33">
        <f t="shared" si="38"/>
        <v>0</v>
      </c>
      <c r="GS29" s="14">
        <f>523-GQ29</f>
        <v>0</v>
      </c>
      <c r="GT29" s="96"/>
    </row>
    <row r="30" spans="1:202" s="25" customFormat="1" ht="63.75">
      <c r="A30" s="96" t="s">
        <v>96</v>
      </c>
      <c r="B30" s="97" t="s">
        <v>43</v>
      </c>
      <c r="C30" s="96" t="s">
        <v>46</v>
      </c>
      <c r="D30" s="80" t="s">
        <v>54</v>
      </c>
      <c r="E30" s="96" t="s">
        <v>30</v>
      </c>
      <c r="F30" s="96" t="s">
        <v>57</v>
      </c>
      <c r="G30" s="81"/>
      <c r="H30" s="72">
        <f t="shared" si="39"/>
        <v>1997</v>
      </c>
      <c r="I30" s="72">
        <v>1815</v>
      </c>
      <c r="J30" s="72"/>
      <c r="K30" s="72"/>
      <c r="L30" s="72"/>
      <c r="M30" s="72"/>
      <c r="N30" s="72">
        <v>182</v>
      </c>
      <c r="O30" s="72"/>
      <c r="P30" s="72"/>
      <c r="Q30" s="72"/>
      <c r="R30" s="72"/>
      <c r="S30" s="72">
        <v>1997</v>
      </c>
      <c r="T30" s="71">
        <v>1815</v>
      </c>
      <c r="U30" s="72"/>
      <c r="V30" s="72"/>
      <c r="W30" s="72"/>
      <c r="X30" s="72"/>
      <c r="Y30" s="72">
        <v>181.5</v>
      </c>
      <c r="Z30" s="72"/>
      <c r="AA30" s="72"/>
      <c r="AB30" s="72"/>
      <c r="AC30" s="72"/>
      <c r="AD30" s="72"/>
      <c r="AE30" s="72"/>
      <c r="AF30" s="72"/>
      <c r="AG30" s="72"/>
      <c r="AH30" s="72"/>
      <c r="AI30" s="72"/>
      <c r="AJ30" s="72"/>
      <c r="AK30" s="72"/>
      <c r="AL30" s="72"/>
      <c r="AM30" s="72"/>
      <c r="AN30" s="71">
        <f t="shared" si="30"/>
        <v>1815</v>
      </c>
      <c r="AO30" s="72">
        <v>1815</v>
      </c>
      <c r="AP30" s="72"/>
      <c r="AQ30" s="72"/>
      <c r="AR30" s="72"/>
      <c r="AS30" s="72"/>
      <c r="AT30" s="72"/>
      <c r="AU30" s="72"/>
      <c r="AV30" s="72">
        <v>100</v>
      </c>
      <c r="AW30" s="72"/>
      <c r="AX30" s="72"/>
      <c r="AY30" s="72"/>
      <c r="AZ30" s="72"/>
      <c r="BA30" s="72"/>
      <c r="BB30" s="82"/>
      <c r="BC30" s="72">
        <v>1997</v>
      </c>
      <c r="BD30" s="72">
        <v>1815</v>
      </c>
      <c r="BE30" s="72"/>
      <c r="BF30" s="72"/>
      <c r="BG30" s="72"/>
      <c r="BH30" s="72"/>
      <c r="BI30" s="72">
        <v>182</v>
      </c>
      <c r="BJ30" s="72"/>
      <c r="BK30" s="72"/>
      <c r="BL30" s="72"/>
      <c r="BM30" s="72"/>
      <c r="BN30" s="72">
        <v>1997</v>
      </c>
      <c r="BO30" s="71">
        <v>1815</v>
      </c>
      <c r="BP30" s="72"/>
      <c r="BQ30" s="72"/>
      <c r="BR30" s="72"/>
      <c r="BS30" s="72"/>
      <c r="BT30" s="72">
        <v>181.5</v>
      </c>
      <c r="BU30" s="72"/>
      <c r="BV30" s="72"/>
      <c r="BW30" s="72"/>
      <c r="BX30" s="72"/>
      <c r="BY30" s="72"/>
      <c r="BZ30" s="72"/>
      <c r="CA30" s="72"/>
      <c r="CB30" s="72"/>
      <c r="CC30" s="72"/>
      <c r="CD30" s="72"/>
      <c r="CE30" s="72"/>
      <c r="CF30" s="72"/>
      <c r="CG30" s="72"/>
      <c r="CH30" s="72"/>
      <c r="CI30" s="71">
        <f t="shared" si="31"/>
        <v>550</v>
      </c>
      <c r="CJ30" s="72">
        <v>550</v>
      </c>
      <c r="CK30" s="71">
        <f t="shared" si="32"/>
        <v>1265</v>
      </c>
      <c r="CL30" s="72">
        <f>1815-CJ30</f>
        <v>1265</v>
      </c>
      <c r="CM30" s="71" t="s">
        <v>226</v>
      </c>
      <c r="CN30" s="72">
        <v>1997</v>
      </c>
      <c r="CO30" s="72">
        <v>1815</v>
      </c>
      <c r="CP30" s="72"/>
      <c r="CQ30" s="72"/>
      <c r="CR30" s="72"/>
      <c r="CS30" s="72"/>
      <c r="CT30" s="72">
        <v>182</v>
      </c>
      <c r="CU30" s="72"/>
      <c r="CV30" s="72"/>
      <c r="CW30" s="72"/>
      <c r="CX30" s="72"/>
      <c r="CY30" s="72">
        <v>1997</v>
      </c>
      <c r="CZ30" s="71">
        <v>1815</v>
      </c>
      <c r="DA30" s="72"/>
      <c r="DB30" s="72"/>
      <c r="DC30" s="72"/>
      <c r="DD30" s="72"/>
      <c r="DE30" s="72">
        <v>181.5</v>
      </c>
      <c r="DF30" s="72"/>
      <c r="DG30" s="72"/>
      <c r="DH30" s="72"/>
      <c r="DI30" s="72"/>
      <c r="DJ30" s="72"/>
      <c r="DK30" s="72"/>
      <c r="DL30" s="72"/>
      <c r="DM30" s="72"/>
      <c r="DN30" s="72"/>
      <c r="DO30" s="72"/>
      <c r="DP30" s="72"/>
      <c r="DQ30" s="72"/>
      <c r="DR30" s="72"/>
      <c r="DS30" s="72"/>
      <c r="DT30" s="71">
        <f t="shared" si="33"/>
        <v>550</v>
      </c>
      <c r="DU30" s="72">
        <v>550</v>
      </c>
      <c r="DV30" s="71">
        <f t="shared" si="34"/>
        <v>1265</v>
      </c>
      <c r="DW30" s="72">
        <f>1815-DU30</f>
        <v>1265</v>
      </c>
      <c r="DX30" s="71" t="s">
        <v>226</v>
      </c>
      <c r="DY30" s="72">
        <v>1997</v>
      </c>
      <c r="DZ30" s="72">
        <v>1815</v>
      </c>
      <c r="EA30" s="72"/>
      <c r="EB30" s="72"/>
      <c r="EC30" s="72"/>
      <c r="ED30" s="72"/>
      <c r="EE30" s="72">
        <v>182</v>
      </c>
      <c r="EF30" s="72"/>
      <c r="EG30" s="72"/>
      <c r="EH30" s="72"/>
      <c r="EI30" s="72"/>
      <c r="EJ30" s="72">
        <v>1997</v>
      </c>
      <c r="EK30" s="71">
        <v>1815</v>
      </c>
      <c r="EL30" s="72"/>
      <c r="EM30" s="72"/>
      <c r="EN30" s="72"/>
      <c r="EO30" s="72"/>
      <c r="EP30" s="72">
        <v>181.5</v>
      </c>
      <c r="EQ30" s="72"/>
      <c r="ER30" s="72"/>
      <c r="ES30" s="72"/>
      <c r="ET30" s="72"/>
      <c r="EU30" s="72"/>
      <c r="EV30" s="72"/>
      <c r="EW30" s="72"/>
      <c r="EX30" s="72"/>
      <c r="EY30" s="72"/>
      <c r="EZ30" s="72"/>
      <c r="FA30" s="72"/>
      <c r="FB30" s="72"/>
      <c r="FC30" s="72"/>
      <c r="FD30" s="72"/>
      <c r="FE30" s="71">
        <f t="shared" si="35"/>
        <v>550</v>
      </c>
      <c r="FF30" s="72">
        <v>550</v>
      </c>
      <c r="FG30" s="71">
        <f t="shared" si="36"/>
        <v>1265</v>
      </c>
      <c r="FH30" s="72">
        <f>1815-FF30</f>
        <v>1265</v>
      </c>
      <c r="FI30" s="33" t="s">
        <v>226</v>
      </c>
      <c r="FJ30" s="14">
        <v>1997</v>
      </c>
      <c r="FK30" s="14">
        <v>1815</v>
      </c>
      <c r="FL30" s="14"/>
      <c r="FM30" s="14"/>
      <c r="FN30" s="14"/>
      <c r="FO30" s="14"/>
      <c r="FP30" s="14">
        <v>182</v>
      </c>
      <c r="FQ30" s="14"/>
      <c r="FR30" s="14"/>
      <c r="FS30" s="14"/>
      <c r="FT30" s="14"/>
      <c r="FU30" s="14">
        <v>1997</v>
      </c>
      <c r="FV30" s="33">
        <v>1815</v>
      </c>
      <c r="FW30" s="14"/>
      <c r="FX30" s="14"/>
      <c r="FY30" s="14"/>
      <c r="FZ30" s="14"/>
      <c r="GA30" s="14">
        <v>181.5</v>
      </c>
      <c r="GB30" s="14"/>
      <c r="GC30" s="14"/>
      <c r="GD30" s="14"/>
      <c r="GE30" s="14"/>
      <c r="GF30" s="14"/>
      <c r="GG30" s="14"/>
      <c r="GH30" s="14"/>
      <c r="GI30" s="14"/>
      <c r="GJ30" s="14"/>
      <c r="GK30" s="14"/>
      <c r="GL30" s="14"/>
      <c r="GM30" s="14"/>
      <c r="GN30" s="14"/>
      <c r="GO30" s="14"/>
      <c r="GP30" s="33">
        <f t="shared" si="37"/>
        <v>550</v>
      </c>
      <c r="GQ30" s="14">
        <v>550</v>
      </c>
      <c r="GR30" s="33">
        <f t="shared" si="38"/>
        <v>1265</v>
      </c>
      <c r="GS30" s="14">
        <f>1815-GQ30</f>
        <v>1265</v>
      </c>
      <c r="GT30" s="96"/>
    </row>
    <row r="31" spans="1:202" s="25" customFormat="1" ht="76.5">
      <c r="A31" s="96" t="s">
        <v>147</v>
      </c>
      <c r="B31" s="97" t="s">
        <v>36</v>
      </c>
      <c r="C31" s="96" t="s">
        <v>47</v>
      </c>
      <c r="D31" s="80" t="s">
        <v>55</v>
      </c>
      <c r="E31" s="96" t="s">
        <v>26</v>
      </c>
      <c r="F31" s="96">
        <v>2019</v>
      </c>
      <c r="G31" s="81"/>
      <c r="H31" s="72">
        <f t="shared" si="39"/>
        <v>715</v>
      </c>
      <c r="I31" s="72">
        <v>650</v>
      </c>
      <c r="J31" s="72"/>
      <c r="K31" s="72"/>
      <c r="L31" s="72"/>
      <c r="M31" s="72"/>
      <c r="N31" s="72">
        <v>65</v>
      </c>
      <c r="O31" s="72"/>
      <c r="P31" s="72"/>
      <c r="Q31" s="72"/>
      <c r="R31" s="72"/>
      <c r="S31" s="72">
        <v>715</v>
      </c>
      <c r="T31" s="71">
        <v>650</v>
      </c>
      <c r="U31" s="72"/>
      <c r="V31" s="72"/>
      <c r="W31" s="72"/>
      <c r="X31" s="72"/>
      <c r="Y31" s="72">
        <v>65</v>
      </c>
      <c r="Z31" s="72"/>
      <c r="AA31" s="72"/>
      <c r="AB31" s="72"/>
      <c r="AC31" s="72"/>
      <c r="AD31" s="72"/>
      <c r="AE31" s="72"/>
      <c r="AF31" s="72"/>
      <c r="AG31" s="72"/>
      <c r="AH31" s="72"/>
      <c r="AI31" s="72"/>
      <c r="AJ31" s="72"/>
      <c r="AK31" s="72"/>
      <c r="AL31" s="72"/>
      <c r="AM31" s="72"/>
      <c r="AN31" s="71">
        <f t="shared" si="30"/>
        <v>650</v>
      </c>
      <c r="AO31" s="72">
        <v>650</v>
      </c>
      <c r="AP31" s="72"/>
      <c r="AQ31" s="72"/>
      <c r="AR31" s="72"/>
      <c r="AS31" s="72"/>
      <c r="AT31" s="72"/>
      <c r="AU31" s="72"/>
      <c r="AV31" s="72">
        <v>50</v>
      </c>
      <c r="AW31" s="72"/>
      <c r="AX31" s="72"/>
      <c r="AY31" s="72"/>
      <c r="AZ31" s="72"/>
      <c r="BA31" s="72"/>
      <c r="BB31" s="82"/>
      <c r="BC31" s="72">
        <v>715</v>
      </c>
      <c r="BD31" s="72">
        <v>650</v>
      </c>
      <c r="BE31" s="72"/>
      <c r="BF31" s="72"/>
      <c r="BG31" s="72"/>
      <c r="BH31" s="72"/>
      <c r="BI31" s="72">
        <v>65</v>
      </c>
      <c r="BJ31" s="72"/>
      <c r="BK31" s="72"/>
      <c r="BL31" s="72"/>
      <c r="BM31" s="72"/>
      <c r="BN31" s="72">
        <v>715</v>
      </c>
      <c r="BO31" s="71">
        <v>650</v>
      </c>
      <c r="BP31" s="72"/>
      <c r="BQ31" s="72"/>
      <c r="BR31" s="72"/>
      <c r="BS31" s="72"/>
      <c r="BT31" s="72">
        <v>65</v>
      </c>
      <c r="BU31" s="72"/>
      <c r="BV31" s="72"/>
      <c r="BW31" s="72"/>
      <c r="BX31" s="72"/>
      <c r="BY31" s="72"/>
      <c r="BZ31" s="72"/>
      <c r="CA31" s="72"/>
      <c r="CB31" s="72"/>
      <c r="CC31" s="72"/>
      <c r="CD31" s="72"/>
      <c r="CE31" s="72"/>
      <c r="CF31" s="72"/>
      <c r="CG31" s="72"/>
      <c r="CH31" s="72"/>
      <c r="CI31" s="71">
        <f t="shared" si="31"/>
        <v>650</v>
      </c>
      <c r="CJ31" s="72">
        <v>650</v>
      </c>
      <c r="CK31" s="71">
        <f t="shared" si="32"/>
        <v>0</v>
      </c>
      <c r="CL31" s="72">
        <f>650-CJ31</f>
        <v>0</v>
      </c>
      <c r="CM31" s="71" t="s">
        <v>227</v>
      </c>
      <c r="CN31" s="72">
        <v>715</v>
      </c>
      <c r="CO31" s="72">
        <v>650</v>
      </c>
      <c r="CP31" s="72"/>
      <c r="CQ31" s="72"/>
      <c r="CR31" s="72"/>
      <c r="CS31" s="72"/>
      <c r="CT31" s="72">
        <v>65</v>
      </c>
      <c r="CU31" s="72"/>
      <c r="CV31" s="72"/>
      <c r="CW31" s="72"/>
      <c r="CX31" s="72"/>
      <c r="CY31" s="72">
        <v>715</v>
      </c>
      <c r="CZ31" s="71">
        <v>650</v>
      </c>
      <c r="DA31" s="72"/>
      <c r="DB31" s="72"/>
      <c r="DC31" s="72"/>
      <c r="DD31" s="72"/>
      <c r="DE31" s="72">
        <v>65</v>
      </c>
      <c r="DF31" s="72"/>
      <c r="DG31" s="72"/>
      <c r="DH31" s="72"/>
      <c r="DI31" s="72"/>
      <c r="DJ31" s="72"/>
      <c r="DK31" s="72"/>
      <c r="DL31" s="72"/>
      <c r="DM31" s="72"/>
      <c r="DN31" s="72"/>
      <c r="DO31" s="72"/>
      <c r="DP31" s="72"/>
      <c r="DQ31" s="72"/>
      <c r="DR31" s="72"/>
      <c r="DS31" s="72"/>
      <c r="DT31" s="71">
        <f t="shared" si="33"/>
        <v>650</v>
      </c>
      <c r="DU31" s="72">
        <v>650</v>
      </c>
      <c r="DV31" s="71">
        <f t="shared" si="34"/>
        <v>0</v>
      </c>
      <c r="DW31" s="72">
        <f>650-DU31</f>
        <v>0</v>
      </c>
      <c r="DX31" s="71" t="s">
        <v>227</v>
      </c>
      <c r="DY31" s="72">
        <v>715</v>
      </c>
      <c r="DZ31" s="72">
        <v>650</v>
      </c>
      <c r="EA31" s="72"/>
      <c r="EB31" s="72"/>
      <c r="EC31" s="72"/>
      <c r="ED31" s="72"/>
      <c r="EE31" s="72">
        <v>65</v>
      </c>
      <c r="EF31" s="72"/>
      <c r="EG31" s="72"/>
      <c r="EH31" s="72"/>
      <c r="EI31" s="72"/>
      <c r="EJ31" s="72">
        <v>715</v>
      </c>
      <c r="EK31" s="71">
        <v>650</v>
      </c>
      <c r="EL31" s="72"/>
      <c r="EM31" s="72"/>
      <c r="EN31" s="72"/>
      <c r="EO31" s="72"/>
      <c r="EP31" s="72">
        <v>65</v>
      </c>
      <c r="EQ31" s="72"/>
      <c r="ER31" s="72"/>
      <c r="ES31" s="72"/>
      <c r="ET31" s="72"/>
      <c r="EU31" s="72"/>
      <c r="EV31" s="72"/>
      <c r="EW31" s="72"/>
      <c r="EX31" s="72"/>
      <c r="EY31" s="72"/>
      <c r="EZ31" s="72"/>
      <c r="FA31" s="72"/>
      <c r="FB31" s="72"/>
      <c r="FC31" s="72"/>
      <c r="FD31" s="72"/>
      <c r="FE31" s="71">
        <f t="shared" si="35"/>
        <v>650</v>
      </c>
      <c r="FF31" s="72">
        <v>650</v>
      </c>
      <c r="FG31" s="71">
        <f t="shared" si="36"/>
        <v>0</v>
      </c>
      <c r="FH31" s="72">
        <f>650-FF31</f>
        <v>0</v>
      </c>
      <c r="FI31" s="33" t="s">
        <v>227</v>
      </c>
      <c r="FJ31" s="14">
        <v>715</v>
      </c>
      <c r="FK31" s="14">
        <v>650</v>
      </c>
      <c r="FL31" s="14"/>
      <c r="FM31" s="14"/>
      <c r="FN31" s="14"/>
      <c r="FO31" s="14"/>
      <c r="FP31" s="14">
        <v>65</v>
      </c>
      <c r="FQ31" s="14"/>
      <c r="FR31" s="14"/>
      <c r="FS31" s="14"/>
      <c r="FT31" s="14"/>
      <c r="FU31" s="14">
        <v>715</v>
      </c>
      <c r="FV31" s="33">
        <v>650</v>
      </c>
      <c r="FW31" s="14"/>
      <c r="FX31" s="14"/>
      <c r="FY31" s="14"/>
      <c r="FZ31" s="14"/>
      <c r="GA31" s="14">
        <v>65</v>
      </c>
      <c r="GB31" s="14"/>
      <c r="GC31" s="14"/>
      <c r="GD31" s="14"/>
      <c r="GE31" s="14"/>
      <c r="GF31" s="14"/>
      <c r="GG31" s="14"/>
      <c r="GH31" s="14"/>
      <c r="GI31" s="14"/>
      <c r="GJ31" s="14"/>
      <c r="GK31" s="14"/>
      <c r="GL31" s="14"/>
      <c r="GM31" s="14"/>
      <c r="GN31" s="14"/>
      <c r="GO31" s="14"/>
      <c r="GP31" s="33">
        <f t="shared" si="37"/>
        <v>650</v>
      </c>
      <c r="GQ31" s="14">
        <v>650</v>
      </c>
      <c r="GR31" s="33">
        <f t="shared" si="38"/>
        <v>0</v>
      </c>
      <c r="GS31" s="14">
        <f>650-GQ31</f>
        <v>0</v>
      </c>
      <c r="GT31" s="96"/>
    </row>
    <row r="32" spans="1:202" s="26" customFormat="1" ht="63.75">
      <c r="A32" s="96" t="s">
        <v>163</v>
      </c>
      <c r="B32" s="97" t="s">
        <v>60</v>
      </c>
      <c r="C32" s="96" t="s">
        <v>45</v>
      </c>
      <c r="D32" s="80" t="s">
        <v>53</v>
      </c>
      <c r="E32" s="96" t="s">
        <v>63</v>
      </c>
      <c r="F32" s="96" t="s">
        <v>57</v>
      </c>
      <c r="G32" s="79"/>
      <c r="H32" s="72">
        <f aca="true" t="shared" si="40" ref="H32:H37">I32+J32+K32+L32+M32+N32</f>
        <v>1188</v>
      </c>
      <c r="I32" s="72">
        <v>63</v>
      </c>
      <c r="J32" s="72"/>
      <c r="K32" s="72">
        <v>1017</v>
      </c>
      <c r="L32" s="72"/>
      <c r="M32" s="72"/>
      <c r="N32" s="72">
        <f>+(K32+I32)*10%</f>
        <v>108</v>
      </c>
      <c r="O32" s="72"/>
      <c r="P32" s="72"/>
      <c r="Q32" s="72"/>
      <c r="R32" s="72"/>
      <c r="S32" s="72">
        <v>1188</v>
      </c>
      <c r="T32" s="71">
        <v>63</v>
      </c>
      <c r="U32" s="72"/>
      <c r="V32" s="72">
        <v>1017</v>
      </c>
      <c r="W32" s="72"/>
      <c r="X32" s="72"/>
      <c r="Y32" s="72">
        <f>+(V32+T32)*10%</f>
        <v>108</v>
      </c>
      <c r="Z32" s="72"/>
      <c r="AA32" s="72"/>
      <c r="AB32" s="72"/>
      <c r="AC32" s="72"/>
      <c r="AD32" s="72"/>
      <c r="AE32" s="72"/>
      <c r="AF32" s="72"/>
      <c r="AG32" s="72"/>
      <c r="AH32" s="72"/>
      <c r="AI32" s="72"/>
      <c r="AJ32" s="72"/>
      <c r="AK32" s="72"/>
      <c r="AL32" s="72"/>
      <c r="AM32" s="72"/>
      <c r="AN32" s="71">
        <f t="shared" si="30"/>
        <v>63</v>
      </c>
      <c r="AO32" s="72">
        <v>63</v>
      </c>
      <c r="AP32" s="72"/>
      <c r="AQ32" s="72"/>
      <c r="AR32" s="72"/>
      <c r="AS32" s="72"/>
      <c r="AT32" s="72"/>
      <c r="AU32" s="72"/>
      <c r="AV32" s="72">
        <v>50</v>
      </c>
      <c r="AW32" s="72"/>
      <c r="AX32" s="72"/>
      <c r="AY32" s="72"/>
      <c r="AZ32" s="72"/>
      <c r="BA32" s="72"/>
      <c r="BB32" s="71"/>
      <c r="BC32" s="72">
        <v>1188</v>
      </c>
      <c r="BD32" s="72">
        <v>63</v>
      </c>
      <c r="BE32" s="72"/>
      <c r="BF32" s="72">
        <v>1017</v>
      </c>
      <c r="BG32" s="72"/>
      <c r="BH32" s="72"/>
      <c r="BI32" s="72">
        <v>108</v>
      </c>
      <c r="BJ32" s="72"/>
      <c r="BK32" s="72"/>
      <c r="BL32" s="72"/>
      <c r="BM32" s="72"/>
      <c r="BN32" s="72">
        <v>1188</v>
      </c>
      <c r="BO32" s="71">
        <v>63</v>
      </c>
      <c r="BP32" s="72"/>
      <c r="BQ32" s="72">
        <v>1017</v>
      </c>
      <c r="BR32" s="72"/>
      <c r="BS32" s="72"/>
      <c r="BT32" s="72">
        <f>+(BQ32+BO32)*10%</f>
        <v>108</v>
      </c>
      <c r="BU32" s="72"/>
      <c r="BV32" s="72"/>
      <c r="BW32" s="72"/>
      <c r="BX32" s="72"/>
      <c r="BY32" s="72"/>
      <c r="BZ32" s="72"/>
      <c r="CA32" s="72"/>
      <c r="CB32" s="72"/>
      <c r="CC32" s="72"/>
      <c r="CD32" s="72"/>
      <c r="CE32" s="72"/>
      <c r="CF32" s="72"/>
      <c r="CG32" s="72"/>
      <c r="CH32" s="72"/>
      <c r="CI32" s="71">
        <f t="shared" si="31"/>
        <v>50</v>
      </c>
      <c r="CJ32" s="72">
        <v>50</v>
      </c>
      <c r="CK32" s="71">
        <f t="shared" si="32"/>
        <v>13</v>
      </c>
      <c r="CL32" s="72">
        <f>63-CJ32</f>
        <v>13</v>
      </c>
      <c r="CM32" s="71" t="s">
        <v>228</v>
      </c>
      <c r="CN32" s="72">
        <v>1188</v>
      </c>
      <c r="CO32" s="72">
        <v>63</v>
      </c>
      <c r="CP32" s="72"/>
      <c r="CQ32" s="72">
        <v>1017</v>
      </c>
      <c r="CR32" s="72"/>
      <c r="CS32" s="72"/>
      <c r="CT32" s="72">
        <v>108</v>
      </c>
      <c r="CU32" s="72"/>
      <c r="CV32" s="72"/>
      <c r="CW32" s="72"/>
      <c r="CX32" s="72"/>
      <c r="CY32" s="72">
        <v>1188</v>
      </c>
      <c r="CZ32" s="71">
        <v>63</v>
      </c>
      <c r="DA32" s="72"/>
      <c r="DB32" s="72">
        <v>1017</v>
      </c>
      <c r="DC32" s="72"/>
      <c r="DD32" s="72"/>
      <c r="DE32" s="72">
        <f>+(DB32+CZ32)*10%</f>
        <v>108</v>
      </c>
      <c r="DF32" s="72"/>
      <c r="DG32" s="72"/>
      <c r="DH32" s="72"/>
      <c r="DI32" s="72"/>
      <c r="DJ32" s="72"/>
      <c r="DK32" s="72"/>
      <c r="DL32" s="72"/>
      <c r="DM32" s="72"/>
      <c r="DN32" s="72"/>
      <c r="DO32" s="72"/>
      <c r="DP32" s="72"/>
      <c r="DQ32" s="72"/>
      <c r="DR32" s="72"/>
      <c r="DS32" s="72"/>
      <c r="DT32" s="71">
        <f t="shared" si="33"/>
        <v>50</v>
      </c>
      <c r="DU32" s="72">
        <v>50</v>
      </c>
      <c r="DV32" s="71">
        <f t="shared" si="34"/>
        <v>13</v>
      </c>
      <c r="DW32" s="72">
        <f>63-DU32</f>
        <v>13</v>
      </c>
      <c r="DX32" s="71" t="s">
        <v>228</v>
      </c>
      <c r="DY32" s="72">
        <v>1188</v>
      </c>
      <c r="DZ32" s="72">
        <v>63</v>
      </c>
      <c r="EA32" s="72"/>
      <c r="EB32" s="72">
        <v>1017</v>
      </c>
      <c r="EC32" s="72"/>
      <c r="ED32" s="72"/>
      <c r="EE32" s="72">
        <v>108</v>
      </c>
      <c r="EF32" s="72"/>
      <c r="EG32" s="72"/>
      <c r="EH32" s="72"/>
      <c r="EI32" s="72"/>
      <c r="EJ32" s="72">
        <v>1188</v>
      </c>
      <c r="EK32" s="71">
        <v>63</v>
      </c>
      <c r="EL32" s="72"/>
      <c r="EM32" s="72">
        <v>1017</v>
      </c>
      <c r="EN32" s="72"/>
      <c r="EO32" s="72"/>
      <c r="EP32" s="72">
        <f>+(EM32+EK32)*10%</f>
        <v>108</v>
      </c>
      <c r="EQ32" s="72"/>
      <c r="ER32" s="72"/>
      <c r="ES32" s="72"/>
      <c r="ET32" s="72"/>
      <c r="EU32" s="72"/>
      <c r="EV32" s="72"/>
      <c r="EW32" s="72"/>
      <c r="EX32" s="72"/>
      <c r="EY32" s="72"/>
      <c r="EZ32" s="72"/>
      <c r="FA32" s="72"/>
      <c r="FB32" s="72"/>
      <c r="FC32" s="72"/>
      <c r="FD32" s="72"/>
      <c r="FE32" s="71">
        <f t="shared" si="35"/>
        <v>50</v>
      </c>
      <c r="FF32" s="72">
        <v>50</v>
      </c>
      <c r="FG32" s="71">
        <f t="shared" si="36"/>
        <v>13</v>
      </c>
      <c r="FH32" s="72">
        <f>63-FF32</f>
        <v>13</v>
      </c>
      <c r="FI32" s="33" t="s">
        <v>228</v>
      </c>
      <c r="FJ32" s="14">
        <v>1188</v>
      </c>
      <c r="FK32" s="14">
        <v>63</v>
      </c>
      <c r="FL32" s="14"/>
      <c r="FM32" s="14">
        <v>1017</v>
      </c>
      <c r="FN32" s="14"/>
      <c r="FO32" s="14"/>
      <c r="FP32" s="14">
        <v>108</v>
      </c>
      <c r="FQ32" s="14"/>
      <c r="FR32" s="14"/>
      <c r="FS32" s="14"/>
      <c r="FT32" s="14"/>
      <c r="FU32" s="14">
        <v>1188</v>
      </c>
      <c r="FV32" s="33">
        <v>63</v>
      </c>
      <c r="FW32" s="14"/>
      <c r="FX32" s="14">
        <v>1017</v>
      </c>
      <c r="FY32" s="14"/>
      <c r="FZ32" s="14"/>
      <c r="GA32" s="14">
        <f>+(FX32+FV32)*10%</f>
        <v>108</v>
      </c>
      <c r="GB32" s="14"/>
      <c r="GC32" s="14"/>
      <c r="GD32" s="14"/>
      <c r="GE32" s="14"/>
      <c r="GF32" s="14"/>
      <c r="GG32" s="14"/>
      <c r="GH32" s="14"/>
      <c r="GI32" s="14"/>
      <c r="GJ32" s="14"/>
      <c r="GK32" s="14"/>
      <c r="GL32" s="14"/>
      <c r="GM32" s="14"/>
      <c r="GN32" s="14"/>
      <c r="GO32" s="14"/>
      <c r="GP32" s="33">
        <f t="shared" si="37"/>
        <v>50</v>
      </c>
      <c r="GQ32" s="14">
        <v>50</v>
      </c>
      <c r="GR32" s="33">
        <f t="shared" si="38"/>
        <v>13</v>
      </c>
      <c r="GS32" s="14">
        <f>63-GQ32</f>
        <v>13</v>
      </c>
      <c r="GT32" s="96"/>
    </row>
    <row r="33" spans="1:202" s="26" customFormat="1" ht="63.75">
      <c r="A33" s="96" t="s">
        <v>148</v>
      </c>
      <c r="B33" s="97" t="s">
        <v>59</v>
      </c>
      <c r="C33" s="96" t="s">
        <v>45</v>
      </c>
      <c r="D33" s="80" t="s">
        <v>53</v>
      </c>
      <c r="E33" s="96" t="s">
        <v>62</v>
      </c>
      <c r="F33" s="96" t="s">
        <v>57</v>
      </c>
      <c r="G33" s="79"/>
      <c r="H33" s="72">
        <f t="shared" si="40"/>
        <v>1251</v>
      </c>
      <c r="I33" s="72">
        <f>550-283+650+220</f>
        <v>1137</v>
      </c>
      <c r="J33" s="72"/>
      <c r="K33" s="72">
        <v>0</v>
      </c>
      <c r="L33" s="72"/>
      <c r="M33" s="72"/>
      <c r="N33" s="72">
        <v>114</v>
      </c>
      <c r="O33" s="72"/>
      <c r="P33" s="72"/>
      <c r="Q33" s="72"/>
      <c r="R33" s="72"/>
      <c r="S33" s="72">
        <v>1251</v>
      </c>
      <c r="T33" s="71">
        <v>1137</v>
      </c>
      <c r="U33" s="72"/>
      <c r="V33" s="72">
        <v>0</v>
      </c>
      <c r="W33" s="72"/>
      <c r="X33" s="72"/>
      <c r="Y33" s="72">
        <f>+T33*10%</f>
        <v>113.7</v>
      </c>
      <c r="Z33" s="72"/>
      <c r="AA33" s="72"/>
      <c r="AB33" s="72"/>
      <c r="AC33" s="72"/>
      <c r="AD33" s="72"/>
      <c r="AE33" s="72"/>
      <c r="AF33" s="72"/>
      <c r="AG33" s="72"/>
      <c r="AH33" s="72"/>
      <c r="AI33" s="72"/>
      <c r="AJ33" s="72"/>
      <c r="AK33" s="72"/>
      <c r="AL33" s="72"/>
      <c r="AM33" s="72"/>
      <c r="AN33" s="71">
        <f t="shared" si="30"/>
        <v>1137</v>
      </c>
      <c r="AO33" s="72">
        <v>1137</v>
      </c>
      <c r="AP33" s="72"/>
      <c r="AQ33" s="72"/>
      <c r="AR33" s="72"/>
      <c r="AS33" s="72"/>
      <c r="AT33" s="72"/>
      <c r="AU33" s="72"/>
      <c r="AV33" s="72">
        <v>50</v>
      </c>
      <c r="AW33" s="72"/>
      <c r="AX33" s="72"/>
      <c r="AY33" s="72"/>
      <c r="AZ33" s="72"/>
      <c r="BA33" s="72"/>
      <c r="BB33" s="71"/>
      <c r="BC33" s="72">
        <v>1251</v>
      </c>
      <c r="BD33" s="72">
        <v>1137</v>
      </c>
      <c r="BE33" s="72"/>
      <c r="BF33" s="72">
        <v>0</v>
      </c>
      <c r="BG33" s="72"/>
      <c r="BH33" s="72"/>
      <c r="BI33" s="72">
        <v>114</v>
      </c>
      <c r="BJ33" s="72"/>
      <c r="BK33" s="72"/>
      <c r="BL33" s="72"/>
      <c r="BM33" s="72"/>
      <c r="BN33" s="72">
        <v>1251</v>
      </c>
      <c r="BO33" s="71">
        <v>1137</v>
      </c>
      <c r="BP33" s="72"/>
      <c r="BQ33" s="72">
        <v>0</v>
      </c>
      <c r="BR33" s="72"/>
      <c r="BS33" s="72"/>
      <c r="BT33" s="72">
        <f>+BO33*10%</f>
        <v>113.7</v>
      </c>
      <c r="BU33" s="72"/>
      <c r="BV33" s="72"/>
      <c r="BW33" s="72"/>
      <c r="BX33" s="72"/>
      <c r="BY33" s="72"/>
      <c r="BZ33" s="72"/>
      <c r="CA33" s="72"/>
      <c r="CB33" s="72"/>
      <c r="CC33" s="72"/>
      <c r="CD33" s="72"/>
      <c r="CE33" s="72"/>
      <c r="CF33" s="72"/>
      <c r="CG33" s="72"/>
      <c r="CH33" s="72"/>
      <c r="CI33" s="71">
        <f t="shared" si="31"/>
        <v>0</v>
      </c>
      <c r="CJ33" s="72"/>
      <c r="CK33" s="71">
        <f t="shared" si="32"/>
        <v>1137</v>
      </c>
      <c r="CL33" s="72">
        <f>550-283+650+220</f>
        <v>1137</v>
      </c>
      <c r="CM33" s="71"/>
      <c r="CN33" s="72">
        <v>1251</v>
      </c>
      <c r="CO33" s="72">
        <v>1137</v>
      </c>
      <c r="CP33" s="72"/>
      <c r="CQ33" s="72">
        <v>0</v>
      </c>
      <c r="CR33" s="72"/>
      <c r="CS33" s="72"/>
      <c r="CT33" s="72">
        <v>114</v>
      </c>
      <c r="CU33" s="72"/>
      <c r="CV33" s="72"/>
      <c r="CW33" s="72"/>
      <c r="CX33" s="72"/>
      <c r="CY33" s="72">
        <v>1251</v>
      </c>
      <c r="CZ33" s="71">
        <v>1137</v>
      </c>
      <c r="DA33" s="72"/>
      <c r="DB33" s="72">
        <v>0</v>
      </c>
      <c r="DC33" s="72"/>
      <c r="DD33" s="72"/>
      <c r="DE33" s="72">
        <f>+CZ33*10%</f>
        <v>113.7</v>
      </c>
      <c r="DF33" s="72"/>
      <c r="DG33" s="72"/>
      <c r="DH33" s="72"/>
      <c r="DI33" s="72"/>
      <c r="DJ33" s="72"/>
      <c r="DK33" s="72"/>
      <c r="DL33" s="72"/>
      <c r="DM33" s="72"/>
      <c r="DN33" s="72"/>
      <c r="DO33" s="72"/>
      <c r="DP33" s="72"/>
      <c r="DQ33" s="72"/>
      <c r="DR33" s="72"/>
      <c r="DS33" s="72"/>
      <c r="DT33" s="71">
        <f t="shared" si="33"/>
        <v>0</v>
      </c>
      <c r="DU33" s="72"/>
      <c r="DV33" s="71">
        <f t="shared" si="34"/>
        <v>1137</v>
      </c>
      <c r="DW33" s="72">
        <f>550-283+650+220</f>
        <v>1137</v>
      </c>
      <c r="DX33" s="71" t="s">
        <v>256</v>
      </c>
      <c r="DY33" s="72">
        <v>1251</v>
      </c>
      <c r="DZ33" s="72">
        <v>1137</v>
      </c>
      <c r="EA33" s="72"/>
      <c r="EB33" s="72">
        <v>0</v>
      </c>
      <c r="EC33" s="72"/>
      <c r="ED33" s="72"/>
      <c r="EE33" s="72">
        <v>114</v>
      </c>
      <c r="EF33" s="72"/>
      <c r="EG33" s="72"/>
      <c r="EH33" s="72"/>
      <c r="EI33" s="72"/>
      <c r="EJ33" s="72">
        <v>1251</v>
      </c>
      <c r="EK33" s="71">
        <v>1137</v>
      </c>
      <c r="EL33" s="72"/>
      <c r="EM33" s="72">
        <v>0</v>
      </c>
      <c r="EN33" s="72"/>
      <c r="EO33" s="72"/>
      <c r="EP33" s="72">
        <f>+EK33*10%</f>
        <v>113.7</v>
      </c>
      <c r="EQ33" s="72"/>
      <c r="ER33" s="72"/>
      <c r="ES33" s="72"/>
      <c r="ET33" s="72"/>
      <c r="EU33" s="72"/>
      <c r="EV33" s="72"/>
      <c r="EW33" s="72"/>
      <c r="EX33" s="72"/>
      <c r="EY33" s="72"/>
      <c r="EZ33" s="72"/>
      <c r="FA33" s="72"/>
      <c r="FB33" s="72"/>
      <c r="FC33" s="72"/>
      <c r="FD33" s="72"/>
      <c r="FE33" s="71">
        <f t="shared" si="35"/>
        <v>0</v>
      </c>
      <c r="FF33" s="72"/>
      <c r="FG33" s="71">
        <f t="shared" si="36"/>
        <v>1137</v>
      </c>
      <c r="FH33" s="72">
        <f>550-283+650+220</f>
        <v>1137</v>
      </c>
      <c r="FI33" s="33" t="s">
        <v>256</v>
      </c>
      <c r="FJ33" s="14">
        <v>1251</v>
      </c>
      <c r="FK33" s="14">
        <v>1137</v>
      </c>
      <c r="FL33" s="14"/>
      <c r="FM33" s="14">
        <v>0</v>
      </c>
      <c r="FN33" s="14"/>
      <c r="FO33" s="14"/>
      <c r="FP33" s="14">
        <v>114</v>
      </c>
      <c r="FQ33" s="14"/>
      <c r="FR33" s="14"/>
      <c r="FS33" s="14"/>
      <c r="FT33" s="14"/>
      <c r="FU33" s="14">
        <v>1251</v>
      </c>
      <c r="FV33" s="33">
        <v>1137</v>
      </c>
      <c r="FW33" s="14"/>
      <c r="FX33" s="14">
        <v>0</v>
      </c>
      <c r="FY33" s="14"/>
      <c r="FZ33" s="14"/>
      <c r="GA33" s="14">
        <f>+FV33*10%</f>
        <v>113.7</v>
      </c>
      <c r="GB33" s="14"/>
      <c r="GC33" s="14"/>
      <c r="GD33" s="14"/>
      <c r="GE33" s="14"/>
      <c r="GF33" s="14"/>
      <c r="GG33" s="14"/>
      <c r="GH33" s="14"/>
      <c r="GI33" s="14"/>
      <c r="GJ33" s="14"/>
      <c r="GK33" s="14"/>
      <c r="GL33" s="14"/>
      <c r="GM33" s="14"/>
      <c r="GN33" s="14"/>
      <c r="GO33" s="14"/>
      <c r="GP33" s="33">
        <f t="shared" si="37"/>
        <v>0</v>
      </c>
      <c r="GQ33" s="14"/>
      <c r="GR33" s="33">
        <f t="shared" si="38"/>
        <v>1137</v>
      </c>
      <c r="GS33" s="14">
        <f>550-283+650+220</f>
        <v>1137</v>
      </c>
      <c r="GT33" s="96"/>
    </row>
    <row r="34" spans="1:202" s="26" customFormat="1" ht="63.75">
      <c r="A34" s="96" t="s">
        <v>149</v>
      </c>
      <c r="B34" s="97" t="s">
        <v>58</v>
      </c>
      <c r="C34" s="96" t="s">
        <v>45</v>
      </c>
      <c r="D34" s="80" t="s">
        <v>65</v>
      </c>
      <c r="E34" s="96" t="s">
        <v>25</v>
      </c>
      <c r="F34" s="96">
        <v>2020</v>
      </c>
      <c r="G34" s="81"/>
      <c r="H34" s="72">
        <f t="shared" si="40"/>
        <v>910</v>
      </c>
      <c r="I34" s="72">
        <v>827</v>
      </c>
      <c r="J34" s="72"/>
      <c r="K34" s="72"/>
      <c r="L34" s="72"/>
      <c r="M34" s="72"/>
      <c r="N34" s="72">
        <v>83</v>
      </c>
      <c r="O34" s="72"/>
      <c r="P34" s="72"/>
      <c r="Q34" s="72"/>
      <c r="R34" s="72"/>
      <c r="S34" s="72">
        <v>911</v>
      </c>
      <c r="T34" s="71">
        <v>827</v>
      </c>
      <c r="U34" s="72"/>
      <c r="V34" s="72"/>
      <c r="W34" s="72"/>
      <c r="X34" s="72"/>
      <c r="Y34" s="72">
        <v>82.782</v>
      </c>
      <c r="Z34" s="72"/>
      <c r="AA34" s="72"/>
      <c r="AB34" s="72"/>
      <c r="AC34" s="72"/>
      <c r="AD34" s="72"/>
      <c r="AE34" s="72"/>
      <c r="AF34" s="72"/>
      <c r="AG34" s="72"/>
      <c r="AH34" s="72"/>
      <c r="AI34" s="72"/>
      <c r="AJ34" s="72"/>
      <c r="AK34" s="72"/>
      <c r="AL34" s="72"/>
      <c r="AM34" s="72"/>
      <c r="AN34" s="71">
        <f t="shared" si="30"/>
        <v>827</v>
      </c>
      <c r="AO34" s="72">
        <v>827</v>
      </c>
      <c r="AP34" s="72"/>
      <c r="AQ34" s="72"/>
      <c r="AR34" s="72"/>
      <c r="AS34" s="72"/>
      <c r="AT34" s="72"/>
      <c r="AU34" s="72"/>
      <c r="AV34" s="72">
        <v>100</v>
      </c>
      <c r="AW34" s="72"/>
      <c r="AX34" s="72"/>
      <c r="AY34" s="72"/>
      <c r="AZ34" s="72"/>
      <c r="BA34" s="72"/>
      <c r="BB34" s="82"/>
      <c r="BC34" s="72">
        <v>910</v>
      </c>
      <c r="BD34" s="72">
        <v>827</v>
      </c>
      <c r="BE34" s="72"/>
      <c r="BF34" s="72"/>
      <c r="BG34" s="72"/>
      <c r="BH34" s="72"/>
      <c r="BI34" s="72">
        <v>83</v>
      </c>
      <c r="BJ34" s="72"/>
      <c r="BK34" s="72"/>
      <c r="BL34" s="72"/>
      <c r="BM34" s="72"/>
      <c r="BN34" s="72">
        <v>911</v>
      </c>
      <c r="BO34" s="71">
        <v>827</v>
      </c>
      <c r="BP34" s="72"/>
      <c r="BQ34" s="72"/>
      <c r="BR34" s="72"/>
      <c r="BS34" s="72"/>
      <c r="BT34" s="72">
        <v>83</v>
      </c>
      <c r="BU34" s="72"/>
      <c r="BV34" s="72"/>
      <c r="BW34" s="72"/>
      <c r="BX34" s="72"/>
      <c r="BY34" s="72"/>
      <c r="BZ34" s="72"/>
      <c r="CA34" s="72"/>
      <c r="CB34" s="72"/>
      <c r="CC34" s="72"/>
      <c r="CD34" s="72"/>
      <c r="CE34" s="72"/>
      <c r="CF34" s="72"/>
      <c r="CG34" s="72"/>
      <c r="CH34" s="72"/>
      <c r="CI34" s="71">
        <f t="shared" si="31"/>
        <v>0</v>
      </c>
      <c r="CJ34" s="72"/>
      <c r="CK34" s="71">
        <f t="shared" si="32"/>
        <v>827</v>
      </c>
      <c r="CL34" s="72">
        <f>827</f>
        <v>827</v>
      </c>
      <c r="CM34" s="71"/>
      <c r="CN34" s="72">
        <v>910</v>
      </c>
      <c r="CO34" s="72">
        <v>827</v>
      </c>
      <c r="CP34" s="72"/>
      <c r="CQ34" s="72"/>
      <c r="CR34" s="72"/>
      <c r="CS34" s="72"/>
      <c r="CT34" s="72">
        <v>83</v>
      </c>
      <c r="CU34" s="72"/>
      <c r="CV34" s="72"/>
      <c r="CW34" s="72"/>
      <c r="CX34" s="72"/>
      <c r="CY34" s="72">
        <v>911</v>
      </c>
      <c r="CZ34" s="71">
        <v>827</v>
      </c>
      <c r="DA34" s="72"/>
      <c r="DB34" s="72"/>
      <c r="DC34" s="72"/>
      <c r="DD34" s="72"/>
      <c r="DE34" s="72">
        <v>83</v>
      </c>
      <c r="DF34" s="72"/>
      <c r="DG34" s="72"/>
      <c r="DH34" s="72"/>
      <c r="DI34" s="72"/>
      <c r="DJ34" s="72"/>
      <c r="DK34" s="72"/>
      <c r="DL34" s="72"/>
      <c r="DM34" s="72"/>
      <c r="DN34" s="72"/>
      <c r="DO34" s="72"/>
      <c r="DP34" s="72"/>
      <c r="DQ34" s="72"/>
      <c r="DR34" s="72"/>
      <c r="DS34" s="72"/>
      <c r="DT34" s="71">
        <f t="shared" si="33"/>
        <v>0</v>
      </c>
      <c r="DU34" s="72"/>
      <c r="DV34" s="71">
        <f t="shared" si="34"/>
        <v>827</v>
      </c>
      <c r="DW34" s="72">
        <f>827</f>
        <v>827</v>
      </c>
      <c r="DX34" s="71" t="s">
        <v>257</v>
      </c>
      <c r="DY34" s="72">
        <v>910</v>
      </c>
      <c r="DZ34" s="72">
        <v>827</v>
      </c>
      <c r="EA34" s="72"/>
      <c r="EB34" s="72"/>
      <c r="EC34" s="72"/>
      <c r="ED34" s="72"/>
      <c r="EE34" s="72">
        <v>83</v>
      </c>
      <c r="EF34" s="72"/>
      <c r="EG34" s="72"/>
      <c r="EH34" s="72"/>
      <c r="EI34" s="72"/>
      <c r="EJ34" s="72">
        <v>911</v>
      </c>
      <c r="EK34" s="71">
        <v>827</v>
      </c>
      <c r="EL34" s="72"/>
      <c r="EM34" s="72"/>
      <c r="EN34" s="72"/>
      <c r="EO34" s="72"/>
      <c r="EP34" s="72">
        <v>83</v>
      </c>
      <c r="EQ34" s="72"/>
      <c r="ER34" s="72"/>
      <c r="ES34" s="72"/>
      <c r="ET34" s="72"/>
      <c r="EU34" s="72"/>
      <c r="EV34" s="72"/>
      <c r="EW34" s="72"/>
      <c r="EX34" s="72"/>
      <c r="EY34" s="72"/>
      <c r="EZ34" s="72"/>
      <c r="FA34" s="72"/>
      <c r="FB34" s="72"/>
      <c r="FC34" s="72"/>
      <c r="FD34" s="72"/>
      <c r="FE34" s="71">
        <f t="shared" si="35"/>
        <v>0</v>
      </c>
      <c r="FF34" s="72"/>
      <c r="FG34" s="71">
        <f t="shared" si="36"/>
        <v>827</v>
      </c>
      <c r="FH34" s="72">
        <f>827</f>
        <v>827</v>
      </c>
      <c r="FI34" s="33" t="s">
        <v>257</v>
      </c>
      <c r="FJ34" s="14">
        <v>910</v>
      </c>
      <c r="FK34" s="14">
        <v>827</v>
      </c>
      <c r="FL34" s="14"/>
      <c r="FM34" s="14"/>
      <c r="FN34" s="14"/>
      <c r="FO34" s="14"/>
      <c r="FP34" s="14">
        <v>83</v>
      </c>
      <c r="FQ34" s="14"/>
      <c r="FR34" s="14"/>
      <c r="FS34" s="14"/>
      <c r="FT34" s="14"/>
      <c r="FU34" s="14">
        <v>911</v>
      </c>
      <c r="FV34" s="33">
        <v>827</v>
      </c>
      <c r="FW34" s="14"/>
      <c r="FX34" s="14"/>
      <c r="FY34" s="14"/>
      <c r="FZ34" s="14"/>
      <c r="GA34" s="14">
        <v>83</v>
      </c>
      <c r="GB34" s="14"/>
      <c r="GC34" s="14"/>
      <c r="GD34" s="14"/>
      <c r="GE34" s="14"/>
      <c r="GF34" s="14"/>
      <c r="GG34" s="14"/>
      <c r="GH34" s="14"/>
      <c r="GI34" s="14"/>
      <c r="GJ34" s="14"/>
      <c r="GK34" s="14"/>
      <c r="GL34" s="14"/>
      <c r="GM34" s="14"/>
      <c r="GN34" s="14"/>
      <c r="GO34" s="14"/>
      <c r="GP34" s="33">
        <f t="shared" si="37"/>
        <v>0</v>
      </c>
      <c r="GQ34" s="14"/>
      <c r="GR34" s="33">
        <f t="shared" si="38"/>
        <v>827</v>
      </c>
      <c r="GS34" s="14">
        <f>827</f>
        <v>827</v>
      </c>
      <c r="GT34" s="96"/>
    </row>
    <row r="35" spans="1:202" s="26" customFormat="1" ht="63.75">
      <c r="A35" s="96" t="s">
        <v>150</v>
      </c>
      <c r="B35" s="97" t="s">
        <v>39</v>
      </c>
      <c r="C35" s="96" t="s">
        <v>46</v>
      </c>
      <c r="D35" s="80" t="s">
        <v>66</v>
      </c>
      <c r="E35" s="96" t="s">
        <v>189</v>
      </c>
      <c r="F35" s="96">
        <v>2020</v>
      </c>
      <c r="G35" s="81"/>
      <c r="H35" s="72">
        <f t="shared" si="40"/>
        <v>1832</v>
      </c>
      <c r="I35" s="72">
        <v>1665</v>
      </c>
      <c r="J35" s="72"/>
      <c r="K35" s="72"/>
      <c r="L35" s="72"/>
      <c r="M35" s="72"/>
      <c r="N35" s="72">
        <v>167</v>
      </c>
      <c r="O35" s="72"/>
      <c r="P35" s="72"/>
      <c r="Q35" s="72"/>
      <c r="R35" s="72"/>
      <c r="S35" s="72">
        <v>1832</v>
      </c>
      <c r="T35" s="71">
        <v>1665</v>
      </c>
      <c r="U35" s="72"/>
      <c r="V35" s="72"/>
      <c r="W35" s="72"/>
      <c r="X35" s="72"/>
      <c r="Y35" s="72">
        <v>166.5</v>
      </c>
      <c r="Z35" s="72"/>
      <c r="AA35" s="72"/>
      <c r="AB35" s="72"/>
      <c r="AC35" s="72"/>
      <c r="AD35" s="72"/>
      <c r="AE35" s="72"/>
      <c r="AF35" s="72"/>
      <c r="AG35" s="72"/>
      <c r="AH35" s="72"/>
      <c r="AI35" s="72"/>
      <c r="AJ35" s="72"/>
      <c r="AK35" s="72"/>
      <c r="AL35" s="72"/>
      <c r="AM35" s="72"/>
      <c r="AN35" s="71">
        <f t="shared" si="30"/>
        <v>1665</v>
      </c>
      <c r="AO35" s="72">
        <v>1665</v>
      </c>
      <c r="AP35" s="72"/>
      <c r="AQ35" s="72"/>
      <c r="AR35" s="72"/>
      <c r="AS35" s="72"/>
      <c r="AT35" s="72"/>
      <c r="AU35" s="72"/>
      <c r="AV35" s="72">
        <v>100</v>
      </c>
      <c r="AW35" s="72"/>
      <c r="AX35" s="72"/>
      <c r="AY35" s="72"/>
      <c r="AZ35" s="72"/>
      <c r="BA35" s="72"/>
      <c r="BB35" s="82"/>
      <c r="BC35" s="72">
        <v>1832</v>
      </c>
      <c r="BD35" s="72">
        <v>1665</v>
      </c>
      <c r="BE35" s="72"/>
      <c r="BF35" s="72"/>
      <c r="BG35" s="72"/>
      <c r="BH35" s="72"/>
      <c r="BI35" s="72">
        <v>167</v>
      </c>
      <c r="BJ35" s="72"/>
      <c r="BK35" s="72"/>
      <c r="BL35" s="72"/>
      <c r="BM35" s="72"/>
      <c r="BN35" s="72">
        <v>1832</v>
      </c>
      <c r="BO35" s="71">
        <v>1665</v>
      </c>
      <c r="BP35" s="72"/>
      <c r="BQ35" s="72"/>
      <c r="BR35" s="72"/>
      <c r="BS35" s="72"/>
      <c r="BT35" s="72">
        <v>166.5</v>
      </c>
      <c r="BU35" s="72"/>
      <c r="BV35" s="72"/>
      <c r="BW35" s="72"/>
      <c r="BX35" s="72"/>
      <c r="BY35" s="72"/>
      <c r="BZ35" s="72"/>
      <c r="CA35" s="72"/>
      <c r="CB35" s="72"/>
      <c r="CC35" s="72"/>
      <c r="CD35" s="72"/>
      <c r="CE35" s="72"/>
      <c r="CF35" s="72"/>
      <c r="CG35" s="72"/>
      <c r="CH35" s="72"/>
      <c r="CI35" s="71">
        <f t="shared" si="31"/>
        <v>0</v>
      </c>
      <c r="CJ35" s="72"/>
      <c r="CK35" s="71">
        <f t="shared" si="32"/>
        <v>1665</v>
      </c>
      <c r="CL35" s="72">
        <v>1665</v>
      </c>
      <c r="CM35" s="71"/>
      <c r="CN35" s="72">
        <v>1832</v>
      </c>
      <c r="CO35" s="72">
        <v>1665</v>
      </c>
      <c r="CP35" s="72"/>
      <c r="CQ35" s="72"/>
      <c r="CR35" s="72"/>
      <c r="CS35" s="72"/>
      <c r="CT35" s="72">
        <v>167</v>
      </c>
      <c r="CU35" s="72"/>
      <c r="CV35" s="72"/>
      <c r="CW35" s="72"/>
      <c r="CX35" s="72"/>
      <c r="CY35" s="72">
        <v>1832</v>
      </c>
      <c r="CZ35" s="71">
        <v>1665</v>
      </c>
      <c r="DA35" s="72"/>
      <c r="DB35" s="72"/>
      <c r="DC35" s="72"/>
      <c r="DD35" s="72"/>
      <c r="DE35" s="72">
        <v>166.5</v>
      </c>
      <c r="DF35" s="72"/>
      <c r="DG35" s="72"/>
      <c r="DH35" s="72"/>
      <c r="DI35" s="72"/>
      <c r="DJ35" s="72"/>
      <c r="DK35" s="72"/>
      <c r="DL35" s="72"/>
      <c r="DM35" s="72"/>
      <c r="DN35" s="72"/>
      <c r="DO35" s="72"/>
      <c r="DP35" s="72"/>
      <c r="DQ35" s="72"/>
      <c r="DR35" s="72"/>
      <c r="DS35" s="72"/>
      <c r="DT35" s="71">
        <f t="shared" si="33"/>
        <v>0</v>
      </c>
      <c r="DU35" s="72"/>
      <c r="DV35" s="71">
        <f t="shared" si="34"/>
        <v>1665</v>
      </c>
      <c r="DW35" s="72">
        <v>1665</v>
      </c>
      <c r="DX35" s="71" t="s">
        <v>258</v>
      </c>
      <c r="DY35" s="72">
        <v>1832</v>
      </c>
      <c r="DZ35" s="72">
        <v>1665</v>
      </c>
      <c r="EA35" s="72"/>
      <c r="EB35" s="72"/>
      <c r="EC35" s="72"/>
      <c r="ED35" s="72"/>
      <c r="EE35" s="72">
        <v>167</v>
      </c>
      <c r="EF35" s="72"/>
      <c r="EG35" s="72"/>
      <c r="EH35" s="72"/>
      <c r="EI35" s="72"/>
      <c r="EJ35" s="72">
        <v>1832</v>
      </c>
      <c r="EK35" s="71">
        <v>1665</v>
      </c>
      <c r="EL35" s="72"/>
      <c r="EM35" s="72"/>
      <c r="EN35" s="72"/>
      <c r="EO35" s="72"/>
      <c r="EP35" s="72">
        <v>166.5</v>
      </c>
      <c r="EQ35" s="72"/>
      <c r="ER35" s="72"/>
      <c r="ES35" s="72"/>
      <c r="ET35" s="72"/>
      <c r="EU35" s="72"/>
      <c r="EV35" s="72"/>
      <c r="EW35" s="72"/>
      <c r="EX35" s="72"/>
      <c r="EY35" s="72"/>
      <c r="EZ35" s="72"/>
      <c r="FA35" s="72"/>
      <c r="FB35" s="72"/>
      <c r="FC35" s="72"/>
      <c r="FD35" s="72"/>
      <c r="FE35" s="71">
        <f t="shared" si="35"/>
        <v>0</v>
      </c>
      <c r="FF35" s="72"/>
      <c r="FG35" s="71">
        <f t="shared" si="36"/>
        <v>1665</v>
      </c>
      <c r="FH35" s="72">
        <v>1665</v>
      </c>
      <c r="FI35" s="33" t="s">
        <v>258</v>
      </c>
      <c r="FJ35" s="14">
        <v>1832</v>
      </c>
      <c r="FK35" s="14">
        <v>1665</v>
      </c>
      <c r="FL35" s="14"/>
      <c r="FM35" s="14"/>
      <c r="FN35" s="14"/>
      <c r="FO35" s="14"/>
      <c r="FP35" s="14">
        <v>167</v>
      </c>
      <c r="FQ35" s="14"/>
      <c r="FR35" s="14"/>
      <c r="FS35" s="14"/>
      <c r="FT35" s="14"/>
      <c r="FU35" s="14">
        <v>1832</v>
      </c>
      <c r="FV35" s="33">
        <v>1665</v>
      </c>
      <c r="FW35" s="14"/>
      <c r="FX35" s="14"/>
      <c r="FY35" s="14"/>
      <c r="FZ35" s="14"/>
      <c r="GA35" s="14">
        <v>166.5</v>
      </c>
      <c r="GB35" s="14"/>
      <c r="GC35" s="14"/>
      <c r="GD35" s="14"/>
      <c r="GE35" s="14"/>
      <c r="GF35" s="14"/>
      <c r="GG35" s="14"/>
      <c r="GH35" s="14"/>
      <c r="GI35" s="14"/>
      <c r="GJ35" s="14"/>
      <c r="GK35" s="14"/>
      <c r="GL35" s="14"/>
      <c r="GM35" s="14"/>
      <c r="GN35" s="14"/>
      <c r="GO35" s="14"/>
      <c r="GP35" s="33">
        <f t="shared" si="37"/>
        <v>0</v>
      </c>
      <c r="GQ35" s="14"/>
      <c r="GR35" s="33">
        <f t="shared" si="38"/>
        <v>1665</v>
      </c>
      <c r="GS35" s="14">
        <v>1665</v>
      </c>
      <c r="GT35" s="96"/>
    </row>
    <row r="36" spans="1:202" s="26" customFormat="1" ht="63.75">
      <c r="A36" s="96" t="s">
        <v>154</v>
      </c>
      <c r="B36" s="97" t="s">
        <v>61</v>
      </c>
      <c r="C36" s="96" t="s">
        <v>46</v>
      </c>
      <c r="D36" s="80" t="s">
        <v>67</v>
      </c>
      <c r="E36" s="96" t="s">
        <v>64</v>
      </c>
      <c r="F36" s="96">
        <v>2020</v>
      </c>
      <c r="G36" s="81"/>
      <c r="H36" s="72">
        <f t="shared" si="40"/>
        <v>738</v>
      </c>
      <c r="I36" s="72">
        <v>671</v>
      </c>
      <c r="J36" s="72"/>
      <c r="K36" s="72"/>
      <c r="L36" s="72"/>
      <c r="M36" s="72"/>
      <c r="N36" s="72">
        <v>67</v>
      </c>
      <c r="O36" s="72"/>
      <c r="P36" s="72"/>
      <c r="Q36" s="72"/>
      <c r="R36" s="72"/>
      <c r="S36" s="72">
        <v>738</v>
      </c>
      <c r="T36" s="71">
        <v>671</v>
      </c>
      <c r="U36" s="72"/>
      <c r="V36" s="72"/>
      <c r="W36" s="72"/>
      <c r="X36" s="72"/>
      <c r="Y36" s="72">
        <v>67</v>
      </c>
      <c r="Z36" s="72"/>
      <c r="AA36" s="72"/>
      <c r="AB36" s="72"/>
      <c r="AC36" s="72"/>
      <c r="AD36" s="72"/>
      <c r="AE36" s="72"/>
      <c r="AF36" s="72"/>
      <c r="AG36" s="72"/>
      <c r="AH36" s="72"/>
      <c r="AI36" s="72"/>
      <c r="AJ36" s="72"/>
      <c r="AK36" s="72"/>
      <c r="AL36" s="72"/>
      <c r="AM36" s="72"/>
      <c r="AN36" s="71">
        <f t="shared" si="30"/>
        <v>671</v>
      </c>
      <c r="AO36" s="72">
        <v>671</v>
      </c>
      <c r="AP36" s="72"/>
      <c r="AQ36" s="72"/>
      <c r="AR36" s="72"/>
      <c r="AS36" s="72"/>
      <c r="AT36" s="72"/>
      <c r="AU36" s="72"/>
      <c r="AV36" s="72">
        <v>50</v>
      </c>
      <c r="AW36" s="72"/>
      <c r="AX36" s="72"/>
      <c r="AY36" s="72"/>
      <c r="AZ36" s="72"/>
      <c r="BA36" s="72"/>
      <c r="BB36" s="82"/>
      <c r="BC36" s="72">
        <v>738</v>
      </c>
      <c r="BD36" s="72">
        <v>671</v>
      </c>
      <c r="BE36" s="72"/>
      <c r="BF36" s="72"/>
      <c r="BG36" s="72"/>
      <c r="BH36" s="72"/>
      <c r="BI36" s="72">
        <v>67</v>
      </c>
      <c r="BJ36" s="72"/>
      <c r="BK36" s="72"/>
      <c r="BL36" s="72"/>
      <c r="BM36" s="72"/>
      <c r="BN36" s="72">
        <v>738</v>
      </c>
      <c r="BO36" s="71">
        <v>671</v>
      </c>
      <c r="BP36" s="72"/>
      <c r="BQ36" s="72"/>
      <c r="BR36" s="72"/>
      <c r="BS36" s="72"/>
      <c r="BT36" s="72">
        <v>67</v>
      </c>
      <c r="BU36" s="72"/>
      <c r="BV36" s="72"/>
      <c r="BW36" s="72"/>
      <c r="BX36" s="72"/>
      <c r="BY36" s="72"/>
      <c r="BZ36" s="72"/>
      <c r="CA36" s="72"/>
      <c r="CB36" s="72"/>
      <c r="CC36" s="72"/>
      <c r="CD36" s="72"/>
      <c r="CE36" s="72"/>
      <c r="CF36" s="72"/>
      <c r="CG36" s="72"/>
      <c r="CH36" s="72"/>
      <c r="CI36" s="71">
        <f t="shared" si="31"/>
        <v>0</v>
      </c>
      <c r="CJ36" s="72"/>
      <c r="CK36" s="71">
        <f t="shared" si="32"/>
        <v>671</v>
      </c>
      <c r="CL36" s="72">
        <v>671</v>
      </c>
      <c r="CM36" s="71"/>
      <c r="CN36" s="72">
        <v>738</v>
      </c>
      <c r="CO36" s="72">
        <v>671</v>
      </c>
      <c r="CP36" s="72"/>
      <c r="CQ36" s="72"/>
      <c r="CR36" s="72"/>
      <c r="CS36" s="72"/>
      <c r="CT36" s="72">
        <v>67</v>
      </c>
      <c r="CU36" s="72"/>
      <c r="CV36" s="72"/>
      <c r="CW36" s="72"/>
      <c r="CX36" s="72"/>
      <c r="CY36" s="72">
        <v>738</v>
      </c>
      <c r="CZ36" s="71">
        <v>671</v>
      </c>
      <c r="DA36" s="72"/>
      <c r="DB36" s="72"/>
      <c r="DC36" s="72"/>
      <c r="DD36" s="72"/>
      <c r="DE36" s="72">
        <v>67</v>
      </c>
      <c r="DF36" s="72"/>
      <c r="DG36" s="72"/>
      <c r="DH36" s="72"/>
      <c r="DI36" s="72"/>
      <c r="DJ36" s="72"/>
      <c r="DK36" s="72"/>
      <c r="DL36" s="72"/>
      <c r="DM36" s="72"/>
      <c r="DN36" s="72"/>
      <c r="DO36" s="72"/>
      <c r="DP36" s="72"/>
      <c r="DQ36" s="72"/>
      <c r="DR36" s="72"/>
      <c r="DS36" s="72"/>
      <c r="DT36" s="71">
        <f t="shared" si="33"/>
        <v>0</v>
      </c>
      <c r="DU36" s="72"/>
      <c r="DV36" s="71">
        <f t="shared" si="34"/>
        <v>671</v>
      </c>
      <c r="DW36" s="72">
        <v>671</v>
      </c>
      <c r="DX36" s="71" t="s">
        <v>259</v>
      </c>
      <c r="DY36" s="72">
        <v>738</v>
      </c>
      <c r="DZ36" s="72">
        <v>671</v>
      </c>
      <c r="EA36" s="72"/>
      <c r="EB36" s="72"/>
      <c r="EC36" s="72"/>
      <c r="ED36" s="72"/>
      <c r="EE36" s="72">
        <v>67</v>
      </c>
      <c r="EF36" s="72"/>
      <c r="EG36" s="72"/>
      <c r="EH36" s="72"/>
      <c r="EI36" s="72"/>
      <c r="EJ36" s="72">
        <v>738</v>
      </c>
      <c r="EK36" s="71">
        <v>671</v>
      </c>
      <c r="EL36" s="72"/>
      <c r="EM36" s="72"/>
      <c r="EN36" s="72"/>
      <c r="EO36" s="72"/>
      <c r="EP36" s="72">
        <v>67</v>
      </c>
      <c r="EQ36" s="72"/>
      <c r="ER36" s="72"/>
      <c r="ES36" s="72"/>
      <c r="ET36" s="72"/>
      <c r="EU36" s="72"/>
      <c r="EV36" s="72"/>
      <c r="EW36" s="72"/>
      <c r="EX36" s="72"/>
      <c r="EY36" s="72"/>
      <c r="EZ36" s="72"/>
      <c r="FA36" s="72"/>
      <c r="FB36" s="72"/>
      <c r="FC36" s="72"/>
      <c r="FD36" s="72"/>
      <c r="FE36" s="71">
        <f t="shared" si="35"/>
        <v>0</v>
      </c>
      <c r="FF36" s="72"/>
      <c r="FG36" s="71">
        <f t="shared" si="36"/>
        <v>671</v>
      </c>
      <c r="FH36" s="72">
        <v>671</v>
      </c>
      <c r="FI36" s="33" t="s">
        <v>259</v>
      </c>
      <c r="FJ36" s="14">
        <v>738</v>
      </c>
      <c r="FK36" s="14">
        <v>671</v>
      </c>
      <c r="FL36" s="14"/>
      <c r="FM36" s="14"/>
      <c r="FN36" s="14"/>
      <c r="FO36" s="14"/>
      <c r="FP36" s="14">
        <v>67</v>
      </c>
      <c r="FQ36" s="14"/>
      <c r="FR36" s="14"/>
      <c r="FS36" s="14"/>
      <c r="FT36" s="14"/>
      <c r="FU36" s="14">
        <v>738</v>
      </c>
      <c r="FV36" s="33">
        <v>671</v>
      </c>
      <c r="FW36" s="14"/>
      <c r="FX36" s="14"/>
      <c r="FY36" s="14"/>
      <c r="FZ36" s="14"/>
      <c r="GA36" s="14">
        <v>67</v>
      </c>
      <c r="GB36" s="14"/>
      <c r="GC36" s="14"/>
      <c r="GD36" s="14"/>
      <c r="GE36" s="14"/>
      <c r="GF36" s="14"/>
      <c r="GG36" s="14"/>
      <c r="GH36" s="14"/>
      <c r="GI36" s="14"/>
      <c r="GJ36" s="14"/>
      <c r="GK36" s="14"/>
      <c r="GL36" s="14"/>
      <c r="GM36" s="14"/>
      <c r="GN36" s="14"/>
      <c r="GO36" s="14"/>
      <c r="GP36" s="33">
        <f t="shared" si="37"/>
        <v>0</v>
      </c>
      <c r="GQ36" s="14"/>
      <c r="GR36" s="33">
        <f t="shared" si="38"/>
        <v>671</v>
      </c>
      <c r="GS36" s="14">
        <v>671</v>
      </c>
      <c r="GT36" s="96"/>
    </row>
    <row r="37" spans="1:202" s="24" customFormat="1" ht="81" customHeight="1">
      <c r="A37" s="96" t="s">
        <v>155</v>
      </c>
      <c r="B37" s="97" t="s">
        <v>171</v>
      </c>
      <c r="C37" s="96" t="s">
        <v>47</v>
      </c>
      <c r="D37" s="80" t="s">
        <v>56</v>
      </c>
      <c r="E37" s="96" t="s">
        <v>185</v>
      </c>
      <c r="F37" s="96" t="s">
        <v>91</v>
      </c>
      <c r="G37" s="81"/>
      <c r="H37" s="72">
        <f t="shared" si="40"/>
        <v>4423</v>
      </c>
      <c r="I37" s="72">
        <v>4021</v>
      </c>
      <c r="J37" s="72"/>
      <c r="K37" s="72"/>
      <c r="L37" s="72"/>
      <c r="M37" s="72"/>
      <c r="N37" s="72">
        <v>402</v>
      </c>
      <c r="O37" s="72"/>
      <c r="P37" s="72"/>
      <c r="Q37" s="72"/>
      <c r="R37" s="72"/>
      <c r="S37" s="72">
        <f>1660+171+1211+121</f>
        <v>3163</v>
      </c>
      <c r="T37" s="71">
        <f>Z37+AG37+AN37</f>
        <v>2871</v>
      </c>
      <c r="U37" s="72"/>
      <c r="V37" s="72"/>
      <c r="W37" s="72"/>
      <c r="X37" s="72"/>
      <c r="Y37" s="72">
        <f>+T37*10%</f>
        <v>287.1</v>
      </c>
      <c r="Z37" s="72"/>
      <c r="AA37" s="72"/>
      <c r="AB37" s="72"/>
      <c r="AC37" s="72"/>
      <c r="AD37" s="72"/>
      <c r="AE37" s="72"/>
      <c r="AF37" s="72"/>
      <c r="AG37" s="72"/>
      <c r="AH37" s="72"/>
      <c r="AI37" s="72"/>
      <c r="AJ37" s="72"/>
      <c r="AK37" s="72"/>
      <c r="AL37" s="72"/>
      <c r="AM37" s="72"/>
      <c r="AN37" s="71">
        <f>AO37</f>
        <v>2871</v>
      </c>
      <c r="AO37" s="72">
        <v>2871</v>
      </c>
      <c r="AP37" s="72"/>
      <c r="AQ37" s="72"/>
      <c r="AR37" s="72"/>
      <c r="AS37" s="72"/>
      <c r="AT37" s="72"/>
      <c r="AU37" s="72"/>
      <c r="AV37" s="72"/>
      <c r="AW37" s="72"/>
      <c r="AX37" s="72"/>
      <c r="AY37" s="72"/>
      <c r="AZ37" s="72"/>
      <c r="BA37" s="72"/>
      <c r="BB37" s="82"/>
      <c r="BC37" s="72">
        <v>4423</v>
      </c>
      <c r="BD37" s="72">
        <v>4021</v>
      </c>
      <c r="BE37" s="72"/>
      <c r="BF37" s="72"/>
      <c r="BG37" s="72"/>
      <c r="BH37" s="72"/>
      <c r="BI37" s="72">
        <v>402</v>
      </c>
      <c r="BJ37" s="72"/>
      <c r="BK37" s="72"/>
      <c r="BL37" s="72"/>
      <c r="BM37" s="72"/>
      <c r="BN37" s="72">
        <v>3163</v>
      </c>
      <c r="BO37" s="71">
        <v>2871</v>
      </c>
      <c r="BP37" s="72"/>
      <c r="BQ37" s="72"/>
      <c r="BR37" s="72"/>
      <c r="BS37" s="72"/>
      <c r="BT37" s="72">
        <f>+BO37*10%</f>
        <v>287.1</v>
      </c>
      <c r="BU37" s="72"/>
      <c r="BV37" s="72"/>
      <c r="BW37" s="72"/>
      <c r="BX37" s="72"/>
      <c r="BY37" s="72"/>
      <c r="BZ37" s="72"/>
      <c r="CA37" s="72"/>
      <c r="CB37" s="72"/>
      <c r="CC37" s="72"/>
      <c r="CD37" s="72"/>
      <c r="CE37" s="72"/>
      <c r="CF37" s="72"/>
      <c r="CG37" s="72"/>
      <c r="CH37" s="72"/>
      <c r="CI37" s="71">
        <f>CJ37</f>
        <v>1660</v>
      </c>
      <c r="CJ37" s="72">
        <v>1660</v>
      </c>
      <c r="CK37" s="71">
        <f>CL37</f>
        <v>1211</v>
      </c>
      <c r="CL37" s="72">
        <f>2871-CJ37</f>
        <v>1211</v>
      </c>
      <c r="CM37" s="71" t="s">
        <v>229</v>
      </c>
      <c r="CN37" s="72">
        <v>4423</v>
      </c>
      <c r="CO37" s="72">
        <v>4021</v>
      </c>
      <c r="CP37" s="72"/>
      <c r="CQ37" s="72"/>
      <c r="CR37" s="72"/>
      <c r="CS37" s="72"/>
      <c r="CT37" s="72">
        <v>402</v>
      </c>
      <c r="CU37" s="72"/>
      <c r="CV37" s="72"/>
      <c r="CW37" s="72"/>
      <c r="CX37" s="72"/>
      <c r="CY37" s="72">
        <v>3163</v>
      </c>
      <c r="CZ37" s="71">
        <v>2871</v>
      </c>
      <c r="DA37" s="72"/>
      <c r="DB37" s="72"/>
      <c r="DC37" s="72"/>
      <c r="DD37" s="72"/>
      <c r="DE37" s="72">
        <f>+CZ37*10%</f>
        <v>287.1</v>
      </c>
      <c r="DF37" s="72"/>
      <c r="DG37" s="72"/>
      <c r="DH37" s="72"/>
      <c r="DI37" s="72"/>
      <c r="DJ37" s="72"/>
      <c r="DK37" s="72"/>
      <c r="DL37" s="72"/>
      <c r="DM37" s="72"/>
      <c r="DN37" s="72"/>
      <c r="DO37" s="72"/>
      <c r="DP37" s="72"/>
      <c r="DQ37" s="72"/>
      <c r="DR37" s="72"/>
      <c r="DS37" s="72"/>
      <c r="DT37" s="71">
        <f>DU37</f>
        <v>1660</v>
      </c>
      <c r="DU37" s="72">
        <v>1660</v>
      </c>
      <c r="DV37" s="71">
        <f>DW37</f>
        <v>1211</v>
      </c>
      <c r="DW37" s="72">
        <f>2871-DU37</f>
        <v>1211</v>
      </c>
      <c r="DX37" s="71" t="s">
        <v>229</v>
      </c>
      <c r="DY37" s="72">
        <v>4423</v>
      </c>
      <c r="DZ37" s="72">
        <v>4021</v>
      </c>
      <c r="EA37" s="72"/>
      <c r="EB37" s="72"/>
      <c r="EC37" s="72"/>
      <c r="ED37" s="72"/>
      <c r="EE37" s="72">
        <v>402</v>
      </c>
      <c r="EF37" s="72"/>
      <c r="EG37" s="72"/>
      <c r="EH37" s="72"/>
      <c r="EI37" s="72"/>
      <c r="EJ37" s="72">
        <v>3163</v>
      </c>
      <c r="EK37" s="71">
        <v>2871</v>
      </c>
      <c r="EL37" s="72"/>
      <c r="EM37" s="72"/>
      <c r="EN37" s="72"/>
      <c r="EO37" s="72"/>
      <c r="EP37" s="72">
        <f>+EK37*10%</f>
        <v>287.1</v>
      </c>
      <c r="EQ37" s="72"/>
      <c r="ER37" s="72"/>
      <c r="ES37" s="72"/>
      <c r="ET37" s="72"/>
      <c r="EU37" s="72"/>
      <c r="EV37" s="72"/>
      <c r="EW37" s="72"/>
      <c r="EX37" s="72"/>
      <c r="EY37" s="72"/>
      <c r="EZ37" s="72"/>
      <c r="FA37" s="72"/>
      <c r="FB37" s="72"/>
      <c r="FC37" s="72"/>
      <c r="FD37" s="72"/>
      <c r="FE37" s="71">
        <f>FF37</f>
        <v>1660</v>
      </c>
      <c r="FF37" s="72">
        <v>1660</v>
      </c>
      <c r="FG37" s="71">
        <f>FH37</f>
        <v>1211</v>
      </c>
      <c r="FH37" s="72">
        <f>2871-FF37</f>
        <v>1211</v>
      </c>
      <c r="FI37" s="33" t="s">
        <v>229</v>
      </c>
      <c r="FJ37" s="14">
        <v>4423</v>
      </c>
      <c r="FK37" s="14">
        <v>4021</v>
      </c>
      <c r="FL37" s="14"/>
      <c r="FM37" s="14"/>
      <c r="FN37" s="14"/>
      <c r="FO37" s="14"/>
      <c r="FP37" s="14">
        <v>402</v>
      </c>
      <c r="FQ37" s="14"/>
      <c r="FR37" s="14"/>
      <c r="FS37" s="14"/>
      <c r="FT37" s="14"/>
      <c r="FU37" s="14">
        <v>3163</v>
      </c>
      <c r="FV37" s="33">
        <v>2871</v>
      </c>
      <c r="FW37" s="14"/>
      <c r="FX37" s="14"/>
      <c r="FY37" s="14"/>
      <c r="FZ37" s="14"/>
      <c r="GA37" s="14">
        <f>+FV37*10%</f>
        <v>287.1</v>
      </c>
      <c r="GB37" s="14"/>
      <c r="GC37" s="14"/>
      <c r="GD37" s="14"/>
      <c r="GE37" s="14"/>
      <c r="GF37" s="14"/>
      <c r="GG37" s="14"/>
      <c r="GH37" s="14"/>
      <c r="GI37" s="14"/>
      <c r="GJ37" s="14"/>
      <c r="GK37" s="14"/>
      <c r="GL37" s="14"/>
      <c r="GM37" s="14"/>
      <c r="GN37" s="14"/>
      <c r="GO37" s="14"/>
      <c r="GP37" s="33">
        <f>GQ37</f>
        <v>1660</v>
      </c>
      <c r="GQ37" s="14">
        <v>1660</v>
      </c>
      <c r="GR37" s="33">
        <f>GS37</f>
        <v>1211</v>
      </c>
      <c r="GS37" s="14">
        <f>2871-GQ37</f>
        <v>1211</v>
      </c>
      <c r="GT37" s="96"/>
    </row>
    <row r="38" spans="1:202" s="105" customFormat="1" ht="102">
      <c r="A38" s="79" t="s">
        <v>164</v>
      </c>
      <c r="B38" s="80" t="s">
        <v>172</v>
      </c>
      <c r="C38" s="79" t="s">
        <v>47</v>
      </c>
      <c r="D38" s="80" t="s">
        <v>56</v>
      </c>
      <c r="E38" s="79" t="s">
        <v>185</v>
      </c>
      <c r="F38" s="79" t="s">
        <v>57</v>
      </c>
      <c r="G38" s="81"/>
      <c r="H38" s="72">
        <v>1586</v>
      </c>
      <c r="I38" s="72">
        <v>1442</v>
      </c>
      <c r="J38" s="72"/>
      <c r="K38" s="72"/>
      <c r="L38" s="72"/>
      <c r="M38" s="72"/>
      <c r="N38" s="72">
        <v>144</v>
      </c>
      <c r="O38" s="72"/>
      <c r="P38" s="72"/>
      <c r="Q38" s="72"/>
      <c r="R38" s="72"/>
      <c r="S38" s="72">
        <v>1586</v>
      </c>
      <c r="T38" s="72">
        <v>1442</v>
      </c>
      <c r="U38" s="72"/>
      <c r="V38" s="72"/>
      <c r="W38" s="72"/>
      <c r="X38" s="72"/>
      <c r="Y38" s="72">
        <f>+T38*10%</f>
        <v>144.20000000000002</v>
      </c>
      <c r="Z38" s="72"/>
      <c r="AA38" s="72"/>
      <c r="AB38" s="72"/>
      <c r="AC38" s="72"/>
      <c r="AD38" s="72"/>
      <c r="AE38" s="72"/>
      <c r="AF38" s="72"/>
      <c r="AG38" s="72"/>
      <c r="AH38" s="72"/>
      <c r="AI38" s="72"/>
      <c r="AJ38" s="72"/>
      <c r="AK38" s="72"/>
      <c r="AL38" s="72"/>
      <c r="AM38" s="72"/>
      <c r="AN38" s="71">
        <f>AO38</f>
        <v>1442</v>
      </c>
      <c r="AO38" s="72">
        <v>1442</v>
      </c>
      <c r="AP38" s="72"/>
      <c r="AQ38" s="72"/>
      <c r="AR38" s="72"/>
      <c r="AS38" s="72"/>
      <c r="AT38" s="72"/>
      <c r="AU38" s="72"/>
      <c r="AV38" s="72"/>
      <c r="AW38" s="72"/>
      <c r="AX38" s="72"/>
      <c r="AY38" s="72"/>
      <c r="AZ38" s="72"/>
      <c r="BA38" s="72"/>
      <c r="BB38" s="82"/>
      <c r="BC38" s="72">
        <v>1586</v>
      </c>
      <c r="BD38" s="72">
        <v>1442</v>
      </c>
      <c r="BE38" s="72"/>
      <c r="BF38" s="72"/>
      <c r="BG38" s="72"/>
      <c r="BH38" s="72"/>
      <c r="BI38" s="72">
        <v>144</v>
      </c>
      <c r="BJ38" s="72"/>
      <c r="BK38" s="72"/>
      <c r="BL38" s="72"/>
      <c r="BM38" s="72"/>
      <c r="BN38" s="72">
        <v>1586</v>
      </c>
      <c r="BO38" s="71">
        <v>1442</v>
      </c>
      <c r="BP38" s="72"/>
      <c r="BQ38" s="72"/>
      <c r="BR38" s="72"/>
      <c r="BS38" s="72"/>
      <c r="BT38" s="72">
        <f>+BO38*10%</f>
        <v>144.20000000000002</v>
      </c>
      <c r="BU38" s="72"/>
      <c r="BV38" s="72"/>
      <c r="BW38" s="72"/>
      <c r="BX38" s="72"/>
      <c r="BY38" s="72"/>
      <c r="BZ38" s="72"/>
      <c r="CA38" s="72"/>
      <c r="CB38" s="72"/>
      <c r="CC38" s="72"/>
      <c r="CD38" s="72"/>
      <c r="CE38" s="72"/>
      <c r="CF38" s="72"/>
      <c r="CG38" s="72"/>
      <c r="CH38" s="72"/>
      <c r="CI38" s="71">
        <f>CJ38</f>
        <v>0</v>
      </c>
      <c r="CJ38" s="72"/>
      <c r="CK38" s="71">
        <f>CL38</f>
        <v>1442</v>
      </c>
      <c r="CL38" s="72">
        <v>1442</v>
      </c>
      <c r="CM38" s="71"/>
      <c r="CN38" s="72">
        <v>1586</v>
      </c>
      <c r="CO38" s="72">
        <v>1442</v>
      </c>
      <c r="CP38" s="72"/>
      <c r="CQ38" s="72"/>
      <c r="CR38" s="72"/>
      <c r="CS38" s="72"/>
      <c r="CT38" s="72">
        <v>144</v>
      </c>
      <c r="CU38" s="72"/>
      <c r="CV38" s="72"/>
      <c r="CW38" s="72"/>
      <c r="CX38" s="72"/>
      <c r="CY38" s="72">
        <v>1586</v>
      </c>
      <c r="CZ38" s="71">
        <v>1442</v>
      </c>
      <c r="DA38" s="72"/>
      <c r="DB38" s="72"/>
      <c r="DC38" s="72"/>
      <c r="DD38" s="72"/>
      <c r="DE38" s="72">
        <f>+CZ38*10%</f>
        <v>144.20000000000002</v>
      </c>
      <c r="DF38" s="72"/>
      <c r="DG38" s="72"/>
      <c r="DH38" s="72"/>
      <c r="DI38" s="72"/>
      <c r="DJ38" s="72"/>
      <c r="DK38" s="72"/>
      <c r="DL38" s="72"/>
      <c r="DM38" s="72"/>
      <c r="DN38" s="72"/>
      <c r="DO38" s="72"/>
      <c r="DP38" s="72"/>
      <c r="DQ38" s="72"/>
      <c r="DR38" s="72"/>
      <c r="DS38" s="72"/>
      <c r="DT38" s="71">
        <f>DU38</f>
        <v>0</v>
      </c>
      <c r="DU38" s="72"/>
      <c r="DV38" s="71">
        <f>DW38</f>
        <v>1442</v>
      </c>
      <c r="DW38" s="72">
        <v>1442</v>
      </c>
      <c r="DX38" s="71" t="s">
        <v>260</v>
      </c>
      <c r="DY38" s="72">
        <v>1586</v>
      </c>
      <c r="DZ38" s="72">
        <v>1442</v>
      </c>
      <c r="EA38" s="72"/>
      <c r="EB38" s="72"/>
      <c r="EC38" s="72"/>
      <c r="ED38" s="72"/>
      <c r="EE38" s="72">
        <v>144</v>
      </c>
      <c r="EF38" s="72"/>
      <c r="EG38" s="72"/>
      <c r="EH38" s="72"/>
      <c r="EI38" s="72"/>
      <c r="EJ38" s="72">
        <v>1586</v>
      </c>
      <c r="EK38" s="71">
        <v>1442</v>
      </c>
      <c r="EL38" s="72"/>
      <c r="EM38" s="72"/>
      <c r="EN38" s="72"/>
      <c r="EO38" s="72"/>
      <c r="EP38" s="72">
        <f>+EK38*10%</f>
        <v>144.20000000000002</v>
      </c>
      <c r="EQ38" s="72"/>
      <c r="ER38" s="72"/>
      <c r="ES38" s="72"/>
      <c r="ET38" s="72"/>
      <c r="EU38" s="72"/>
      <c r="EV38" s="72"/>
      <c r="EW38" s="72"/>
      <c r="EX38" s="72"/>
      <c r="EY38" s="72"/>
      <c r="EZ38" s="72"/>
      <c r="FA38" s="72"/>
      <c r="FB38" s="72"/>
      <c r="FC38" s="72"/>
      <c r="FD38" s="72"/>
      <c r="FE38" s="71">
        <f>FF38</f>
        <v>0</v>
      </c>
      <c r="FF38" s="72"/>
      <c r="FG38" s="71">
        <f>FH38</f>
        <v>1442</v>
      </c>
      <c r="FH38" s="72">
        <v>1442</v>
      </c>
      <c r="FI38" s="71" t="s">
        <v>260</v>
      </c>
      <c r="FJ38" s="72">
        <f>FK38+FP38</f>
        <v>333</v>
      </c>
      <c r="FK38" s="72">
        <v>303</v>
      </c>
      <c r="FL38" s="72"/>
      <c r="FM38" s="72"/>
      <c r="FN38" s="72"/>
      <c r="FO38" s="72"/>
      <c r="FP38" s="72">
        <v>30</v>
      </c>
      <c r="FQ38" s="72"/>
      <c r="FR38" s="72"/>
      <c r="FS38" s="72"/>
      <c r="FT38" s="72"/>
      <c r="FU38" s="72">
        <f>FJ38</f>
        <v>333</v>
      </c>
      <c r="FV38" s="71">
        <f>GR38</f>
        <v>303</v>
      </c>
      <c r="FW38" s="72"/>
      <c r="FX38" s="72"/>
      <c r="FY38" s="72"/>
      <c r="FZ38" s="72"/>
      <c r="GA38" s="72">
        <f>+FV38*10%</f>
        <v>30.3</v>
      </c>
      <c r="GB38" s="72"/>
      <c r="GC38" s="72"/>
      <c r="GD38" s="72"/>
      <c r="GE38" s="72"/>
      <c r="GF38" s="72"/>
      <c r="GG38" s="72"/>
      <c r="GH38" s="72"/>
      <c r="GI38" s="72"/>
      <c r="GJ38" s="72"/>
      <c r="GK38" s="72"/>
      <c r="GL38" s="72"/>
      <c r="GM38" s="72"/>
      <c r="GN38" s="72"/>
      <c r="GO38" s="72"/>
      <c r="GP38" s="71">
        <f>GQ38</f>
        <v>0</v>
      </c>
      <c r="GQ38" s="72"/>
      <c r="GR38" s="71">
        <f>GS38</f>
        <v>303</v>
      </c>
      <c r="GS38" s="72">
        <f>1442-1139</f>
        <v>303</v>
      </c>
      <c r="GT38" s="79" t="s">
        <v>286</v>
      </c>
    </row>
    <row r="39" spans="1:226" ht="63.75">
      <c r="A39" s="96" t="s">
        <v>165</v>
      </c>
      <c r="B39" s="97" t="s">
        <v>173</v>
      </c>
      <c r="C39" s="96" t="s">
        <v>97</v>
      </c>
      <c r="D39" s="83"/>
      <c r="E39" s="96" t="s">
        <v>26</v>
      </c>
      <c r="F39" s="96" t="s">
        <v>98</v>
      </c>
      <c r="G39" s="72"/>
      <c r="H39" s="72">
        <v>4818</v>
      </c>
      <c r="I39" s="72">
        <v>4380</v>
      </c>
      <c r="J39" s="72"/>
      <c r="K39" s="72"/>
      <c r="L39" s="72"/>
      <c r="M39" s="72"/>
      <c r="N39" s="72">
        <f>H39-I39</f>
        <v>438</v>
      </c>
      <c r="O39" s="72"/>
      <c r="P39" s="72"/>
      <c r="Q39" s="72"/>
      <c r="R39" s="72"/>
      <c r="S39" s="72">
        <v>4818</v>
      </c>
      <c r="T39" s="72">
        <v>4380</v>
      </c>
      <c r="U39" s="72"/>
      <c r="V39" s="72"/>
      <c r="W39" s="72"/>
      <c r="X39" s="72"/>
      <c r="Y39" s="72"/>
      <c r="Z39" s="72"/>
      <c r="AA39" s="72"/>
      <c r="AB39" s="72"/>
      <c r="AC39" s="72"/>
      <c r="AD39" s="72"/>
      <c r="AE39" s="72"/>
      <c r="AF39" s="72"/>
      <c r="AG39" s="72"/>
      <c r="AH39" s="72"/>
      <c r="AI39" s="72"/>
      <c r="AJ39" s="72"/>
      <c r="AK39" s="72"/>
      <c r="AL39" s="72"/>
      <c r="AM39" s="72"/>
      <c r="AN39" s="71">
        <f>AO39</f>
        <v>4380</v>
      </c>
      <c r="AO39" s="72">
        <v>4380</v>
      </c>
      <c r="AP39" s="72"/>
      <c r="AQ39" s="72"/>
      <c r="AR39" s="72"/>
      <c r="AS39" s="72"/>
      <c r="AT39" s="72"/>
      <c r="AU39" s="72"/>
      <c r="AV39" s="72"/>
      <c r="AW39" s="72"/>
      <c r="AX39" s="72"/>
      <c r="AY39" s="72"/>
      <c r="AZ39" s="72"/>
      <c r="BA39" s="72"/>
      <c r="BB39" s="72"/>
      <c r="BC39" s="72">
        <v>4818</v>
      </c>
      <c r="BD39" s="72">
        <v>4380</v>
      </c>
      <c r="BE39" s="72"/>
      <c r="BF39" s="72"/>
      <c r="BG39" s="72"/>
      <c r="BH39" s="72"/>
      <c r="BI39" s="72">
        <v>438</v>
      </c>
      <c r="BJ39" s="72"/>
      <c r="BK39" s="72"/>
      <c r="BL39" s="72"/>
      <c r="BM39" s="72"/>
      <c r="BN39" s="72">
        <v>4818</v>
      </c>
      <c r="BO39" s="71">
        <v>4380</v>
      </c>
      <c r="BP39" s="72"/>
      <c r="BQ39" s="72"/>
      <c r="BR39" s="72"/>
      <c r="BS39" s="72"/>
      <c r="BT39" s="72"/>
      <c r="BU39" s="72"/>
      <c r="BV39" s="72"/>
      <c r="BW39" s="72"/>
      <c r="BX39" s="72"/>
      <c r="BY39" s="72"/>
      <c r="BZ39" s="72"/>
      <c r="CA39" s="72"/>
      <c r="CB39" s="72"/>
      <c r="CC39" s="72"/>
      <c r="CD39" s="72"/>
      <c r="CE39" s="72"/>
      <c r="CF39" s="72"/>
      <c r="CG39" s="72"/>
      <c r="CH39" s="72"/>
      <c r="CI39" s="71">
        <f>CJ39</f>
        <v>0</v>
      </c>
      <c r="CJ39" s="72"/>
      <c r="CK39" s="71">
        <f>CL39</f>
        <v>4380</v>
      </c>
      <c r="CL39" s="72">
        <v>4380</v>
      </c>
      <c r="CM39" s="71"/>
      <c r="CN39" s="72">
        <v>4818</v>
      </c>
      <c r="CO39" s="72">
        <v>4380</v>
      </c>
      <c r="CP39" s="72"/>
      <c r="CQ39" s="72"/>
      <c r="CR39" s="72"/>
      <c r="CS39" s="72"/>
      <c r="CT39" s="72">
        <v>438</v>
      </c>
      <c r="CU39" s="72"/>
      <c r="CV39" s="72"/>
      <c r="CW39" s="72"/>
      <c r="CX39" s="72"/>
      <c r="CY39" s="72">
        <v>4818</v>
      </c>
      <c r="CZ39" s="71">
        <v>4380</v>
      </c>
      <c r="DA39" s="72"/>
      <c r="DB39" s="72"/>
      <c r="DC39" s="72"/>
      <c r="DD39" s="72"/>
      <c r="DE39" s="72"/>
      <c r="DF39" s="72"/>
      <c r="DG39" s="72"/>
      <c r="DH39" s="72"/>
      <c r="DI39" s="72"/>
      <c r="DJ39" s="72"/>
      <c r="DK39" s="72"/>
      <c r="DL39" s="72"/>
      <c r="DM39" s="72"/>
      <c r="DN39" s="72"/>
      <c r="DO39" s="72"/>
      <c r="DP39" s="72"/>
      <c r="DQ39" s="72"/>
      <c r="DR39" s="72"/>
      <c r="DS39" s="72"/>
      <c r="DT39" s="71">
        <f>DU39</f>
        <v>0</v>
      </c>
      <c r="DU39" s="72"/>
      <c r="DV39" s="71">
        <f>DW39</f>
        <v>4380</v>
      </c>
      <c r="DW39" s="72">
        <v>4380</v>
      </c>
      <c r="DX39" s="71" t="s">
        <v>261</v>
      </c>
      <c r="DY39" s="72">
        <v>4818</v>
      </c>
      <c r="DZ39" s="72">
        <v>4380</v>
      </c>
      <c r="EA39" s="72"/>
      <c r="EB39" s="72"/>
      <c r="EC39" s="72"/>
      <c r="ED39" s="72"/>
      <c r="EE39" s="72">
        <v>438</v>
      </c>
      <c r="EF39" s="72"/>
      <c r="EG39" s="72"/>
      <c r="EH39" s="72"/>
      <c r="EI39" s="72"/>
      <c r="EJ39" s="72">
        <v>4818</v>
      </c>
      <c r="EK39" s="71">
        <v>4380</v>
      </c>
      <c r="EL39" s="72"/>
      <c r="EM39" s="72"/>
      <c r="EN39" s="72"/>
      <c r="EO39" s="72"/>
      <c r="EP39" s="72"/>
      <c r="EQ39" s="72"/>
      <c r="ER39" s="72"/>
      <c r="ES39" s="72"/>
      <c r="ET39" s="72"/>
      <c r="EU39" s="72"/>
      <c r="EV39" s="72"/>
      <c r="EW39" s="72"/>
      <c r="EX39" s="72"/>
      <c r="EY39" s="72"/>
      <c r="EZ39" s="72"/>
      <c r="FA39" s="72"/>
      <c r="FB39" s="72"/>
      <c r="FC39" s="72"/>
      <c r="FD39" s="72"/>
      <c r="FE39" s="71">
        <f>FF39</f>
        <v>0</v>
      </c>
      <c r="FF39" s="72"/>
      <c r="FG39" s="71">
        <f>FH39</f>
        <v>4380</v>
      </c>
      <c r="FH39" s="72">
        <v>4380</v>
      </c>
      <c r="FI39" s="33" t="s">
        <v>261</v>
      </c>
      <c r="FJ39" s="14">
        <v>4818</v>
      </c>
      <c r="FK39" s="14">
        <v>4380</v>
      </c>
      <c r="FL39" s="14"/>
      <c r="FM39" s="14"/>
      <c r="FN39" s="14"/>
      <c r="FO39" s="14"/>
      <c r="FP39" s="14">
        <v>438</v>
      </c>
      <c r="FQ39" s="14"/>
      <c r="FR39" s="14"/>
      <c r="FS39" s="14"/>
      <c r="FT39" s="14"/>
      <c r="FU39" s="14">
        <v>4818</v>
      </c>
      <c r="FV39" s="33">
        <v>4380</v>
      </c>
      <c r="FW39" s="14"/>
      <c r="FX39" s="14"/>
      <c r="FY39" s="14"/>
      <c r="FZ39" s="14"/>
      <c r="GA39" s="14"/>
      <c r="GB39" s="14"/>
      <c r="GC39" s="14"/>
      <c r="GD39" s="14"/>
      <c r="GE39" s="14"/>
      <c r="GF39" s="14"/>
      <c r="GG39" s="14"/>
      <c r="GH39" s="14"/>
      <c r="GI39" s="14"/>
      <c r="GJ39" s="14"/>
      <c r="GK39" s="14"/>
      <c r="GL39" s="14"/>
      <c r="GM39" s="14"/>
      <c r="GN39" s="14"/>
      <c r="GO39" s="14"/>
      <c r="GP39" s="33">
        <f>GQ39</f>
        <v>0</v>
      </c>
      <c r="GQ39" s="14"/>
      <c r="GR39" s="33">
        <f>GS39</f>
        <v>4380</v>
      </c>
      <c r="GS39" s="14">
        <v>4380</v>
      </c>
      <c r="GT39" s="96"/>
      <c r="GX39" s="34"/>
      <c r="GY39" s="34"/>
      <c r="GZ39" s="34"/>
      <c r="HA39" s="34"/>
      <c r="HB39" s="34"/>
      <c r="HC39" s="34"/>
      <c r="HD39" s="34"/>
      <c r="HE39" s="34"/>
      <c r="HF39" s="34"/>
      <c r="HG39" s="34"/>
      <c r="HH39" s="34"/>
      <c r="HI39" s="34"/>
      <c r="HJ39" s="34"/>
      <c r="HK39" s="34"/>
      <c r="HL39" s="34"/>
      <c r="HM39" s="34"/>
      <c r="HN39" s="34"/>
      <c r="HO39" s="34"/>
      <c r="HP39" s="34"/>
      <c r="HQ39" s="34"/>
      <c r="HR39" s="34"/>
    </row>
    <row r="40" spans="1:226" ht="63.75">
      <c r="A40" s="96" t="s">
        <v>166</v>
      </c>
      <c r="B40" s="97" t="s">
        <v>174</v>
      </c>
      <c r="C40" s="96" t="s">
        <v>45</v>
      </c>
      <c r="D40" s="80"/>
      <c r="E40" s="96" t="s">
        <v>249</v>
      </c>
      <c r="F40" s="96" t="s">
        <v>98</v>
      </c>
      <c r="G40" s="72"/>
      <c r="H40" s="72">
        <f>I40+N40</f>
        <v>1122</v>
      </c>
      <c r="I40" s="72">
        <v>1020</v>
      </c>
      <c r="J40" s="72"/>
      <c r="K40" s="72"/>
      <c r="L40" s="72"/>
      <c r="M40" s="72"/>
      <c r="N40" s="72">
        <v>102</v>
      </c>
      <c r="O40" s="72"/>
      <c r="P40" s="72"/>
      <c r="Q40" s="72"/>
      <c r="R40" s="72"/>
      <c r="S40" s="72">
        <v>1122</v>
      </c>
      <c r="T40" s="71">
        <f>Z40+AG40+AN40</f>
        <v>1020</v>
      </c>
      <c r="U40" s="72"/>
      <c r="V40" s="72"/>
      <c r="W40" s="72"/>
      <c r="X40" s="72"/>
      <c r="Y40" s="72"/>
      <c r="Z40" s="72"/>
      <c r="AA40" s="72"/>
      <c r="AB40" s="72"/>
      <c r="AC40" s="72"/>
      <c r="AD40" s="72"/>
      <c r="AE40" s="72"/>
      <c r="AF40" s="72"/>
      <c r="AG40" s="72"/>
      <c r="AH40" s="72"/>
      <c r="AI40" s="72"/>
      <c r="AJ40" s="72"/>
      <c r="AK40" s="72"/>
      <c r="AL40" s="72"/>
      <c r="AM40" s="72"/>
      <c r="AN40" s="72">
        <f>AO40+AR40</f>
        <v>1020</v>
      </c>
      <c r="AO40" s="72">
        <v>1020</v>
      </c>
      <c r="AP40" s="72"/>
      <c r="AQ40" s="72"/>
      <c r="AR40" s="72"/>
      <c r="AS40" s="72"/>
      <c r="AT40" s="72"/>
      <c r="AU40" s="72"/>
      <c r="AV40" s="72"/>
      <c r="AW40" s="72"/>
      <c r="AX40" s="72"/>
      <c r="AY40" s="72"/>
      <c r="AZ40" s="72"/>
      <c r="BA40" s="72"/>
      <c r="BB40" s="72"/>
      <c r="BC40" s="72">
        <v>1122</v>
      </c>
      <c r="BD40" s="72">
        <v>1020</v>
      </c>
      <c r="BE40" s="72"/>
      <c r="BF40" s="72"/>
      <c r="BG40" s="72"/>
      <c r="BH40" s="72"/>
      <c r="BI40" s="72">
        <v>102</v>
      </c>
      <c r="BJ40" s="72"/>
      <c r="BK40" s="72"/>
      <c r="BL40" s="72"/>
      <c r="BM40" s="72"/>
      <c r="BN40" s="72">
        <v>1122</v>
      </c>
      <c r="BO40" s="71">
        <v>1020</v>
      </c>
      <c r="BP40" s="72"/>
      <c r="BQ40" s="72"/>
      <c r="BR40" s="72"/>
      <c r="BS40" s="72"/>
      <c r="BT40" s="72"/>
      <c r="BU40" s="72"/>
      <c r="BV40" s="72"/>
      <c r="BW40" s="72"/>
      <c r="BX40" s="72"/>
      <c r="BY40" s="72"/>
      <c r="BZ40" s="72"/>
      <c r="CA40" s="72"/>
      <c r="CB40" s="72"/>
      <c r="CC40" s="72"/>
      <c r="CD40" s="72"/>
      <c r="CE40" s="72"/>
      <c r="CF40" s="72"/>
      <c r="CG40" s="72"/>
      <c r="CH40" s="72"/>
      <c r="CI40" s="72">
        <f>CJ40+GV40</f>
        <v>0</v>
      </c>
      <c r="CJ40" s="72"/>
      <c r="CK40" s="72">
        <f>CL40+GX40</f>
        <v>1020</v>
      </c>
      <c r="CL40" s="72">
        <v>1020</v>
      </c>
      <c r="CM40" s="71"/>
      <c r="CN40" s="72">
        <v>1122</v>
      </c>
      <c r="CO40" s="72">
        <v>1020</v>
      </c>
      <c r="CP40" s="72"/>
      <c r="CQ40" s="72"/>
      <c r="CR40" s="72"/>
      <c r="CS40" s="72"/>
      <c r="CT40" s="72">
        <v>102</v>
      </c>
      <c r="CU40" s="72"/>
      <c r="CV40" s="72"/>
      <c r="CW40" s="72"/>
      <c r="CX40" s="72"/>
      <c r="CY40" s="72">
        <v>1122</v>
      </c>
      <c r="CZ40" s="71">
        <v>1020</v>
      </c>
      <c r="DA40" s="72"/>
      <c r="DB40" s="72"/>
      <c r="DC40" s="72"/>
      <c r="DD40" s="72"/>
      <c r="DE40" s="72"/>
      <c r="DF40" s="72"/>
      <c r="DG40" s="72"/>
      <c r="DH40" s="72"/>
      <c r="DI40" s="72"/>
      <c r="DJ40" s="72"/>
      <c r="DK40" s="72"/>
      <c r="DL40" s="72"/>
      <c r="DM40" s="72"/>
      <c r="DN40" s="72"/>
      <c r="DO40" s="72"/>
      <c r="DP40" s="72"/>
      <c r="DQ40" s="72"/>
      <c r="DR40" s="72"/>
      <c r="DS40" s="72"/>
      <c r="DT40" s="72">
        <f>DU40+IG40</f>
        <v>0</v>
      </c>
      <c r="DU40" s="72"/>
      <c r="DV40" s="72">
        <f>DW40+II40</f>
        <v>1020</v>
      </c>
      <c r="DW40" s="72">
        <v>1020</v>
      </c>
      <c r="DX40" s="71" t="s">
        <v>262</v>
      </c>
      <c r="DY40" s="72">
        <v>1122</v>
      </c>
      <c r="DZ40" s="72">
        <v>1020</v>
      </c>
      <c r="EA40" s="72"/>
      <c r="EB40" s="72"/>
      <c r="EC40" s="72"/>
      <c r="ED40" s="72"/>
      <c r="EE40" s="72">
        <v>102</v>
      </c>
      <c r="EF40" s="72"/>
      <c r="EG40" s="72"/>
      <c r="EH40" s="72"/>
      <c r="EI40" s="72"/>
      <c r="EJ40" s="72">
        <v>1122</v>
      </c>
      <c r="EK40" s="71">
        <v>1020</v>
      </c>
      <c r="EL40" s="72"/>
      <c r="EM40" s="72"/>
      <c r="EN40" s="72"/>
      <c r="EO40" s="72"/>
      <c r="EP40" s="72"/>
      <c r="EQ40" s="72"/>
      <c r="ER40" s="72"/>
      <c r="ES40" s="72"/>
      <c r="ET40" s="72"/>
      <c r="EU40" s="72"/>
      <c r="EV40" s="72"/>
      <c r="EW40" s="72"/>
      <c r="EX40" s="72"/>
      <c r="EY40" s="72"/>
      <c r="EZ40" s="72"/>
      <c r="FA40" s="72"/>
      <c r="FB40" s="72"/>
      <c r="FC40" s="72"/>
      <c r="FD40" s="72"/>
      <c r="FE40" s="72">
        <f>FF40</f>
        <v>0</v>
      </c>
      <c r="FF40" s="72"/>
      <c r="FG40" s="72">
        <f>FH40</f>
        <v>1020</v>
      </c>
      <c r="FH40" s="72">
        <v>1020</v>
      </c>
      <c r="FI40" s="33" t="s">
        <v>262</v>
      </c>
      <c r="FJ40" s="14">
        <v>1122</v>
      </c>
      <c r="FK40" s="14">
        <v>1020</v>
      </c>
      <c r="FL40" s="14"/>
      <c r="FM40" s="14"/>
      <c r="FN40" s="14"/>
      <c r="FO40" s="14"/>
      <c r="FP40" s="14">
        <v>102</v>
      </c>
      <c r="FQ40" s="14"/>
      <c r="FR40" s="14"/>
      <c r="FS40" s="14"/>
      <c r="FT40" s="14"/>
      <c r="FU40" s="14">
        <v>1122</v>
      </c>
      <c r="FV40" s="33">
        <v>1020</v>
      </c>
      <c r="FW40" s="14"/>
      <c r="FX40" s="14"/>
      <c r="FY40" s="14"/>
      <c r="FZ40" s="14"/>
      <c r="GA40" s="14"/>
      <c r="GB40" s="14"/>
      <c r="GC40" s="14"/>
      <c r="GD40" s="14"/>
      <c r="GE40" s="14"/>
      <c r="GF40" s="14"/>
      <c r="GG40" s="14"/>
      <c r="GH40" s="14"/>
      <c r="GI40" s="14"/>
      <c r="GJ40" s="14"/>
      <c r="GK40" s="14"/>
      <c r="GL40" s="14"/>
      <c r="GM40" s="14"/>
      <c r="GN40" s="14"/>
      <c r="GO40" s="14"/>
      <c r="GP40" s="14">
        <f>GQ40</f>
        <v>0</v>
      </c>
      <c r="GQ40" s="14"/>
      <c r="GR40" s="14">
        <f>GS40</f>
        <v>1020</v>
      </c>
      <c r="GS40" s="14">
        <v>1020</v>
      </c>
      <c r="GT40" s="96"/>
      <c r="GX40" s="34"/>
      <c r="GY40" s="34"/>
      <c r="GZ40" s="34"/>
      <c r="HA40" s="34"/>
      <c r="HB40" s="34"/>
      <c r="HC40" s="34"/>
      <c r="HD40" s="34"/>
      <c r="HE40" s="34"/>
      <c r="HF40" s="34"/>
      <c r="HG40" s="34"/>
      <c r="HH40" s="34"/>
      <c r="HI40" s="34"/>
      <c r="HJ40" s="34"/>
      <c r="HK40" s="34"/>
      <c r="HL40" s="34"/>
      <c r="HM40" s="34"/>
      <c r="HN40" s="34"/>
      <c r="HO40" s="34"/>
      <c r="HP40" s="34"/>
      <c r="HQ40" s="34"/>
      <c r="HR40" s="34"/>
    </row>
    <row r="41" spans="1:202" s="105" customFormat="1" ht="76.5">
      <c r="A41" s="79" t="s">
        <v>281</v>
      </c>
      <c r="B41" s="80" t="s">
        <v>282</v>
      </c>
      <c r="C41" s="79" t="s">
        <v>47</v>
      </c>
      <c r="D41" s="80" t="s">
        <v>56</v>
      </c>
      <c r="E41" s="79" t="s">
        <v>187</v>
      </c>
      <c r="F41" s="79" t="s">
        <v>98</v>
      </c>
      <c r="G41" s="81"/>
      <c r="H41" s="72">
        <v>1586</v>
      </c>
      <c r="I41" s="72">
        <v>1442</v>
      </c>
      <c r="J41" s="72"/>
      <c r="K41" s="72"/>
      <c r="L41" s="72"/>
      <c r="M41" s="72"/>
      <c r="N41" s="72">
        <v>144</v>
      </c>
      <c r="O41" s="72"/>
      <c r="P41" s="72"/>
      <c r="Q41" s="72"/>
      <c r="R41" s="72"/>
      <c r="S41" s="72">
        <v>1586</v>
      </c>
      <c r="T41" s="72">
        <v>1442</v>
      </c>
      <c r="U41" s="72"/>
      <c r="V41" s="72"/>
      <c r="W41" s="72"/>
      <c r="X41" s="72"/>
      <c r="Y41" s="72">
        <f>+T41*10%</f>
        <v>144.20000000000002</v>
      </c>
      <c r="Z41" s="72"/>
      <c r="AA41" s="72"/>
      <c r="AB41" s="72"/>
      <c r="AC41" s="72"/>
      <c r="AD41" s="72"/>
      <c r="AE41" s="72"/>
      <c r="AF41" s="72"/>
      <c r="AG41" s="72"/>
      <c r="AH41" s="72"/>
      <c r="AI41" s="72"/>
      <c r="AJ41" s="72"/>
      <c r="AK41" s="72"/>
      <c r="AL41" s="72"/>
      <c r="AM41" s="72"/>
      <c r="AN41" s="71">
        <f>AO41</f>
        <v>1442</v>
      </c>
      <c r="AO41" s="72">
        <v>1442</v>
      </c>
      <c r="AP41" s="72"/>
      <c r="AQ41" s="72"/>
      <c r="AR41" s="72"/>
      <c r="AS41" s="72"/>
      <c r="AT41" s="72"/>
      <c r="AU41" s="72"/>
      <c r="AV41" s="72"/>
      <c r="AW41" s="72"/>
      <c r="AX41" s="72"/>
      <c r="AY41" s="72"/>
      <c r="AZ41" s="72"/>
      <c r="BA41" s="72"/>
      <c r="BB41" s="82"/>
      <c r="BC41" s="72">
        <v>1586</v>
      </c>
      <c r="BD41" s="72">
        <v>1442</v>
      </c>
      <c r="BE41" s="72"/>
      <c r="BF41" s="72"/>
      <c r="BG41" s="72"/>
      <c r="BH41" s="72"/>
      <c r="BI41" s="72">
        <v>144</v>
      </c>
      <c r="BJ41" s="72"/>
      <c r="BK41" s="72"/>
      <c r="BL41" s="72"/>
      <c r="BM41" s="72"/>
      <c r="BN41" s="72">
        <v>1586</v>
      </c>
      <c r="BO41" s="71">
        <v>1442</v>
      </c>
      <c r="BP41" s="72"/>
      <c r="BQ41" s="72"/>
      <c r="BR41" s="72"/>
      <c r="BS41" s="72"/>
      <c r="BT41" s="72">
        <f>+BO41*10%</f>
        <v>144.20000000000002</v>
      </c>
      <c r="BU41" s="72"/>
      <c r="BV41" s="72"/>
      <c r="BW41" s="72"/>
      <c r="BX41" s="72"/>
      <c r="BY41" s="72"/>
      <c r="BZ41" s="72"/>
      <c r="CA41" s="72"/>
      <c r="CB41" s="72"/>
      <c r="CC41" s="72"/>
      <c r="CD41" s="72"/>
      <c r="CE41" s="72"/>
      <c r="CF41" s="72"/>
      <c r="CG41" s="72"/>
      <c r="CH41" s="72"/>
      <c r="CI41" s="71">
        <f>CJ41</f>
        <v>0</v>
      </c>
      <c r="CJ41" s="72"/>
      <c r="CK41" s="71">
        <f>CL41</f>
        <v>1442</v>
      </c>
      <c r="CL41" s="72">
        <v>1442</v>
      </c>
      <c r="CM41" s="71"/>
      <c r="CN41" s="72">
        <v>1586</v>
      </c>
      <c r="CO41" s="72">
        <v>1442</v>
      </c>
      <c r="CP41" s="72"/>
      <c r="CQ41" s="72"/>
      <c r="CR41" s="72"/>
      <c r="CS41" s="72"/>
      <c r="CT41" s="72">
        <v>144</v>
      </c>
      <c r="CU41" s="72"/>
      <c r="CV41" s="72"/>
      <c r="CW41" s="72"/>
      <c r="CX41" s="72"/>
      <c r="CY41" s="72">
        <v>1586</v>
      </c>
      <c r="CZ41" s="71">
        <v>1442</v>
      </c>
      <c r="DA41" s="72"/>
      <c r="DB41" s="72"/>
      <c r="DC41" s="72"/>
      <c r="DD41" s="72"/>
      <c r="DE41" s="72">
        <f>+CZ41*10%</f>
        <v>144.20000000000002</v>
      </c>
      <c r="DF41" s="72"/>
      <c r="DG41" s="72"/>
      <c r="DH41" s="72"/>
      <c r="DI41" s="72"/>
      <c r="DJ41" s="72"/>
      <c r="DK41" s="72"/>
      <c r="DL41" s="72"/>
      <c r="DM41" s="72"/>
      <c r="DN41" s="72"/>
      <c r="DO41" s="72"/>
      <c r="DP41" s="72"/>
      <c r="DQ41" s="72"/>
      <c r="DR41" s="72"/>
      <c r="DS41" s="72"/>
      <c r="DT41" s="71">
        <f>DU41</f>
        <v>0</v>
      </c>
      <c r="DU41" s="72"/>
      <c r="DV41" s="71">
        <f>DW41</f>
        <v>1442</v>
      </c>
      <c r="DW41" s="72">
        <v>1442</v>
      </c>
      <c r="DX41" s="71"/>
      <c r="DY41" s="72"/>
      <c r="DZ41" s="72"/>
      <c r="EA41" s="72"/>
      <c r="EB41" s="72"/>
      <c r="EC41" s="72"/>
      <c r="ED41" s="72"/>
      <c r="EE41" s="72"/>
      <c r="EF41" s="72"/>
      <c r="EG41" s="72"/>
      <c r="EH41" s="72"/>
      <c r="EI41" s="72"/>
      <c r="EJ41" s="72"/>
      <c r="EK41" s="71"/>
      <c r="EL41" s="72"/>
      <c r="EM41" s="72"/>
      <c r="EN41" s="72"/>
      <c r="EO41" s="72"/>
      <c r="EP41" s="72"/>
      <c r="EQ41" s="72"/>
      <c r="ER41" s="72"/>
      <c r="ES41" s="72"/>
      <c r="ET41" s="72"/>
      <c r="EU41" s="72"/>
      <c r="EV41" s="72"/>
      <c r="EW41" s="72"/>
      <c r="EX41" s="72"/>
      <c r="EY41" s="72"/>
      <c r="EZ41" s="72"/>
      <c r="FA41" s="72"/>
      <c r="FB41" s="72"/>
      <c r="FC41" s="72"/>
      <c r="FD41" s="72"/>
      <c r="FE41" s="71"/>
      <c r="FF41" s="72"/>
      <c r="FG41" s="72"/>
      <c r="FH41" s="72"/>
      <c r="FI41" s="71" t="s">
        <v>287</v>
      </c>
      <c r="FJ41" s="72">
        <f>FK41+FP41</f>
        <v>1351</v>
      </c>
      <c r="FK41" s="72">
        <v>1228</v>
      </c>
      <c r="FL41" s="72"/>
      <c r="FM41" s="72"/>
      <c r="FN41" s="72"/>
      <c r="FO41" s="72"/>
      <c r="FP41" s="72">
        <v>123</v>
      </c>
      <c r="FQ41" s="72"/>
      <c r="FR41" s="72"/>
      <c r="FS41" s="72"/>
      <c r="FT41" s="72"/>
      <c r="FU41" s="72">
        <f>FJ41</f>
        <v>1351</v>
      </c>
      <c r="FV41" s="71">
        <f>GR41</f>
        <v>1139</v>
      </c>
      <c r="FW41" s="72"/>
      <c r="FX41" s="72"/>
      <c r="FY41" s="72"/>
      <c r="FZ41" s="72"/>
      <c r="GA41" s="72">
        <f>+FV41*10%</f>
        <v>113.9</v>
      </c>
      <c r="GB41" s="72"/>
      <c r="GC41" s="72"/>
      <c r="GD41" s="72"/>
      <c r="GE41" s="72"/>
      <c r="GF41" s="72"/>
      <c r="GG41" s="72"/>
      <c r="GH41" s="72"/>
      <c r="GI41" s="72"/>
      <c r="GJ41" s="72"/>
      <c r="GK41" s="72"/>
      <c r="GL41" s="72"/>
      <c r="GM41" s="72"/>
      <c r="GN41" s="72"/>
      <c r="GO41" s="72"/>
      <c r="GP41" s="71">
        <f>GQ41</f>
        <v>0</v>
      </c>
      <c r="GQ41" s="72"/>
      <c r="GR41" s="72">
        <f>GS41</f>
        <v>1139</v>
      </c>
      <c r="GS41" s="72">
        <v>1139</v>
      </c>
      <c r="GT41" s="79" t="s">
        <v>283</v>
      </c>
    </row>
    <row r="42" spans="1:202" s="25" customFormat="1" ht="29.25" customHeight="1">
      <c r="A42" s="160" t="s">
        <v>203</v>
      </c>
      <c r="B42" s="161"/>
      <c r="C42" s="98"/>
      <c r="D42" s="107"/>
      <c r="E42" s="98"/>
      <c r="F42" s="98"/>
      <c r="G42" s="108"/>
      <c r="H42" s="95">
        <f>SUM(H43:H65)</f>
        <v>9902</v>
      </c>
      <c r="I42" s="95">
        <f aca="true" t="shared" si="41" ref="I42:BT42">SUM(I43:I65)</f>
        <v>8211</v>
      </c>
      <c r="J42" s="95">
        <f t="shared" si="41"/>
        <v>0</v>
      </c>
      <c r="K42" s="95">
        <f t="shared" si="41"/>
        <v>791</v>
      </c>
      <c r="L42" s="95">
        <f t="shared" si="41"/>
        <v>0</v>
      </c>
      <c r="M42" s="95">
        <f t="shared" si="41"/>
        <v>0</v>
      </c>
      <c r="N42" s="95">
        <f t="shared" si="41"/>
        <v>900</v>
      </c>
      <c r="O42" s="95">
        <f t="shared" si="41"/>
        <v>0</v>
      </c>
      <c r="P42" s="95">
        <f t="shared" si="41"/>
        <v>0</v>
      </c>
      <c r="Q42" s="95">
        <f t="shared" si="41"/>
        <v>0</v>
      </c>
      <c r="R42" s="95">
        <f t="shared" si="41"/>
        <v>0</v>
      </c>
      <c r="S42" s="95">
        <f t="shared" si="41"/>
        <v>6734</v>
      </c>
      <c r="T42" s="95">
        <f t="shared" si="41"/>
        <v>5340</v>
      </c>
      <c r="U42" s="95">
        <f t="shared" si="41"/>
        <v>0</v>
      </c>
      <c r="V42" s="95">
        <f t="shared" si="41"/>
        <v>791</v>
      </c>
      <c r="W42" s="95">
        <f t="shared" si="41"/>
        <v>0</v>
      </c>
      <c r="X42" s="95">
        <f t="shared" si="41"/>
        <v>0</v>
      </c>
      <c r="Y42" s="95">
        <f t="shared" si="41"/>
        <v>613.1</v>
      </c>
      <c r="Z42" s="95">
        <f t="shared" si="41"/>
        <v>0</v>
      </c>
      <c r="AA42" s="95">
        <f t="shared" si="41"/>
        <v>0</v>
      </c>
      <c r="AB42" s="95">
        <f t="shared" si="41"/>
        <v>0</v>
      </c>
      <c r="AC42" s="95">
        <f t="shared" si="41"/>
        <v>0</v>
      </c>
      <c r="AD42" s="95">
        <f t="shared" si="41"/>
        <v>0</v>
      </c>
      <c r="AE42" s="95">
        <f t="shared" si="41"/>
        <v>0</v>
      </c>
      <c r="AF42" s="95">
        <f t="shared" si="41"/>
        <v>0</v>
      </c>
      <c r="AG42" s="95">
        <f t="shared" si="41"/>
        <v>0</v>
      </c>
      <c r="AH42" s="95">
        <f t="shared" si="41"/>
        <v>0</v>
      </c>
      <c r="AI42" s="95">
        <f t="shared" si="41"/>
        <v>0</v>
      </c>
      <c r="AJ42" s="95">
        <f t="shared" si="41"/>
        <v>0</v>
      </c>
      <c r="AK42" s="95">
        <f t="shared" si="41"/>
        <v>0</v>
      </c>
      <c r="AL42" s="95">
        <f t="shared" si="41"/>
        <v>0</v>
      </c>
      <c r="AM42" s="95">
        <f t="shared" si="41"/>
        <v>0</v>
      </c>
      <c r="AN42" s="95">
        <f t="shared" si="41"/>
        <v>5340</v>
      </c>
      <c r="AO42" s="95">
        <f t="shared" si="41"/>
        <v>5340</v>
      </c>
      <c r="AP42" s="95">
        <f t="shared" si="41"/>
        <v>0</v>
      </c>
      <c r="AQ42" s="95">
        <f t="shared" si="41"/>
        <v>0</v>
      </c>
      <c r="AR42" s="95">
        <f t="shared" si="41"/>
        <v>0</v>
      </c>
      <c r="AS42" s="95">
        <f t="shared" si="41"/>
        <v>0</v>
      </c>
      <c r="AT42" s="95">
        <f t="shared" si="41"/>
        <v>0</v>
      </c>
      <c r="AU42" s="95">
        <f t="shared" si="41"/>
        <v>0</v>
      </c>
      <c r="AV42" s="95">
        <f t="shared" si="41"/>
        <v>0</v>
      </c>
      <c r="AW42" s="95">
        <f t="shared" si="41"/>
        <v>0</v>
      </c>
      <c r="AX42" s="95">
        <f t="shared" si="41"/>
        <v>0</v>
      </c>
      <c r="AY42" s="95">
        <f t="shared" si="41"/>
        <v>0</v>
      </c>
      <c r="AZ42" s="95">
        <f t="shared" si="41"/>
        <v>0</v>
      </c>
      <c r="BA42" s="95">
        <f t="shared" si="41"/>
        <v>0</v>
      </c>
      <c r="BB42" s="95">
        <f t="shared" si="41"/>
        <v>0</v>
      </c>
      <c r="BC42" s="95">
        <f t="shared" si="41"/>
        <v>27582.7</v>
      </c>
      <c r="BD42" s="95">
        <f t="shared" si="41"/>
        <v>23597</v>
      </c>
      <c r="BE42" s="95">
        <f t="shared" si="41"/>
        <v>0</v>
      </c>
      <c r="BF42" s="95">
        <f t="shared" si="41"/>
        <v>786</v>
      </c>
      <c r="BG42" s="95">
        <f t="shared" si="41"/>
        <v>0</v>
      </c>
      <c r="BH42" s="95">
        <f t="shared" si="41"/>
        <v>0</v>
      </c>
      <c r="BI42" s="95">
        <f t="shared" si="41"/>
        <v>3199.7</v>
      </c>
      <c r="BJ42" s="95">
        <f t="shared" si="41"/>
        <v>0</v>
      </c>
      <c r="BK42" s="95">
        <f t="shared" si="41"/>
        <v>0</v>
      </c>
      <c r="BL42" s="95">
        <f t="shared" si="41"/>
        <v>0</v>
      </c>
      <c r="BM42" s="95">
        <f t="shared" si="41"/>
        <v>0</v>
      </c>
      <c r="BN42" s="95">
        <f t="shared" si="41"/>
        <v>23775</v>
      </c>
      <c r="BO42" s="95">
        <f t="shared" si="41"/>
        <v>20726</v>
      </c>
      <c r="BP42" s="95">
        <f t="shared" si="41"/>
        <v>0</v>
      </c>
      <c r="BQ42" s="95">
        <f t="shared" si="41"/>
        <v>791</v>
      </c>
      <c r="BR42" s="95">
        <f t="shared" si="41"/>
        <v>0</v>
      </c>
      <c r="BS42" s="95">
        <f t="shared" si="41"/>
        <v>0</v>
      </c>
      <c r="BT42" s="95">
        <f t="shared" si="41"/>
        <v>613.1</v>
      </c>
      <c r="BU42" s="95">
        <f aca="true" t="shared" si="42" ref="BU42:CL42">SUM(BU43:BU65)</f>
        <v>0</v>
      </c>
      <c r="BV42" s="95">
        <f t="shared" si="42"/>
        <v>0</v>
      </c>
      <c r="BW42" s="95">
        <f t="shared" si="42"/>
        <v>0</v>
      </c>
      <c r="BX42" s="95">
        <f t="shared" si="42"/>
        <v>0</v>
      </c>
      <c r="BY42" s="95">
        <f t="shared" si="42"/>
        <v>0</v>
      </c>
      <c r="BZ42" s="95">
        <f t="shared" si="42"/>
        <v>0</v>
      </c>
      <c r="CA42" s="95">
        <f t="shared" si="42"/>
        <v>0</v>
      </c>
      <c r="CB42" s="95">
        <f t="shared" si="42"/>
        <v>0</v>
      </c>
      <c r="CC42" s="95">
        <f t="shared" si="42"/>
        <v>0</v>
      </c>
      <c r="CD42" s="95">
        <f t="shared" si="42"/>
        <v>0</v>
      </c>
      <c r="CE42" s="95">
        <f t="shared" si="42"/>
        <v>0</v>
      </c>
      <c r="CF42" s="95">
        <f t="shared" si="42"/>
        <v>0</v>
      </c>
      <c r="CG42" s="95">
        <f t="shared" si="42"/>
        <v>0</v>
      </c>
      <c r="CH42" s="95">
        <f t="shared" si="42"/>
        <v>0</v>
      </c>
      <c r="CI42" s="95">
        <f t="shared" si="42"/>
        <v>5340</v>
      </c>
      <c r="CJ42" s="95">
        <f t="shared" si="42"/>
        <v>5340</v>
      </c>
      <c r="CK42" s="95">
        <f t="shared" si="42"/>
        <v>15386</v>
      </c>
      <c r="CL42" s="95">
        <f t="shared" si="42"/>
        <v>15386</v>
      </c>
      <c r="CM42" s="33">
        <f aca="true" t="shared" si="43" ref="CM42:DE42">SUM(CM43:CM65)</f>
        <v>0</v>
      </c>
      <c r="CN42" s="95">
        <f t="shared" si="43"/>
        <v>27758.7</v>
      </c>
      <c r="CO42" s="95">
        <f t="shared" si="43"/>
        <v>23757</v>
      </c>
      <c r="CP42" s="95">
        <f t="shared" si="43"/>
        <v>0</v>
      </c>
      <c r="CQ42" s="95">
        <f t="shared" si="43"/>
        <v>786</v>
      </c>
      <c r="CR42" s="95">
        <f t="shared" si="43"/>
        <v>0</v>
      </c>
      <c r="CS42" s="95">
        <f t="shared" si="43"/>
        <v>0</v>
      </c>
      <c r="CT42" s="95">
        <f t="shared" si="43"/>
        <v>3215.7</v>
      </c>
      <c r="CU42" s="95">
        <f t="shared" si="43"/>
        <v>0</v>
      </c>
      <c r="CV42" s="95">
        <f t="shared" si="43"/>
        <v>0</v>
      </c>
      <c r="CW42" s="95">
        <f t="shared" si="43"/>
        <v>0</v>
      </c>
      <c r="CX42" s="95">
        <f t="shared" si="43"/>
        <v>0</v>
      </c>
      <c r="CY42" s="95">
        <f t="shared" si="43"/>
        <v>23951</v>
      </c>
      <c r="CZ42" s="95">
        <f t="shared" si="43"/>
        <v>20886</v>
      </c>
      <c r="DA42" s="95">
        <f t="shared" si="43"/>
        <v>0</v>
      </c>
      <c r="DB42" s="95">
        <f t="shared" si="43"/>
        <v>791</v>
      </c>
      <c r="DC42" s="95">
        <f t="shared" si="43"/>
        <v>0</v>
      </c>
      <c r="DD42" s="95">
        <f t="shared" si="43"/>
        <v>0</v>
      </c>
      <c r="DE42" s="95">
        <f t="shared" si="43"/>
        <v>613.1</v>
      </c>
      <c r="DF42" s="95">
        <f aca="true" t="shared" si="44" ref="DF42:DX42">SUM(DF43:DF65)</f>
        <v>0</v>
      </c>
      <c r="DG42" s="95">
        <f t="shared" si="44"/>
        <v>0</v>
      </c>
      <c r="DH42" s="95">
        <f t="shared" si="44"/>
        <v>0</v>
      </c>
      <c r="DI42" s="95">
        <f t="shared" si="44"/>
        <v>0</v>
      </c>
      <c r="DJ42" s="95">
        <f t="shared" si="44"/>
        <v>0</v>
      </c>
      <c r="DK42" s="95">
        <f t="shared" si="44"/>
        <v>0</v>
      </c>
      <c r="DL42" s="95">
        <f t="shared" si="44"/>
        <v>0</v>
      </c>
      <c r="DM42" s="95">
        <f t="shared" si="44"/>
        <v>0</v>
      </c>
      <c r="DN42" s="95">
        <f t="shared" si="44"/>
        <v>0</v>
      </c>
      <c r="DO42" s="95">
        <f t="shared" si="44"/>
        <v>0</v>
      </c>
      <c r="DP42" s="95">
        <f t="shared" si="44"/>
        <v>0</v>
      </c>
      <c r="DQ42" s="95">
        <f t="shared" si="44"/>
        <v>0</v>
      </c>
      <c r="DR42" s="95">
        <f t="shared" si="44"/>
        <v>0</v>
      </c>
      <c r="DS42" s="95">
        <f t="shared" si="44"/>
        <v>0</v>
      </c>
      <c r="DT42" s="95">
        <f t="shared" si="44"/>
        <v>5340</v>
      </c>
      <c r="DU42" s="95">
        <f t="shared" si="44"/>
        <v>5340</v>
      </c>
      <c r="DV42" s="95">
        <f t="shared" si="44"/>
        <v>15546</v>
      </c>
      <c r="DW42" s="95">
        <f t="shared" si="44"/>
        <v>15546</v>
      </c>
      <c r="DX42" s="33">
        <f t="shared" si="44"/>
        <v>0</v>
      </c>
      <c r="DY42" s="95">
        <f>SUM(DY43:DY66)</f>
        <v>27758.7</v>
      </c>
      <c r="DZ42" s="95">
        <f aca="true" t="shared" si="45" ref="DZ42:GK42">SUM(DZ43:DZ66)</f>
        <v>23757</v>
      </c>
      <c r="EA42" s="95">
        <f t="shared" si="45"/>
        <v>0</v>
      </c>
      <c r="EB42" s="95">
        <f t="shared" si="45"/>
        <v>786</v>
      </c>
      <c r="EC42" s="95">
        <f t="shared" si="45"/>
        <v>0</v>
      </c>
      <c r="ED42" s="95">
        <f t="shared" si="45"/>
        <v>0</v>
      </c>
      <c r="EE42" s="95">
        <f t="shared" si="45"/>
        <v>3215.7</v>
      </c>
      <c r="EF42" s="95">
        <f t="shared" si="45"/>
        <v>0</v>
      </c>
      <c r="EG42" s="95">
        <f t="shared" si="45"/>
        <v>0</v>
      </c>
      <c r="EH42" s="95">
        <f t="shared" si="45"/>
        <v>0</v>
      </c>
      <c r="EI42" s="95">
        <f t="shared" si="45"/>
        <v>0</v>
      </c>
      <c r="EJ42" s="95">
        <f t="shared" si="45"/>
        <v>23951</v>
      </c>
      <c r="EK42" s="95">
        <f t="shared" si="45"/>
        <v>20886</v>
      </c>
      <c r="EL42" s="95">
        <f t="shared" si="45"/>
        <v>0</v>
      </c>
      <c r="EM42" s="95">
        <f t="shared" si="45"/>
        <v>791</v>
      </c>
      <c r="EN42" s="95">
        <f t="shared" si="45"/>
        <v>0</v>
      </c>
      <c r="EO42" s="95">
        <f t="shared" si="45"/>
        <v>0</v>
      </c>
      <c r="EP42" s="95">
        <f t="shared" si="45"/>
        <v>613.1</v>
      </c>
      <c r="EQ42" s="95">
        <f t="shared" si="45"/>
        <v>0</v>
      </c>
      <c r="ER42" s="95">
        <f t="shared" si="45"/>
        <v>0</v>
      </c>
      <c r="ES42" s="95">
        <f t="shared" si="45"/>
        <v>0</v>
      </c>
      <c r="ET42" s="95">
        <f t="shared" si="45"/>
        <v>0</v>
      </c>
      <c r="EU42" s="95">
        <f t="shared" si="45"/>
        <v>0</v>
      </c>
      <c r="EV42" s="95">
        <f t="shared" si="45"/>
        <v>0</v>
      </c>
      <c r="EW42" s="95">
        <f t="shared" si="45"/>
        <v>0</v>
      </c>
      <c r="EX42" s="95">
        <f t="shared" si="45"/>
        <v>0</v>
      </c>
      <c r="EY42" s="95">
        <f t="shared" si="45"/>
        <v>0</v>
      </c>
      <c r="EZ42" s="95">
        <f t="shared" si="45"/>
        <v>0</v>
      </c>
      <c r="FA42" s="95">
        <f t="shared" si="45"/>
        <v>0</v>
      </c>
      <c r="FB42" s="95">
        <f t="shared" si="45"/>
        <v>0</v>
      </c>
      <c r="FC42" s="95">
        <f t="shared" si="45"/>
        <v>0</v>
      </c>
      <c r="FD42" s="95">
        <f t="shared" si="45"/>
        <v>0</v>
      </c>
      <c r="FE42" s="95">
        <f t="shared" si="45"/>
        <v>5340</v>
      </c>
      <c r="FF42" s="95">
        <f t="shared" si="45"/>
        <v>5340</v>
      </c>
      <c r="FG42" s="95">
        <f t="shared" si="45"/>
        <v>15546</v>
      </c>
      <c r="FH42" s="95">
        <f t="shared" si="45"/>
        <v>15546</v>
      </c>
      <c r="FI42" s="95">
        <f t="shared" si="45"/>
        <v>0</v>
      </c>
      <c r="FJ42" s="95">
        <f t="shared" si="45"/>
        <v>29011.7</v>
      </c>
      <c r="FK42" s="95">
        <f t="shared" si="45"/>
        <v>24896</v>
      </c>
      <c r="FL42" s="95">
        <f t="shared" si="45"/>
        <v>0</v>
      </c>
      <c r="FM42" s="95">
        <f t="shared" si="45"/>
        <v>786</v>
      </c>
      <c r="FN42" s="95">
        <f t="shared" si="45"/>
        <v>0</v>
      </c>
      <c r="FO42" s="95">
        <f t="shared" si="45"/>
        <v>0</v>
      </c>
      <c r="FP42" s="95">
        <f t="shared" si="45"/>
        <v>3329.7</v>
      </c>
      <c r="FQ42" s="95">
        <f t="shared" si="45"/>
        <v>0</v>
      </c>
      <c r="FR42" s="95">
        <f t="shared" si="45"/>
        <v>0</v>
      </c>
      <c r="FS42" s="95">
        <f t="shared" si="45"/>
        <v>0</v>
      </c>
      <c r="FT42" s="95">
        <f t="shared" si="45"/>
        <v>0</v>
      </c>
      <c r="FU42" s="95">
        <f t="shared" si="45"/>
        <v>25204</v>
      </c>
      <c r="FV42" s="95">
        <f t="shared" si="45"/>
        <v>20886</v>
      </c>
      <c r="FW42" s="95">
        <f t="shared" si="45"/>
        <v>0</v>
      </c>
      <c r="FX42" s="95">
        <f t="shared" si="45"/>
        <v>791</v>
      </c>
      <c r="FY42" s="95">
        <f t="shared" si="45"/>
        <v>0</v>
      </c>
      <c r="FZ42" s="95">
        <f t="shared" si="45"/>
        <v>0</v>
      </c>
      <c r="GA42" s="95">
        <f t="shared" si="45"/>
        <v>622</v>
      </c>
      <c r="GB42" s="95">
        <f t="shared" si="45"/>
        <v>0</v>
      </c>
      <c r="GC42" s="95">
        <f t="shared" si="45"/>
        <v>0</v>
      </c>
      <c r="GD42" s="95">
        <f t="shared" si="45"/>
        <v>0</v>
      </c>
      <c r="GE42" s="95">
        <f t="shared" si="45"/>
        <v>0</v>
      </c>
      <c r="GF42" s="95">
        <f t="shared" si="45"/>
        <v>0</v>
      </c>
      <c r="GG42" s="95">
        <f t="shared" si="45"/>
        <v>0</v>
      </c>
      <c r="GH42" s="95">
        <f t="shared" si="45"/>
        <v>0</v>
      </c>
      <c r="GI42" s="95">
        <f t="shared" si="45"/>
        <v>0</v>
      </c>
      <c r="GJ42" s="95">
        <f t="shared" si="45"/>
        <v>0</v>
      </c>
      <c r="GK42" s="95">
        <f t="shared" si="45"/>
        <v>0</v>
      </c>
      <c r="GL42" s="95">
        <f aca="true" t="shared" si="46" ref="GL42:GS42">SUM(GL43:GL66)</f>
        <v>0</v>
      </c>
      <c r="GM42" s="95">
        <f t="shared" si="46"/>
        <v>0</v>
      </c>
      <c r="GN42" s="95">
        <f t="shared" si="46"/>
        <v>0</v>
      </c>
      <c r="GO42" s="95">
        <f t="shared" si="46"/>
        <v>0</v>
      </c>
      <c r="GP42" s="95">
        <f t="shared" si="46"/>
        <v>5340</v>
      </c>
      <c r="GQ42" s="95">
        <f t="shared" si="46"/>
        <v>5340</v>
      </c>
      <c r="GR42" s="95">
        <f t="shared" si="46"/>
        <v>15546</v>
      </c>
      <c r="GS42" s="95">
        <f t="shared" si="46"/>
        <v>15546</v>
      </c>
      <c r="GT42" s="96"/>
    </row>
    <row r="43" spans="1:202" s="24" customFormat="1" ht="76.5">
      <c r="A43" s="96" t="s">
        <v>31</v>
      </c>
      <c r="B43" s="97" t="s">
        <v>171</v>
      </c>
      <c r="C43" s="96" t="s">
        <v>47</v>
      </c>
      <c r="D43" s="80" t="s">
        <v>56</v>
      </c>
      <c r="E43" s="96" t="s">
        <v>185</v>
      </c>
      <c r="F43" s="96" t="s">
        <v>91</v>
      </c>
      <c r="G43" s="81"/>
      <c r="H43" s="72">
        <f>+I43+N43</f>
        <v>4423</v>
      </c>
      <c r="I43" s="72">
        <v>4021</v>
      </c>
      <c r="J43" s="72"/>
      <c r="K43" s="72"/>
      <c r="L43" s="72"/>
      <c r="M43" s="72"/>
      <c r="N43" s="72">
        <v>402</v>
      </c>
      <c r="O43" s="72"/>
      <c r="P43" s="72"/>
      <c r="Q43" s="72"/>
      <c r="R43" s="72"/>
      <c r="S43" s="72">
        <v>1260</v>
      </c>
      <c r="T43" s="72">
        <f>Z43+AG43+AN43</f>
        <v>1150</v>
      </c>
      <c r="U43" s="72"/>
      <c r="V43" s="72"/>
      <c r="W43" s="72"/>
      <c r="X43" s="72"/>
      <c r="Y43" s="72">
        <f>+T43*10%</f>
        <v>115</v>
      </c>
      <c r="Z43" s="72"/>
      <c r="AA43" s="72"/>
      <c r="AB43" s="72"/>
      <c r="AC43" s="72"/>
      <c r="AD43" s="72"/>
      <c r="AE43" s="72"/>
      <c r="AF43" s="72"/>
      <c r="AG43" s="72"/>
      <c r="AH43" s="72"/>
      <c r="AI43" s="72"/>
      <c r="AJ43" s="72"/>
      <c r="AK43" s="72"/>
      <c r="AL43" s="72"/>
      <c r="AM43" s="72"/>
      <c r="AN43" s="71">
        <f t="shared" si="30"/>
        <v>1150</v>
      </c>
      <c r="AO43" s="72">
        <v>1150</v>
      </c>
      <c r="AP43" s="72"/>
      <c r="AQ43" s="72"/>
      <c r="AR43" s="72"/>
      <c r="AS43" s="72"/>
      <c r="AT43" s="72"/>
      <c r="AU43" s="72"/>
      <c r="AV43" s="72"/>
      <c r="AW43" s="72"/>
      <c r="AX43" s="72"/>
      <c r="AY43" s="72"/>
      <c r="AZ43" s="72"/>
      <c r="BA43" s="72"/>
      <c r="BB43" s="82"/>
      <c r="BC43" s="72">
        <v>4423.1</v>
      </c>
      <c r="BD43" s="72">
        <v>4021</v>
      </c>
      <c r="BE43" s="72"/>
      <c r="BF43" s="72"/>
      <c r="BG43" s="72"/>
      <c r="BH43" s="72"/>
      <c r="BI43" s="72">
        <f>+BD43*10%</f>
        <v>402.1</v>
      </c>
      <c r="BJ43" s="72"/>
      <c r="BK43" s="72"/>
      <c r="BL43" s="72"/>
      <c r="BM43" s="72"/>
      <c r="BN43" s="72">
        <v>1260</v>
      </c>
      <c r="BO43" s="72">
        <v>1150</v>
      </c>
      <c r="BP43" s="72"/>
      <c r="BQ43" s="72"/>
      <c r="BR43" s="72"/>
      <c r="BS43" s="72"/>
      <c r="BT43" s="72">
        <f>+BO43*10%</f>
        <v>115</v>
      </c>
      <c r="BU43" s="72"/>
      <c r="BV43" s="72"/>
      <c r="BW43" s="72"/>
      <c r="BX43" s="72"/>
      <c r="BY43" s="72"/>
      <c r="BZ43" s="72"/>
      <c r="CA43" s="72"/>
      <c r="CB43" s="72"/>
      <c r="CC43" s="72"/>
      <c r="CD43" s="72"/>
      <c r="CE43" s="72"/>
      <c r="CF43" s="72"/>
      <c r="CG43" s="72"/>
      <c r="CH43" s="72"/>
      <c r="CI43" s="71">
        <f>CJ43</f>
        <v>1150</v>
      </c>
      <c r="CJ43" s="72">
        <v>1150</v>
      </c>
      <c r="CK43" s="71">
        <f aca="true" t="shared" si="47" ref="CK43:CK57">CL43</f>
        <v>0</v>
      </c>
      <c r="CL43" s="72">
        <f>1150-CJ43</f>
        <v>0</v>
      </c>
      <c r="CM43" s="71" t="s">
        <v>229</v>
      </c>
      <c r="CN43" s="72">
        <v>4423.1</v>
      </c>
      <c r="CO43" s="72">
        <v>4021</v>
      </c>
      <c r="CP43" s="72"/>
      <c r="CQ43" s="72"/>
      <c r="CR43" s="72"/>
      <c r="CS43" s="72"/>
      <c r="CT43" s="72">
        <f>+CO43*10%</f>
        <v>402.1</v>
      </c>
      <c r="CU43" s="72"/>
      <c r="CV43" s="72"/>
      <c r="CW43" s="72"/>
      <c r="CX43" s="72"/>
      <c r="CY43" s="72">
        <v>1260</v>
      </c>
      <c r="CZ43" s="72">
        <v>1150</v>
      </c>
      <c r="DA43" s="72"/>
      <c r="DB43" s="72"/>
      <c r="DC43" s="72"/>
      <c r="DD43" s="72"/>
      <c r="DE43" s="72">
        <f>+CZ43*10%</f>
        <v>115</v>
      </c>
      <c r="DF43" s="72"/>
      <c r="DG43" s="72"/>
      <c r="DH43" s="72"/>
      <c r="DI43" s="72"/>
      <c r="DJ43" s="72"/>
      <c r="DK43" s="72"/>
      <c r="DL43" s="72"/>
      <c r="DM43" s="72"/>
      <c r="DN43" s="72"/>
      <c r="DO43" s="72"/>
      <c r="DP43" s="72"/>
      <c r="DQ43" s="72"/>
      <c r="DR43" s="72"/>
      <c r="DS43" s="72"/>
      <c r="DT43" s="71">
        <f>DU43</f>
        <v>1150</v>
      </c>
      <c r="DU43" s="72">
        <v>1150</v>
      </c>
      <c r="DV43" s="71">
        <f aca="true" t="shared" si="48" ref="DV43:DV57">DW43</f>
        <v>0</v>
      </c>
      <c r="DW43" s="72">
        <f>1150-DU43</f>
        <v>0</v>
      </c>
      <c r="DX43" s="71" t="s">
        <v>229</v>
      </c>
      <c r="DY43" s="72">
        <v>4423.1</v>
      </c>
      <c r="DZ43" s="72">
        <v>4021</v>
      </c>
      <c r="EA43" s="72"/>
      <c r="EB43" s="72"/>
      <c r="EC43" s="72"/>
      <c r="ED43" s="72"/>
      <c r="EE43" s="72">
        <f>+DZ43*10%</f>
        <v>402.1</v>
      </c>
      <c r="EF43" s="72"/>
      <c r="EG43" s="72"/>
      <c r="EH43" s="72"/>
      <c r="EI43" s="72"/>
      <c r="EJ43" s="72">
        <v>1260</v>
      </c>
      <c r="EK43" s="72">
        <v>1150</v>
      </c>
      <c r="EL43" s="72"/>
      <c r="EM43" s="72"/>
      <c r="EN43" s="72"/>
      <c r="EO43" s="72"/>
      <c r="EP43" s="72">
        <f>+EK43*10%</f>
        <v>115</v>
      </c>
      <c r="EQ43" s="72"/>
      <c r="ER43" s="72"/>
      <c r="ES43" s="72"/>
      <c r="ET43" s="72"/>
      <c r="EU43" s="72"/>
      <c r="EV43" s="72"/>
      <c r="EW43" s="72"/>
      <c r="EX43" s="72"/>
      <c r="EY43" s="72"/>
      <c r="EZ43" s="72"/>
      <c r="FA43" s="72"/>
      <c r="FB43" s="72"/>
      <c r="FC43" s="72"/>
      <c r="FD43" s="72"/>
      <c r="FE43" s="71">
        <f>FF43</f>
        <v>1150</v>
      </c>
      <c r="FF43" s="72">
        <v>1150</v>
      </c>
      <c r="FG43" s="71">
        <f aca="true" t="shared" si="49" ref="FG43:FG57">FH43</f>
        <v>0</v>
      </c>
      <c r="FH43" s="72">
        <f>1150-FF43</f>
        <v>0</v>
      </c>
      <c r="FI43" s="33" t="s">
        <v>229</v>
      </c>
      <c r="FJ43" s="14">
        <v>4423.1</v>
      </c>
      <c r="FK43" s="14">
        <v>4021</v>
      </c>
      <c r="FL43" s="14"/>
      <c r="FM43" s="14"/>
      <c r="FN43" s="14"/>
      <c r="FO43" s="14"/>
      <c r="FP43" s="14">
        <f>+FK43*10%</f>
        <v>402.1</v>
      </c>
      <c r="FQ43" s="14"/>
      <c r="FR43" s="14"/>
      <c r="FS43" s="14"/>
      <c r="FT43" s="14"/>
      <c r="FU43" s="14">
        <v>1260</v>
      </c>
      <c r="FV43" s="14">
        <v>1150</v>
      </c>
      <c r="FW43" s="14"/>
      <c r="FX43" s="14"/>
      <c r="FY43" s="14"/>
      <c r="FZ43" s="14"/>
      <c r="GA43" s="14">
        <f>+FV43*10%</f>
        <v>115</v>
      </c>
      <c r="GB43" s="14"/>
      <c r="GC43" s="14"/>
      <c r="GD43" s="14"/>
      <c r="GE43" s="14"/>
      <c r="GF43" s="14"/>
      <c r="GG43" s="14"/>
      <c r="GH43" s="14"/>
      <c r="GI43" s="14"/>
      <c r="GJ43" s="14"/>
      <c r="GK43" s="14"/>
      <c r="GL43" s="14"/>
      <c r="GM43" s="14"/>
      <c r="GN43" s="14"/>
      <c r="GO43" s="14"/>
      <c r="GP43" s="33">
        <f>GQ43</f>
        <v>1150</v>
      </c>
      <c r="GQ43" s="14">
        <v>1150</v>
      </c>
      <c r="GR43" s="33">
        <f aca="true" t="shared" si="50" ref="GR43:GR57">GS43</f>
        <v>0</v>
      </c>
      <c r="GS43" s="14">
        <f>1150-GQ43</f>
        <v>0</v>
      </c>
      <c r="GT43" s="96"/>
    </row>
    <row r="44" spans="1:202" s="26" customFormat="1" ht="51">
      <c r="A44" s="96" t="s">
        <v>32</v>
      </c>
      <c r="B44" s="97" t="s">
        <v>232</v>
      </c>
      <c r="C44" s="96" t="s">
        <v>251</v>
      </c>
      <c r="D44" s="80"/>
      <c r="E44" s="96" t="s">
        <v>250</v>
      </c>
      <c r="F44" s="96" t="s">
        <v>91</v>
      </c>
      <c r="G44" s="79"/>
      <c r="H44" s="72">
        <f>+I44+N44</f>
        <v>836</v>
      </c>
      <c r="I44" s="72">
        <v>760</v>
      </c>
      <c r="J44" s="72"/>
      <c r="K44" s="72"/>
      <c r="L44" s="72"/>
      <c r="M44" s="72"/>
      <c r="N44" s="72">
        <f>+I44*10%</f>
        <v>76</v>
      </c>
      <c r="O44" s="72"/>
      <c r="P44" s="72"/>
      <c r="Q44" s="72"/>
      <c r="R44" s="72"/>
      <c r="S44" s="72">
        <f>+T44+Y44</f>
        <v>836</v>
      </c>
      <c r="T44" s="72">
        <f>Z44+AG44+AN44</f>
        <v>760</v>
      </c>
      <c r="U44" s="72"/>
      <c r="V44" s="72"/>
      <c r="W44" s="72"/>
      <c r="X44" s="72"/>
      <c r="Y44" s="72">
        <f>+T44*10%</f>
        <v>76</v>
      </c>
      <c r="Z44" s="72"/>
      <c r="AA44" s="72"/>
      <c r="AB44" s="72"/>
      <c r="AC44" s="72"/>
      <c r="AD44" s="72"/>
      <c r="AE44" s="72"/>
      <c r="AF44" s="72"/>
      <c r="AG44" s="72"/>
      <c r="AH44" s="72"/>
      <c r="AI44" s="72"/>
      <c r="AJ44" s="72"/>
      <c r="AK44" s="72"/>
      <c r="AL44" s="72"/>
      <c r="AM44" s="72"/>
      <c r="AN44" s="71">
        <f t="shared" si="30"/>
        <v>760</v>
      </c>
      <c r="AO44" s="72">
        <v>760</v>
      </c>
      <c r="AP44" s="72"/>
      <c r="AQ44" s="72"/>
      <c r="AR44" s="72"/>
      <c r="AS44" s="72"/>
      <c r="AT44" s="72"/>
      <c r="AU44" s="72"/>
      <c r="AV44" s="72"/>
      <c r="AW44" s="72"/>
      <c r="AX44" s="72"/>
      <c r="AY44" s="72"/>
      <c r="AZ44" s="72"/>
      <c r="BA44" s="72"/>
      <c r="BB44" s="71"/>
      <c r="BC44" s="72">
        <f>+BD44+BI44</f>
        <v>836</v>
      </c>
      <c r="BD44" s="72">
        <v>760</v>
      </c>
      <c r="BE44" s="72"/>
      <c r="BF44" s="72"/>
      <c r="BG44" s="72"/>
      <c r="BH44" s="72"/>
      <c r="BI44" s="72">
        <f>+BD44*10%</f>
        <v>76</v>
      </c>
      <c r="BJ44" s="72"/>
      <c r="BK44" s="72"/>
      <c r="BL44" s="72"/>
      <c r="BM44" s="72"/>
      <c r="BN44" s="72">
        <f>+BO44+BT44</f>
        <v>836</v>
      </c>
      <c r="BO44" s="72">
        <f>BU44+CB44+CI44+CK44</f>
        <v>760</v>
      </c>
      <c r="BP44" s="72"/>
      <c r="BQ44" s="72"/>
      <c r="BR44" s="72"/>
      <c r="BS44" s="72"/>
      <c r="BT44" s="72">
        <f>+BO44*10%</f>
        <v>76</v>
      </c>
      <c r="BU44" s="72"/>
      <c r="BV44" s="72"/>
      <c r="BW44" s="72"/>
      <c r="BX44" s="72"/>
      <c r="BY44" s="72"/>
      <c r="BZ44" s="72"/>
      <c r="CA44" s="72"/>
      <c r="CB44" s="72"/>
      <c r="CC44" s="72"/>
      <c r="CD44" s="72"/>
      <c r="CE44" s="72"/>
      <c r="CF44" s="72"/>
      <c r="CG44" s="72"/>
      <c r="CH44" s="72"/>
      <c r="CI44" s="71">
        <f>CJ44</f>
        <v>760</v>
      </c>
      <c r="CJ44" s="72">
        <v>760</v>
      </c>
      <c r="CK44" s="71">
        <f t="shared" si="47"/>
        <v>0</v>
      </c>
      <c r="CL44" s="72">
        <v>0</v>
      </c>
      <c r="CM44" s="71" t="s">
        <v>233</v>
      </c>
      <c r="CN44" s="72">
        <f>+CO44+CT44</f>
        <v>836</v>
      </c>
      <c r="CO44" s="72">
        <v>760</v>
      </c>
      <c r="CP44" s="72"/>
      <c r="CQ44" s="72"/>
      <c r="CR44" s="72"/>
      <c r="CS44" s="72"/>
      <c r="CT44" s="72">
        <f>+CO44*10%</f>
        <v>76</v>
      </c>
      <c r="CU44" s="72"/>
      <c r="CV44" s="72"/>
      <c r="CW44" s="72"/>
      <c r="CX44" s="72"/>
      <c r="CY44" s="72">
        <f>+CZ44+DE44</f>
        <v>836</v>
      </c>
      <c r="CZ44" s="72">
        <f>DF44+DM44+DT44+DV44</f>
        <v>760</v>
      </c>
      <c r="DA44" s="72"/>
      <c r="DB44" s="72"/>
      <c r="DC44" s="72"/>
      <c r="DD44" s="72"/>
      <c r="DE44" s="72">
        <f>+CZ44*10%</f>
        <v>76</v>
      </c>
      <c r="DF44" s="72"/>
      <c r="DG44" s="72"/>
      <c r="DH44" s="72"/>
      <c r="DI44" s="72"/>
      <c r="DJ44" s="72"/>
      <c r="DK44" s="72"/>
      <c r="DL44" s="72"/>
      <c r="DM44" s="72"/>
      <c r="DN44" s="72"/>
      <c r="DO44" s="72"/>
      <c r="DP44" s="72"/>
      <c r="DQ44" s="72"/>
      <c r="DR44" s="72"/>
      <c r="DS44" s="72"/>
      <c r="DT44" s="71">
        <f>DU44</f>
        <v>760</v>
      </c>
      <c r="DU44" s="72">
        <v>760</v>
      </c>
      <c r="DV44" s="71">
        <f t="shared" si="48"/>
        <v>0</v>
      </c>
      <c r="DW44" s="72">
        <v>0</v>
      </c>
      <c r="DX44" s="71" t="s">
        <v>233</v>
      </c>
      <c r="DY44" s="72">
        <f>+DZ44+EE44</f>
        <v>836</v>
      </c>
      <c r="DZ44" s="72">
        <v>760</v>
      </c>
      <c r="EA44" s="72"/>
      <c r="EB44" s="72"/>
      <c r="EC44" s="72"/>
      <c r="ED44" s="72"/>
      <c r="EE44" s="72">
        <f>+DZ44*10%</f>
        <v>76</v>
      </c>
      <c r="EF44" s="72"/>
      <c r="EG44" s="72"/>
      <c r="EH44" s="72"/>
      <c r="EI44" s="72"/>
      <c r="EJ44" s="72">
        <f>+EK44+EP44</f>
        <v>836</v>
      </c>
      <c r="EK44" s="72">
        <f>EQ44+EX44+FE44+FG44</f>
        <v>760</v>
      </c>
      <c r="EL44" s="72"/>
      <c r="EM44" s="72"/>
      <c r="EN44" s="72"/>
      <c r="EO44" s="72"/>
      <c r="EP44" s="72">
        <f>+EK44*10%</f>
        <v>76</v>
      </c>
      <c r="EQ44" s="72"/>
      <c r="ER44" s="72"/>
      <c r="ES44" s="72"/>
      <c r="ET44" s="72"/>
      <c r="EU44" s="72"/>
      <c r="EV44" s="72"/>
      <c r="EW44" s="72"/>
      <c r="EX44" s="72"/>
      <c r="EY44" s="72"/>
      <c r="EZ44" s="72"/>
      <c r="FA44" s="72"/>
      <c r="FB44" s="72"/>
      <c r="FC44" s="72"/>
      <c r="FD44" s="72"/>
      <c r="FE44" s="71">
        <f>FF44</f>
        <v>760</v>
      </c>
      <c r="FF44" s="72">
        <v>760</v>
      </c>
      <c r="FG44" s="71">
        <f t="shared" si="49"/>
        <v>0</v>
      </c>
      <c r="FH44" s="72">
        <v>0</v>
      </c>
      <c r="FI44" s="33" t="s">
        <v>233</v>
      </c>
      <c r="FJ44" s="14">
        <f>+FK44+FP44</f>
        <v>836</v>
      </c>
      <c r="FK44" s="14">
        <v>760</v>
      </c>
      <c r="FL44" s="14"/>
      <c r="FM44" s="14"/>
      <c r="FN44" s="14"/>
      <c r="FO44" s="14"/>
      <c r="FP44" s="14">
        <f>+FK44*10%</f>
        <v>76</v>
      </c>
      <c r="FQ44" s="14"/>
      <c r="FR44" s="14"/>
      <c r="FS44" s="14"/>
      <c r="FT44" s="14"/>
      <c r="FU44" s="14">
        <f>+FV44+GA44</f>
        <v>836</v>
      </c>
      <c r="FV44" s="14">
        <f>GB44+GI44+GP44+GR44</f>
        <v>760</v>
      </c>
      <c r="FW44" s="14"/>
      <c r="FX44" s="14"/>
      <c r="FY44" s="14"/>
      <c r="FZ44" s="14"/>
      <c r="GA44" s="14">
        <f>+FV44*10%</f>
        <v>76</v>
      </c>
      <c r="GB44" s="14"/>
      <c r="GC44" s="14"/>
      <c r="GD44" s="14"/>
      <c r="GE44" s="14"/>
      <c r="GF44" s="14"/>
      <c r="GG44" s="14"/>
      <c r="GH44" s="14"/>
      <c r="GI44" s="14"/>
      <c r="GJ44" s="14"/>
      <c r="GK44" s="14"/>
      <c r="GL44" s="14"/>
      <c r="GM44" s="14"/>
      <c r="GN44" s="14"/>
      <c r="GO44" s="14"/>
      <c r="GP44" s="33">
        <f>GQ44</f>
        <v>760</v>
      </c>
      <c r="GQ44" s="14">
        <v>760</v>
      </c>
      <c r="GR44" s="33">
        <f t="shared" si="50"/>
        <v>0</v>
      </c>
      <c r="GS44" s="14">
        <v>0</v>
      </c>
      <c r="GT44" s="96"/>
    </row>
    <row r="45" spans="1:202" s="26" customFormat="1" ht="51">
      <c r="A45" s="96" t="s">
        <v>33</v>
      </c>
      <c r="B45" s="97" t="s">
        <v>230</v>
      </c>
      <c r="C45" s="96" t="s">
        <v>251</v>
      </c>
      <c r="D45" s="80"/>
      <c r="E45" s="96" t="s">
        <v>28</v>
      </c>
      <c r="F45" s="96" t="s">
        <v>91</v>
      </c>
      <c r="G45" s="79"/>
      <c r="H45" s="72">
        <f>+I45+N45</f>
        <v>836</v>
      </c>
      <c r="I45" s="72">
        <v>760</v>
      </c>
      <c r="J45" s="72"/>
      <c r="K45" s="72"/>
      <c r="L45" s="72"/>
      <c r="M45" s="72"/>
      <c r="N45" s="72">
        <f>+I45*10%</f>
        <v>76</v>
      </c>
      <c r="O45" s="72"/>
      <c r="P45" s="72"/>
      <c r="Q45" s="72"/>
      <c r="R45" s="72"/>
      <c r="S45" s="72">
        <f>+T45+Y45</f>
        <v>836</v>
      </c>
      <c r="T45" s="72">
        <f>Z45+AG45+AN45</f>
        <v>760</v>
      </c>
      <c r="U45" s="72"/>
      <c r="V45" s="72"/>
      <c r="W45" s="72"/>
      <c r="X45" s="72"/>
      <c r="Y45" s="72">
        <f>+T45*10%</f>
        <v>76</v>
      </c>
      <c r="Z45" s="72"/>
      <c r="AA45" s="72"/>
      <c r="AB45" s="72"/>
      <c r="AC45" s="72"/>
      <c r="AD45" s="72"/>
      <c r="AE45" s="72"/>
      <c r="AF45" s="72"/>
      <c r="AG45" s="72"/>
      <c r="AH45" s="72"/>
      <c r="AI45" s="72"/>
      <c r="AJ45" s="72"/>
      <c r="AK45" s="72"/>
      <c r="AL45" s="72"/>
      <c r="AM45" s="72"/>
      <c r="AN45" s="71">
        <f t="shared" si="30"/>
        <v>760</v>
      </c>
      <c r="AO45" s="72">
        <v>760</v>
      </c>
      <c r="AP45" s="72"/>
      <c r="AQ45" s="72"/>
      <c r="AR45" s="72"/>
      <c r="AS45" s="72"/>
      <c r="AT45" s="72"/>
      <c r="AU45" s="72"/>
      <c r="AV45" s="72"/>
      <c r="AW45" s="72"/>
      <c r="AX45" s="72"/>
      <c r="AY45" s="72"/>
      <c r="AZ45" s="72"/>
      <c r="BA45" s="72"/>
      <c r="BB45" s="71"/>
      <c r="BC45" s="72">
        <f>+BD45+BI45</f>
        <v>836</v>
      </c>
      <c r="BD45" s="72">
        <v>760</v>
      </c>
      <c r="BE45" s="72"/>
      <c r="BF45" s="72"/>
      <c r="BG45" s="72"/>
      <c r="BH45" s="72"/>
      <c r="BI45" s="72">
        <f>+BD45*10%</f>
        <v>76</v>
      </c>
      <c r="BJ45" s="72"/>
      <c r="BK45" s="72"/>
      <c r="BL45" s="72"/>
      <c r="BM45" s="72"/>
      <c r="BN45" s="72">
        <f>+BO45+BT45</f>
        <v>836</v>
      </c>
      <c r="BO45" s="72">
        <f>BU45+CB45+CI45+CK45</f>
        <v>760</v>
      </c>
      <c r="BP45" s="72"/>
      <c r="BQ45" s="72"/>
      <c r="BR45" s="72"/>
      <c r="BS45" s="72"/>
      <c r="BT45" s="72">
        <f>+BO45*10%</f>
        <v>76</v>
      </c>
      <c r="BU45" s="72"/>
      <c r="BV45" s="72"/>
      <c r="BW45" s="72"/>
      <c r="BX45" s="72"/>
      <c r="BY45" s="72"/>
      <c r="BZ45" s="72"/>
      <c r="CA45" s="72"/>
      <c r="CB45" s="72"/>
      <c r="CC45" s="72"/>
      <c r="CD45" s="72"/>
      <c r="CE45" s="72"/>
      <c r="CF45" s="72"/>
      <c r="CG45" s="72"/>
      <c r="CH45" s="72"/>
      <c r="CI45" s="71">
        <f>CJ45</f>
        <v>760</v>
      </c>
      <c r="CJ45" s="72">
        <v>760</v>
      </c>
      <c r="CK45" s="71">
        <f t="shared" si="47"/>
        <v>0</v>
      </c>
      <c r="CL45" s="72">
        <v>0</v>
      </c>
      <c r="CM45" s="71" t="s">
        <v>231</v>
      </c>
      <c r="CN45" s="72">
        <f>+CO45+CT45</f>
        <v>836</v>
      </c>
      <c r="CO45" s="72">
        <v>760</v>
      </c>
      <c r="CP45" s="72"/>
      <c r="CQ45" s="72"/>
      <c r="CR45" s="72"/>
      <c r="CS45" s="72"/>
      <c r="CT45" s="72">
        <f>+CO45*10%</f>
        <v>76</v>
      </c>
      <c r="CU45" s="72"/>
      <c r="CV45" s="72"/>
      <c r="CW45" s="72"/>
      <c r="CX45" s="72"/>
      <c r="CY45" s="72">
        <f>+CZ45+DE45</f>
        <v>836</v>
      </c>
      <c r="CZ45" s="72">
        <f>DF45+DM45+DT45+DV45</f>
        <v>760</v>
      </c>
      <c r="DA45" s="72"/>
      <c r="DB45" s="72"/>
      <c r="DC45" s="72"/>
      <c r="DD45" s="72"/>
      <c r="DE45" s="72">
        <f>+CZ45*10%</f>
        <v>76</v>
      </c>
      <c r="DF45" s="72"/>
      <c r="DG45" s="72"/>
      <c r="DH45" s="72"/>
      <c r="DI45" s="72"/>
      <c r="DJ45" s="72"/>
      <c r="DK45" s="72"/>
      <c r="DL45" s="72"/>
      <c r="DM45" s="72"/>
      <c r="DN45" s="72"/>
      <c r="DO45" s="72"/>
      <c r="DP45" s="72"/>
      <c r="DQ45" s="72"/>
      <c r="DR45" s="72"/>
      <c r="DS45" s="72"/>
      <c r="DT45" s="71">
        <f>DU45</f>
        <v>760</v>
      </c>
      <c r="DU45" s="72">
        <v>760</v>
      </c>
      <c r="DV45" s="71">
        <f t="shared" si="48"/>
        <v>0</v>
      </c>
      <c r="DW45" s="72">
        <v>0</v>
      </c>
      <c r="DX45" s="71" t="s">
        <v>231</v>
      </c>
      <c r="DY45" s="72">
        <f>+DZ45+EE45</f>
        <v>836</v>
      </c>
      <c r="DZ45" s="72">
        <v>760</v>
      </c>
      <c r="EA45" s="72"/>
      <c r="EB45" s="72"/>
      <c r="EC45" s="72"/>
      <c r="ED45" s="72"/>
      <c r="EE45" s="72">
        <f>+DZ45*10%</f>
        <v>76</v>
      </c>
      <c r="EF45" s="72"/>
      <c r="EG45" s="72"/>
      <c r="EH45" s="72"/>
      <c r="EI45" s="72"/>
      <c r="EJ45" s="72">
        <f>+EK45+EP45</f>
        <v>836</v>
      </c>
      <c r="EK45" s="72">
        <f>EQ45+EX45+FE45+FG45</f>
        <v>760</v>
      </c>
      <c r="EL45" s="72"/>
      <c r="EM45" s="72"/>
      <c r="EN45" s="72"/>
      <c r="EO45" s="72"/>
      <c r="EP45" s="72">
        <f>+EK45*10%</f>
        <v>76</v>
      </c>
      <c r="EQ45" s="72"/>
      <c r="ER45" s="72"/>
      <c r="ES45" s="72"/>
      <c r="ET45" s="72"/>
      <c r="EU45" s="72"/>
      <c r="EV45" s="72"/>
      <c r="EW45" s="72"/>
      <c r="EX45" s="72"/>
      <c r="EY45" s="72"/>
      <c r="EZ45" s="72"/>
      <c r="FA45" s="72"/>
      <c r="FB45" s="72"/>
      <c r="FC45" s="72"/>
      <c r="FD45" s="72"/>
      <c r="FE45" s="71">
        <f>FF45</f>
        <v>760</v>
      </c>
      <c r="FF45" s="72">
        <v>760</v>
      </c>
      <c r="FG45" s="71">
        <f t="shared" si="49"/>
        <v>0</v>
      </c>
      <c r="FH45" s="72">
        <v>0</v>
      </c>
      <c r="FI45" s="33" t="s">
        <v>231</v>
      </c>
      <c r="FJ45" s="14">
        <f>+FK45+FP45</f>
        <v>836</v>
      </c>
      <c r="FK45" s="14">
        <v>760</v>
      </c>
      <c r="FL45" s="14"/>
      <c r="FM45" s="14"/>
      <c r="FN45" s="14"/>
      <c r="FO45" s="14"/>
      <c r="FP45" s="14">
        <f>+FK45*10%</f>
        <v>76</v>
      </c>
      <c r="FQ45" s="14"/>
      <c r="FR45" s="14"/>
      <c r="FS45" s="14"/>
      <c r="FT45" s="14"/>
      <c r="FU45" s="14">
        <f>+FV45+GA45</f>
        <v>836</v>
      </c>
      <c r="FV45" s="14">
        <f>GB45+GI45+GP45+GR45</f>
        <v>760</v>
      </c>
      <c r="FW45" s="14"/>
      <c r="FX45" s="14"/>
      <c r="FY45" s="14"/>
      <c r="FZ45" s="14"/>
      <c r="GA45" s="14">
        <f>+FV45*10%</f>
        <v>76</v>
      </c>
      <c r="GB45" s="14"/>
      <c r="GC45" s="14"/>
      <c r="GD45" s="14"/>
      <c r="GE45" s="14"/>
      <c r="GF45" s="14"/>
      <c r="GG45" s="14"/>
      <c r="GH45" s="14"/>
      <c r="GI45" s="14"/>
      <c r="GJ45" s="14"/>
      <c r="GK45" s="14"/>
      <c r="GL45" s="14"/>
      <c r="GM45" s="14"/>
      <c r="GN45" s="14"/>
      <c r="GO45" s="14"/>
      <c r="GP45" s="33">
        <f>GQ45</f>
        <v>760</v>
      </c>
      <c r="GQ45" s="14">
        <v>760</v>
      </c>
      <c r="GR45" s="33">
        <f t="shared" si="50"/>
        <v>0</v>
      </c>
      <c r="GS45" s="14">
        <v>0</v>
      </c>
      <c r="GT45" s="96"/>
    </row>
    <row r="46" spans="1:202" s="26" customFormat="1" ht="51">
      <c r="A46" s="96" t="s">
        <v>34</v>
      </c>
      <c r="B46" s="97" t="s">
        <v>234</v>
      </c>
      <c r="C46" s="96" t="s">
        <v>251</v>
      </c>
      <c r="D46" s="80"/>
      <c r="E46" s="96" t="s">
        <v>252</v>
      </c>
      <c r="F46" s="96" t="s">
        <v>91</v>
      </c>
      <c r="G46" s="79"/>
      <c r="H46" s="72">
        <f>+I46+N46</f>
        <v>836</v>
      </c>
      <c r="I46" s="72">
        <v>760</v>
      </c>
      <c r="J46" s="72"/>
      <c r="K46" s="72"/>
      <c r="L46" s="72"/>
      <c r="M46" s="72"/>
      <c r="N46" s="72">
        <f>+I46*10%</f>
        <v>76</v>
      </c>
      <c r="O46" s="72"/>
      <c r="P46" s="72"/>
      <c r="Q46" s="72"/>
      <c r="R46" s="72"/>
      <c r="S46" s="72">
        <f>+T46+Y46</f>
        <v>836</v>
      </c>
      <c r="T46" s="72">
        <f>Z46+AG46+AN46</f>
        <v>760</v>
      </c>
      <c r="U46" s="72"/>
      <c r="V46" s="72"/>
      <c r="W46" s="72"/>
      <c r="X46" s="72"/>
      <c r="Y46" s="72">
        <f>+T46*10%</f>
        <v>76</v>
      </c>
      <c r="Z46" s="72"/>
      <c r="AA46" s="72"/>
      <c r="AB46" s="72"/>
      <c r="AC46" s="72"/>
      <c r="AD46" s="72"/>
      <c r="AE46" s="72"/>
      <c r="AF46" s="72"/>
      <c r="AG46" s="72"/>
      <c r="AH46" s="72"/>
      <c r="AI46" s="72"/>
      <c r="AJ46" s="72"/>
      <c r="AK46" s="72"/>
      <c r="AL46" s="72"/>
      <c r="AM46" s="72"/>
      <c r="AN46" s="71">
        <f t="shared" si="30"/>
        <v>760</v>
      </c>
      <c r="AO46" s="72">
        <v>760</v>
      </c>
      <c r="AP46" s="72"/>
      <c r="AQ46" s="72"/>
      <c r="AR46" s="72"/>
      <c r="AS46" s="72"/>
      <c r="AT46" s="72"/>
      <c r="AU46" s="72"/>
      <c r="AV46" s="72"/>
      <c r="AW46" s="72"/>
      <c r="AX46" s="72"/>
      <c r="AY46" s="72"/>
      <c r="AZ46" s="72"/>
      <c r="BA46" s="72"/>
      <c r="BB46" s="71"/>
      <c r="BC46" s="72">
        <f>+BD46+BI46</f>
        <v>836</v>
      </c>
      <c r="BD46" s="72">
        <v>760</v>
      </c>
      <c r="BE46" s="72"/>
      <c r="BF46" s="72"/>
      <c r="BG46" s="72"/>
      <c r="BH46" s="72"/>
      <c r="BI46" s="72">
        <f>+BD46*10%</f>
        <v>76</v>
      </c>
      <c r="BJ46" s="72"/>
      <c r="BK46" s="72"/>
      <c r="BL46" s="72"/>
      <c r="BM46" s="72"/>
      <c r="BN46" s="72">
        <f>+BO46+BT46</f>
        <v>836</v>
      </c>
      <c r="BO46" s="72">
        <f>BU46+CB46+CI46+CK46</f>
        <v>760</v>
      </c>
      <c r="BP46" s="72"/>
      <c r="BQ46" s="72"/>
      <c r="BR46" s="72"/>
      <c r="BS46" s="72"/>
      <c r="BT46" s="72">
        <f>+BO46*10%</f>
        <v>76</v>
      </c>
      <c r="BU46" s="72"/>
      <c r="BV46" s="72"/>
      <c r="BW46" s="72"/>
      <c r="BX46" s="72"/>
      <c r="BY46" s="72"/>
      <c r="BZ46" s="72"/>
      <c r="CA46" s="72"/>
      <c r="CB46" s="72"/>
      <c r="CC46" s="72"/>
      <c r="CD46" s="72"/>
      <c r="CE46" s="72"/>
      <c r="CF46" s="72"/>
      <c r="CG46" s="72"/>
      <c r="CH46" s="72"/>
      <c r="CI46" s="71">
        <f>CJ46</f>
        <v>760</v>
      </c>
      <c r="CJ46" s="72">
        <v>760</v>
      </c>
      <c r="CK46" s="71">
        <f t="shared" si="47"/>
        <v>0</v>
      </c>
      <c r="CL46" s="72">
        <v>0</v>
      </c>
      <c r="CM46" s="71" t="s">
        <v>235</v>
      </c>
      <c r="CN46" s="72">
        <f>+CO46+CT46</f>
        <v>836</v>
      </c>
      <c r="CO46" s="72">
        <v>760</v>
      </c>
      <c r="CP46" s="72"/>
      <c r="CQ46" s="72"/>
      <c r="CR46" s="72"/>
      <c r="CS46" s="72"/>
      <c r="CT46" s="72">
        <f>+CO46*10%</f>
        <v>76</v>
      </c>
      <c r="CU46" s="72"/>
      <c r="CV46" s="72"/>
      <c r="CW46" s="72"/>
      <c r="CX46" s="72"/>
      <c r="CY46" s="72">
        <f>+CZ46+DE46</f>
        <v>836</v>
      </c>
      <c r="CZ46" s="72">
        <f>DF46+DM46+DT46+DV46</f>
        <v>760</v>
      </c>
      <c r="DA46" s="72"/>
      <c r="DB46" s="72"/>
      <c r="DC46" s="72"/>
      <c r="DD46" s="72"/>
      <c r="DE46" s="72">
        <f>+CZ46*10%</f>
        <v>76</v>
      </c>
      <c r="DF46" s="72"/>
      <c r="DG46" s="72"/>
      <c r="DH46" s="72"/>
      <c r="DI46" s="72"/>
      <c r="DJ46" s="72"/>
      <c r="DK46" s="72"/>
      <c r="DL46" s="72"/>
      <c r="DM46" s="72"/>
      <c r="DN46" s="72"/>
      <c r="DO46" s="72"/>
      <c r="DP46" s="72"/>
      <c r="DQ46" s="72"/>
      <c r="DR46" s="72"/>
      <c r="DS46" s="72"/>
      <c r="DT46" s="71">
        <f>DU46</f>
        <v>760</v>
      </c>
      <c r="DU46" s="72">
        <v>760</v>
      </c>
      <c r="DV46" s="71">
        <f t="shared" si="48"/>
        <v>0</v>
      </c>
      <c r="DW46" s="72">
        <v>0</v>
      </c>
      <c r="DX46" s="71" t="s">
        <v>235</v>
      </c>
      <c r="DY46" s="72">
        <f>+DZ46+EE46</f>
        <v>836</v>
      </c>
      <c r="DZ46" s="72">
        <v>760</v>
      </c>
      <c r="EA46" s="72"/>
      <c r="EB46" s="72"/>
      <c r="EC46" s="72"/>
      <c r="ED46" s="72"/>
      <c r="EE46" s="72">
        <f>+DZ46*10%</f>
        <v>76</v>
      </c>
      <c r="EF46" s="72"/>
      <c r="EG46" s="72"/>
      <c r="EH46" s="72"/>
      <c r="EI46" s="72"/>
      <c r="EJ46" s="72">
        <f>+EK46+EP46</f>
        <v>836</v>
      </c>
      <c r="EK46" s="72">
        <f>EQ46+EX46+FE46+FG46</f>
        <v>760</v>
      </c>
      <c r="EL46" s="72"/>
      <c r="EM46" s="72"/>
      <c r="EN46" s="72"/>
      <c r="EO46" s="72"/>
      <c r="EP46" s="72">
        <f>+EK46*10%</f>
        <v>76</v>
      </c>
      <c r="EQ46" s="72"/>
      <c r="ER46" s="72"/>
      <c r="ES46" s="72"/>
      <c r="ET46" s="72"/>
      <c r="EU46" s="72"/>
      <c r="EV46" s="72"/>
      <c r="EW46" s="72"/>
      <c r="EX46" s="72"/>
      <c r="EY46" s="72"/>
      <c r="EZ46" s="72"/>
      <c r="FA46" s="72"/>
      <c r="FB46" s="72"/>
      <c r="FC46" s="72"/>
      <c r="FD46" s="72"/>
      <c r="FE46" s="71">
        <f>FF46</f>
        <v>760</v>
      </c>
      <c r="FF46" s="72">
        <v>760</v>
      </c>
      <c r="FG46" s="71">
        <f t="shared" si="49"/>
        <v>0</v>
      </c>
      <c r="FH46" s="72">
        <v>0</v>
      </c>
      <c r="FI46" s="33" t="s">
        <v>235</v>
      </c>
      <c r="FJ46" s="14">
        <f>+FK46+FP46</f>
        <v>836</v>
      </c>
      <c r="FK46" s="14">
        <v>760</v>
      </c>
      <c r="FL46" s="14"/>
      <c r="FM46" s="14"/>
      <c r="FN46" s="14"/>
      <c r="FO46" s="14"/>
      <c r="FP46" s="14">
        <f>+FK46*10%</f>
        <v>76</v>
      </c>
      <c r="FQ46" s="14"/>
      <c r="FR46" s="14"/>
      <c r="FS46" s="14"/>
      <c r="FT46" s="14"/>
      <c r="FU46" s="14">
        <f>+FV46+GA46</f>
        <v>836</v>
      </c>
      <c r="FV46" s="14">
        <f>GB46+GI46+GP46+GR46</f>
        <v>760</v>
      </c>
      <c r="FW46" s="14"/>
      <c r="FX46" s="14"/>
      <c r="FY46" s="14"/>
      <c r="FZ46" s="14"/>
      <c r="GA46" s="14">
        <f>+FV46*10%</f>
        <v>76</v>
      </c>
      <c r="GB46" s="14"/>
      <c r="GC46" s="14"/>
      <c r="GD46" s="14"/>
      <c r="GE46" s="14"/>
      <c r="GF46" s="14"/>
      <c r="GG46" s="14"/>
      <c r="GH46" s="14"/>
      <c r="GI46" s="14"/>
      <c r="GJ46" s="14"/>
      <c r="GK46" s="14"/>
      <c r="GL46" s="14"/>
      <c r="GM46" s="14"/>
      <c r="GN46" s="14"/>
      <c r="GO46" s="14"/>
      <c r="GP46" s="33">
        <f>GQ46</f>
        <v>760</v>
      </c>
      <c r="GQ46" s="14">
        <v>760</v>
      </c>
      <c r="GR46" s="33">
        <f t="shared" si="50"/>
        <v>0</v>
      </c>
      <c r="GS46" s="14">
        <v>0</v>
      </c>
      <c r="GT46" s="96"/>
    </row>
    <row r="47" spans="1:202" s="26" customFormat="1" ht="76.5">
      <c r="A47" s="96" t="s">
        <v>83</v>
      </c>
      <c r="B47" s="97" t="s">
        <v>170</v>
      </c>
      <c r="C47" s="96" t="s">
        <v>45</v>
      </c>
      <c r="D47" s="80"/>
      <c r="E47" s="96" t="s">
        <v>249</v>
      </c>
      <c r="F47" s="96" t="s">
        <v>91</v>
      </c>
      <c r="G47" s="79"/>
      <c r="H47" s="72">
        <f>+I47+K47+N47</f>
        <v>2971</v>
      </c>
      <c r="I47" s="72">
        <v>1910</v>
      </c>
      <c r="J47" s="72"/>
      <c r="K47" s="72">
        <v>791</v>
      </c>
      <c r="L47" s="72"/>
      <c r="M47" s="72"/>
      <c r="N47" s="72">
        <v>270</v>
      </c>
      <c r="O47" s="72"/>
      <c r="P47" s="72"/>
      <c r="Q47" s="72"/>
      <c r="R47" s="72"/>
      <c r="S47" s="72">
        <v>2966</v>
      </c>
      <c r="T47" s="72">
        <f>Z47+AG47+AN47</f>
        <v>1910</v>
      </c>
      <c r="U47" s="72"/>
      <c r="V47" s="72">
        <v>791</v>
      </c>
      <c r="W47" s="72"/>
      <c r="X47" s="72"/>
      <c r="Y47" s="72">
        <f>+T47*10%+V47*10%</f>
        <v>270.1</v>
      </c>
      <c r="Z47" s="72"/>
      <c r="AA47" s="72"/>
      <c r="AB47" s="72"/>
      <c r="AC47" s="72"/>
      <c r="AD47" s="72"/>
      <c r="AE47" s="72"/>
      <c r="AF47" s="72"/>
      <c r="AG47" s="72"/>
      <c r="AH47" s="72"/>
      <c r="AI47" s="72"/>
      <c r="AJ47" s="72"/>
      <c r="AK47" s="72"/>
      <c r="AL47" s="72"/>
      <c r="AM47" s="72"/>
      <c r="AN47" s="71">
        <f t="shared" si="30"/>
        <v>1910</v>
      </c>
      <c r="AO47" s="72">
        <v>1910</v>
      </c>
      <c r="AP47" s="72"/>
      <c r="AQ47" s="72"/>
      <c r="AR47" s="72"/>
      <c r="AS47" s="72"/>
      <c r="AT47" s="72"/>
      <c r="AU47" s="72"/>
      <c r="AV47" s="72"/>
      <c r="AW47" s="72"/>
      <c r="AX47" s="72"/>
      <c r="AY47" s="72"/>
      <c r="AZ47" s="72"/>
      <c r="BA47" s="72"/>
      <c r="BB47" s="71"/>
      <c r="BC47" s="72">
        <f>+BD47+BF47+BI47</f>
        <v>2965.6</v>
      </c>
      <c r="BD47" s="72">
        <v>1910</v>
      </c>
      <c r="BE47" s="72"/>
      <c r="BF47" s="72">
        <v>786</v>
      </c>
      <c r="BG47" s="72"/>
      <c r="BH47" s="72"/>
      <c r="BI47" s="72">
        <f>+BD47*10%+BF47*10%</f>
        <v>269.6</v>
      </c>
      <c r="BJ47" s="72"/>
      <c r="BK47" s="72"/>
      <c r="BL47" s="72"/>
      <c r="BM47" s="72"/>
      <c r="BN47" s="72">
        <v>2966</v>
      </c>
      <c r="BO47" s="72">
        <f>BU47+CB47+CI47+CK47</f>
        <v>1910</v>
      </c>
      <c r="BP47" s="72"/>
      <c r="BQ47" s="72">
        <v>791</v>
      </c>
      <c r="BR47" s="72"/>
      <c r="BS47" s="72"/>
      <c r="BT47" s="72">
        <f>+BO47*10%+BQ47*10%</f>
        <v>270.1</v>
      </c>
      <c r="BU47" s="72"/>
      <c r="BV47" s="72"/>
      <c r="BW47" s="72"/>
      <c r="BX47" s="72"/>
      <c r="BY47" s="72"/>
      <c r="BZ47" s="72"/>
      <c r="CA47" s="72"/>
      <c r="CB47" s="72"/>
      <c r="CC47" s="72"/>
      <c r="CD47" s="72"/>
      <c r="CE47" s="72"/>
      <c r="CF47" s="72"/>
      <c r="CG47" s="72"/>
      <c r="CH47" s="72"/>
      <c r="CI47" s="71">
        <f>CJ47</f>
        <v>1910</v>
      </c>
      <c r="CJ47" s="72">
        <v>1910</v>
      </c>
      <c r="CK47" s="71">
        <f t="shared" si="47"/>
        <v>0</v>
      </c>
      <c r="CL47" s="72">
        <v>0</v>
      </c>
      <c r="CM47" s="71" t="s">
        <v>236</v>
      </c>
      <c r="CN47" s="72">
        <f>+CO47+CQ47+CT47</f>
        <v>2965.6</v>
      </c>
      <c r="CO47" s="72">
        <v>1910</v>
      </c>
      <c r="CP47" s="72"/>
      <c r="CQ47" s="72">
        <v>786</v>
      </c>
      <c r="CR47" s="72"/>
      <c r="CS47" s="72"/>
      <c r="CT47" s="72">
        <f>+CO47*10%+CQ47*10%</f>
        <v>269.6</v>
      </c>
      <c r="CU47" s="72"/>
      <c r="CV47" s="72"/>
      <c r="CW47" s="72"/>
      <c r="CX47" s="72"/>
      <c r="CY47" s="72">
        <v>2966</v>
      </c>
      <c r="CZ47" s="72">
        <f>DF47+DM47+DT47+DV47</f>
        <v>1910</v>
      </c>
      <c r="DA47" s="72"/>
      <c r="DB47" s="72">
        <v>791</v>
      </c>
      <c r="DC47" s="72"/>
      <c r="DD47" s="72"/>
      <c r="DE47" s="72">
        <f>+CZ47*10%+DB47*10%</f>
        <v>270.1</v>
      </c>
      <c r="DF47" s="72"/>
      <c r="DG47" s="72"/>
      <c r="DH47" s="72"/>
      <c r="DI47" s="72"/>
      <c r="DJ47" s="72"/>
      <c r="DK47" s="72"/>
      <c r="DL47" s="72"/>
      <c r="DM47" s="72"/>
      <c r="DN47" s="72"/>
      <c r="DO47" s="72"/>
      <c r="DP47" s="72"/>
      <c r="DQ47" s="72"/>
      <c r="DR47" s="72"/>
      <c r="DS47" s="72"/>
      <c r="DT47" s="71">
        <f>DU47</f>
        <v>1910</v>
      </c>
      <c r="DU47" s="72">
        <v>1910</v>
      </c>
      <c r="DV47" s="71">
        <f t="shared" si="48"/>
        <v>0</v>
      </c>
      <c r="DW47" s="72">
        <v>0</v>
      </c>
      <c r="DX47" s="71" t="s">
        <v>236</v>
      </c>
      <c r="DY47" s="72">
        <f>+DZ47+EB47+EE47</f>
        <v>2965.6</v>
      </c>
      <c r="DZ47" s="72">
        <v>1910</v>
      </c>
      <c r="EA47" s="72"/>
      <c r="EB47" s="72">
        <v>786</v>
      </c>
      <c r="EC47" s="72"/>
      <c r="ED47" s="72"/>
      <c r="EE47" s="72">
        <f>+DZ47*10%+EB47*10%</f>
        <v>269.6</v>
      </c>
      <c r="EF47" s="72"/>
      <c r="EG47" s="72"/>
      <c r="EH47" s="72"/>
      <c r="EI47" s="72"/>
      <c r="EJ47" s="72">
        <v>2966</v>
      </c>
      <c r="EK47" s="72">
        <f>EQ47+EX47+FE47+FG47</f>
        <v>1910</v>
      </c>
      <c r="EL47" s="72"/>
      <c r="EM47" s="72">
        <v>791</v>
      </c>
      <c r="EN47" s="72"/>
      <c r="EO47" s="72"/>
      <c r="EP47" s="72">
        <f>+EK47*10%+EM47*10%</f>
        <v>270.1</v>
      </c>
      <c r="EQ47" s="72"/>
      <c r="ER47" s="72"/>
      <c r="ES47" s="72"/>
      <c r="ET47" s="72"/>
      <c r="EU47" s="72"/>
      <c r="EV47" s="72"/>
      <c r="EW47" s="72"/>
      <c r="EX47" s="72"/>
      <c r="EY47" s="72"/>
      <c r="EZ47" s="72"/>
      <c r="FA47" s="72"/>
      <c r="FB47" s="72"/>
      <c r="FC47" s="72"/>
      <c r="FD47" s="72"/>
      <c r="FE47" s="71">
        <f>FF47</f>
        <v>1910</v>
      </c>
      <c r="FF47" s="72">
        <v>1910</v>
      </c>
      <c r="FG47" s="71">
        <f t="shared" si="49"/>
        <v>0</v>
      </c>
      <c r="FH47" s="72">
        <v>0</v>
      </c>
      <c r="FI47" s="33" t="s">
        <v>236</v>
      </c>
      <c r="FJ47" s="14">
        <f>+FK47+FM47+FP47</f>
        <v>2965.6</v>
      </c>
      <c r="FK47" s="14">
        <v>1910</v>
      </c>
      <c r="FL47" s="14"/>
      <c r="FM47" s="14">
        <v>786</v>
      </c>
      <c r="FN47" s="14"/>
      <c r="FO47" s="14"/>
      <c r="FP47" s="14">
        <f>+FK47*10%+FM47*10%</f>
        <v>269.6</v>
      </c>
      <c r="FQ47" s="14"/>
      <c r="FR47" s="14"/>
      <c r="FS47" s="14"/>
      <c r="FT47" s="14"/>
      <c r="FU47" s="14">
        <v>2966</v>
      </c>
      <c r="FV47" s="14">
        <f>GB47+GI47+GP47+GR47</f>
        <v>1910</v>
      </c>
      <c r="FW47" s="14"/>
      <c r="FX47" s="14">
        <v>791</v>
      </c>
      <c r="FY47" s="14"/>
      <c r="FZ47" s="14"/>
      <c r="GA47" s="14">
        <f>+FV47*10%+FX47*10%</f>
        <v>270.1</v>
      </c>
      <c r="GB47" s="14"/>
      <c r="GC47" s="14"/>
      <c r="GD47" s="14"/>
      <c r="GE47" s="14"/>
      <c r="GF47" s="14"/>
      <c r="GG47" s="14"/>
      <c r="GH47" s="14"/>
      <c r="GI47" s="14"/>
      <c r="GJ47" s="14"/>
      <c r="GK47" s="14"/>
      <c r="GL47" s="14"/>
      <c r="GM47" s="14"/>
      <c r="GN47" s="14"/>
      <c r="GO47" s="14"/>
      <c r="GP47" s="33">
        <f>GQ47</f>
        <v>1910</v>
      </c>
      <c r="GQ47" s="14">
        <v>1910</v>
      </c>
      <c r="GR47" s="33">
        <f t="shared" si="50"/>
        <v>0</v>
      </c>
      <c r="GS47" s="14">
        <v>0</v>
      </c>
      <c r="GT47" s="96"/>
    </row>
    <row r="48" spans="1:202" ht="63.75">
      <c r="A48" s="96" t="s">
        <v>84</v>
      </c>
      <c r="B48" s="97" t="s">
        <v>178</v>
      </c>
      <c r="C48" s="96" t="s">
        <v>45</v>
      </c>
      <c r="D48" s="80"/>
      <c r="E48" s="96" t="s">
        <v>183</v>
      </c>
      <c r="F48" s="96" t="s">
        <v>190</v>
      </c>
      <c r="G48" s="84"/>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85"/>
      <c r="AQ48" s="85"/>
      <c r="AR48" s="85"/>
      <c r="AS48" s="85"/>
      <c r="AT48" s="85"/>
      <c r="AU48" s="85"/>
      <c r="AV48" s="85"/>
      <c r="AW48" s="85"/>
      <c r="AX48" s="85"/>
      <c r="AY48" s="85"/>
      <c r="AZ48" s="85"/>
      <c r="BA48" s="85"/>
      <c r="BB48" s="85"/>
      <c r="BC48" s="72">
        <f>BD48+BH48+BI48</f>
        <v>1210</v>
      </c>
      <c r="BD48" s="72">
        <v>1100</v>
      </c>
      <c r="BE48" s="72"/>
      <c r="BF48" s="72"/>
      <c r="BG48" s="72"/>
      <c r="BH48" s="72">
        <v>0</v>
      </c>
      <c r="BI48" s="72">
        <v>110</v>
      </c>
      <c r="BJ48" s="72"/>
      <c r="BK48" s="72"/>
      <c r="BL48" s="72"/>
      <c r="BM48" s="72"/>
      <c r="BN48" s="72">
        <f>BO48+BS48+BT48</f>
        <v>1100</v>
      </c>
      <c r="BO48" s="72">
        <v>1100</v>
      </c>
      <c r="BP48" s="72"/>
      <c r="BQ48" s="72"/>
      <c r="BR48" s="72"/>
      <c r="BS48" s="72"/>
      <c r="BT48" s="72"/>
      <c r="BU48" s="72"/>
      <c r="BV48" s="72"/>
      <c r="BW48" s="72"/>
      <c r="BX48" s="72"/>
      <c r="BY48" s="72"/>
      <c r="BZ48" s="72"/>
      <c r="CA48" s="72"/>
      <c r="CB48" s="72"/>
      <c r="CC48" s="72"/>
      <c r="CD48" s="72"/>
      <c r="CE48" s="72"/>
      <c r="CF48" s="72"/>
      <c r="CG48" s="72"/>
      <c r="CH48" s="72"/>
      <c r="CI48" s="72"/>
      <c r="CJ48" s="72"/>
      <c r="CK48" s="72">
        <f t="shared" si="47"/>
        <v>1100</v>
      </c>
      <c r="CL48" s="72">
        <f aca="true" t="shared" si="51" ref="CL48:CL65">BO48</f>
        <v>1100</v>
      </c>
      <c r="CM48" s="71"/>
      <c r="CN48" s="72">
        <f>CO48+CS48+CT48</f>
        <v>1210</v>
      </c>
      <c r="CO48" s="72">
        <v>1100</v>
      </c>
      <c r="CP48" s="72"/>
      <c r="CQ48" s="72"/>
      <c r="CR48" s="72"/>
      <c r="CS48" s="72">
        <v>0</v>
      </c>
      <c r="CT48" s="72">
        <v>110</v>
      </c>
      <c r="CU48" s="72"/>
      <c r="CV48" s="72"/>
      <c r="CW48" s="72"/>
      <c r="CX48" s="72"/>
      <c r="CY48" s="72">
        <f>CZ48+DD48+DE48</f>
        <v>1100</v>
      </c>
      <c r="CZ48" s="72">
        <v>1100</v>
      </c>
      <c r="DA48" s="72"/>
      <c r="DB48" s="72"/>
      <c r="DC48" s="72"/>
      <c r="DD48" s="72"/>
      <c r="DE48" s="72"/>
      <c r="DF48" s="72"/>
      <c r="DG48" s="72"/>
      <c r="DH48" s="72"/>
      <c r="DI48" s="72"/>
      <c r="DJ48" s="72"/>
      <c r="DK48" s="72"/>
      <c r="DL48" s="72"/>
      <c r="DM48" s="72"/>
      <c r="DN48" s="72"/>
      <c r="DO48" s="72"/>
      <c r="DP48" s="72"/>
      <c r="DQ48" s="72"/>
      <c r="DR48" s="72"/>
      <c r="DS48" s="72"/>
      <c r="DT48" s="72"/>
      <c r="DU48" s="72"/>
      <c r="DV48" s="72">
        <f t="shared" si="48"/>
        <v>1100</v>
      </c>
      <c r="DW48" s="72">
        <f aca="true" t="shared" si="52" ref="DW48:DW65">CZ48</f>
        <v>1100</v>
      </c>
      <c r="DX48" s="71" t="s">
        <v>263</v>
      </c>
      <c r="DY48" s="72">
        <f>DZ48+ED48+EE48</f>
        <v>1210</v>
      </c>
      <c r="DZ48" s="72">
        <v>1100</v>
      </c>
      <c r="EA48" s="72"/>
      <c r="EB48" s="72"/>
      <c r="EC48" s="72"/>
      <c r="ED48" s="72">
        <v>0</v>
      </c>
      <c r="EE48" s="72">
        <v>110</v>
      </c>
      <c r="EF48" s="72"/>
      <c r="EG48" s="72"/>
      <c r="EH48" s="72"/>
      <c r="EI48" s="72"/>
      <c r="EJ48" s="72">
        <f>EK48+EO48+EP48</f>
        <v>1100</v>
      </c>
      <c r="EK48" s="72">
        <v>1100</v>
      </c>
      <c r="EL48" s="72"/>
      <c r="EM48" s="72"/>
      <c r="EN48" s="72"/>
      <c r="EO48" s="72"/>
      <c r="EP48" s="72"/>
      <c r="EQ48" s="72"/>
      <c r="ER48" s="72"/>
      <c r="ES48" s="72"/>
      <c r="ET48" s="72"/>
      <c r="EU48" s="72"/>
      <c r="EV48" s="72"/>
      <c r="EW48" s="72"/>
      <c r="EX48" s="72"/>
      <c r="EY48" s="72"/>
      <c r="EZ48" s="72"/>
      <c r="FA48" s="72"/>
      <c r="FB48" s="72"/>
      <c r="FC48" s="72"/>
      <c r="FD48" s="72"/>
      <c r="FE48" s="72"/>
      <c r="FF48" s="72"/>
      <c r="FG48" s="72">
        <f t="shared" si="49"/>
        <v>1100</v>
      </c>
      <c r="FH48" s="72">
        <f aca="true" t="shared" si="53" ref="FH48:FH63">EK48</f>
        <v>1100</v>
      </c>
      <c r="FI48" s="33" t="s">
        <v>263</v>
      </c>
      <c r="FJ48" s="14">
        <f>FK48+FO48+FP48</f>
        <v>1210</v>
      </c>
      <c r="FK48" s="14">
        <v>1100</v>
      </c>
      <c r="FL48" s="14"/>
      <c r="FM48" s="14"/>
      <c r="FN48" s="14"/>
      <c r="FO48" s="14">
        <v>0</v>
      </c>
      <c r="FP48" s="14">
        <v>110</v>
      </c>
      <c r="FQ48" s="14"/>
      <c r="FR48" s="14"/>
      <c r="FS48" s="14"/>
      <c r="FT48" s="14"/>
      <c r="FU48" s="14">
        <f>FV48+FZ48+GA48</f>
        <v>1100</v>
      </c>
      <c r="FV48" s="14">
        <v>1100</v>
      </c>
      <c r="FW48" s="14"/>
      <c r="FX48" s="14"/>
      <c r="FY48" s="14"/>
      <c r="FZ48" s="14"/>
      <c r="GA48" s="14"/>
      <c r="GB48" s="14"/>
      <c r="GC48" s="14"/>
      <c r="GD48" s="14"/>
      <c r="GE48" s="14"/>
      <c r="GF48" s="14"/>
      <c r="GG48" s="14"/>
      <c r="GH48" s="14"/>
      <c r="GI48" s="14"/>
      <c r="GJ48" s="14"/>
      <c r="GK48" s="14"/>
      <c r="GL48" s="14"/>
      <c r="GM48" s="14"/>
      <c r="GN48" s="14"/>
      <c r="GO48" s="14"/>
      <c r="GP48" s="14"/>
      <c r="GQ48" s="14"/>
      <c r="GR48" s="14">
        <f t="shared" si="50"/>
        <v>1100</v>
      </c>
      <c r="GS48" s="14">
        <f aca="true" t="shared" si="54" ref="GS48:GS58">FV48</f>
        <v>1100</v>
      </c>
      <c r="GT48" s="96"/>
    </row>
    <row r="49" spans="1:202" ht="63.75">
      <c r="A49" s="96" t="s">
        <v>86</v>
      </c>
      <c r="B49" s="97" t="s">
        <v>204</v>
      </c>
      <c r="C49" s="96" t="s">
        <v>45</v>
      </c>
      <c r="D49" s="80"/>
      <c r="E49" s="96" t="s">
        <v>184</v>
      </c>
      <c r="F49" s="96" t="s">
        <v>190</v>
      </c>
      <c r="G49" s="86"/>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87"/>
      <c r="AQ49" s="87"/>
      <c r="AR49" s="87"/>
      <c r="AS49" s="87"/>
      <c r="AT49" s="87"/>
      <c r="AU49" s="87"/>
      <c r="AV49" s="87"/>
      <c r="AW49" s="87"/>
      <c r="AX49" s="87"/>
      <c r="AY49" s="87"/>
      <c r="AZ49" s="87"/>
      <c r="BA49" s="87"/>
      <c r="BB49" s="87"/>
      <c r="BC49" s="72">
        <f aca="true" t="shared" si="55" ref="BC49:BC65">BD49+BH49+BI49</f>
        <v>1482</v>
      </c>
      <c r="BD49" s="72">
        <v>1347</v>
      </c>
      <c r="BE49" s="72"/>
      <c r="BF49" s="72"/>
      <c r="BG49" s="72"/>
      <c r="BH49" s="72">
        <v>0</v>
      </c>
      <c r="BI49" s="72">
        <v>135</v>
      </c>
      <c r="BJ49" s="72"/>
      <c r="BK49" s="72"/>
      <c r="BL49" s="72"/>
      <c r="BM49" s="72"/>
      <c r="BN49" s="72">
        <f>BO49+BS49+BT49</f>
        <v>1347</v>
      </c>
      <c r="BO49" s="72">
        <v>1347</v>
      </c>
      <c r="BP49" s="72"/>
      <c r="BQ49" s="72"/>
      <c r="BR49" s="72"/>
      <c r="BS49" s="72"/>
      <c r="BT49" s="72"/>
      <c r="BU49" s="72"/>
      <c r="BV49" s="72"/>
      <c r="BW49" s="72"/>
      <c r="BX49" s="72"/>
      <c r="BY49" s="72"/>
      <c r="BZ49" s="72"/>
      <c r="CA49" s="72"/>
      <c r="CB49" s="72"/>
      <c r="CC49" s="72"/>
      <c r="CD49" s="72"/>
      <c r="CE49" s="72"/>
      <c r="CF49" s="72"/>
      <c r="CG49" s="72"/>
      <c r="CH49" s="72"/>
      <c r="CI49" s="72"/>
      <c r="CJ49" s="72"/>
      <c r="CK49" s="72">
        <f t="shared" si="47"/>
        <v>1347</v>
      </c>
      <c r="CL49" s="72">
        <f t="shared" si="51"/>
        <v>1347</v>
      </c>
      <c r="CM49" s="71"/>
      <c r="CN49" s="72">
        <f aca="true" t="shared" si="56" ref="CN49:CN65">CO49+CS49+CT49</f>
        <v>1482</v>
      </c>
      <c r="CO49" s="72">
        <v>1347</v>
      </c>
      <c r="CP49" s="72"/>
      <c r="CQ49" s="72"/>
      <c r="CR49" s="72"/>
      <c r="CS49" s="72">
        <v>0</v>
      </c>
      <c r="CT49" s="72">
        <v>135</v>
      </c>
      <c r="CU49" s="72"/>
      <c r="CV49" s="72"/>
      <c r="CW49" s="72"/>
      <c r="CX49" s="72"/>
      <c r="CY49" s="72">
        <f>CZ49+DD49+DE49</f>
        <v>1347</v>
      </c>
      <c r="CZ49" s="72">
        <v>1347</v>
      </c>
      <c r="DA49" s="72"/>
      <c r="DB49" s="72"/>
      <c r="DC49" s="72"/>
      <c r="DD49" s="72"/>
      <c r="DE49" s="72"/>
      <c r="DF49" s="72"/>
      <c r="DG49" s="72"/>
      <c r="DH49" s="72"/>
      <c r="DI49" s="72"/>
      <c r="DJ49" s="72"/>
      <c r="DK49" s="72"/>
      <c r="DL49" s="72"/>
      <c r="DM49" s="72"/>
      <c r="DN49" s="72"/>
      <c r="DO49" s="72"/>
      <c r="DP49" s="72"/>
      <c r="DQ49" s="72"/>
      <c r="DR49" s="72"/>
      <c r="DS49" s="72"/>
      <c r="DT49" s="72"/>
      <c r="DU49" s="72"/>
      <c r="DV49" s="72">
        <f t="shared" si="48"/>
        <v>1347</v>
      </c>
      <c r="DW49" s="72">
        <f t="shared" si="52"/>
        <v>1347</v>
      </c>
      <c r="DX49" s="71" t="s">
        <v>264</v>
      </c>
      <c r="DY49" s="72">
        <f aca="true" t="shared" si="57" ref="DY49:DY63">DZ49+ED49+EE49</f>
        <v>1482</v>
      </c>
      <c r="DZ49" s="72">
        <v>1347</v>
      </c>
      <c r="EA49" s="72"/>
      <c r="EB49" s="72"/>
      <c r="EC49" s="72"/>
      <c r="ED49" s="72">
        <v>0</v>
      </c>
      <c r="EE49" s="72">
        <v>135</v>
      </c>
      <c r="EF49" s="72"/>
      <c r="EG49" s="72"/>
      <c r="EH49" s="72"/>
      <c r="EI49" s="72"/>
      <c r="EJ49" s="72">
        <f>EK49+EO49+EP49</f>
        <v>1347</v>
      </c>
      <c r="EK49" s="72">
        <v>1347</v>
      </c>
      <c r="EL49" s="72"/>
      <c r="EM49" s="72"/>
      <c r="EN49" s="72"/>
      <c r="EO49" s="72"/>
      <c r="EP49" s="72"/>
      <c r="EQ49" s="72"/>
      <c r="ER49" s="72"/>
      <c r="ES49" s="72"/>
      <c r="ET49" s="72"/>
      <c r="EU49" s="72"/>
      <c r="EV49" s="72"/>
      <c r="EW49" s="72"/>
      <c r="EX49" s="72"/>
      <c r="EY49" s="72"/>
      <c r="EZ49" s="72"/>
      <c r="FA49" s="72"/>
      <c r="FB49" s="72"/>
      <c r="FC49" s="72"/>
      <c r="FD49" s="72"/>
      <c r="FE49" s="72"/>
      <c r="FF49" s="72"/>
      <c r="FG49" s="72">
        <f t="shared" si="49"/>
        <v>1347</v>
      </c>
      <c r="FH49" s="72">
        <f t="shared" si="53"/>
        <v>1347</v>
      </c>
      <c r="FI49" s="33" t="s">
        <v>264</v>
      </c>
      <c r="FJ49" s="14">
        <f aca="true" t="shared" si="58" ref="FJ49:FJ58">FK49+FO49+FP49</f>
        <v>1482</v>
      </c>
      <c r="FK49" s="14">
        <v>1347</v>
      </c>
      <c r="FL49" s="14"/>
      <c r="FM49" s="14"/>
      <c r="FN49" s="14"/>
      <c r="FO49" s="14">
        <v>0</v>
      </c>
      <c r="FP49" s="14">
        <v>135</v>
      </c>
      <c r="FQ49" s="14"/>
      <c r="FR49" s="14"/>
      <c r="FS49" s="14"/>
      <c r="FT49" s="14"/>
      <c r="FU49" s="14">
        <f>FV49+FZ49+GA49</f>
        <v>1347</v>
      </c>
      <c r="FV49" s="14">
        <v>1347</v>
      </c>
      <c r="FW49" s="14"/>
      <c r="FX49" s="14"/>
      <c r="FY49" s="14"/>
      <c r="FZ49" s="14"/>
      <c r="GA49" s="14"/>
      <c r="GB49" s="14"/>
      <c r="GC49" s="14"/>
      <c r="GD49" s="14"/>
      <c r="GE49" s="14"/>
      <c r="GF49" s="14"/>
      <c r="GG49" s="14"/>
      <c r="GH49" s="14"/>
      <c r="GI49" s="14"/>
      <c r="GJ49" s="14"/>
      <c r="GK49" s="14"/>
      <c r="GL49" s="14"/>
      <c r="GM49" s="14"/>
      <c r="GN49" s="14"/>
      <c r="GO49" s="14"/>
      <c r="GP49" s="14"/>
      <c r="GQ49" s="14"/>
      <c r="GR49" s="14">
        <f t="shared" si="50"/>
        <v>1347</v>
      </c>
      <c r="GS49" s="14">
        <f t="shared" si="54"/>
        <v>1347</v>
      </c>
      <c r="GT49" s="96"/>
    </row>
    <row r="50" spans="1:202" ht="63.75">
      <c r="A50" s="96" t="s">
        <v>87</v>
      </c>
      <c r="B50" s="97" t="s">
        <v>205</v>
      </c>
      <c r="C50" s="96" t="s">
        <v>45</v>
      </c>
      <c r="D50" s="80"/>
      <c r="E50" s="96" t="s">
        <v>207</v>
      </c>
      <c r="F50" s="96" t="s">
        <v>190</v>
      </c>
      <c r="G50" s="86"/>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87"/>
      <c r="AQ50" s="87"/>
      <c r="AR50" s="87"/>
      <c r="AS50" s="87"/>
      <c r="AT50" s="87"/>
      <c r="AU50" s="87"/>
      <c r="AV50" s="87"/>
      <c r="AW50" s="87"/>
      <c r="AX50" s="87"/>
      <c r="AY50" s="87"/>
      <c r="AZ50" s="87"/>
      <c r="BA50" s="87"/>
      <c r="BB50" s="87"/>
      <c r="BC50" s="72">
        <f t="shared" si="55"/>
        <v>300</v>
      </c>
      <c r="BD50" s="72">
        <v>100</v>
      </c>
      <c r="BE50" s="72"/>
      <c r="BF50" s="72"/>
      <c r="BG50" s="72"/>
      <c r="BH50" s="72"/>
      <c r="BI50" s="72">
        <v>200</v>
      </c>
      <c r="BJ50" s="72"/>
      <c r="BK50" s="72"/>
      <c r="BL50" s="72"/>
      <c r="BM50" s="72"/>
      <c r="BN50" s="72">
        <f>BO50+BS50+BT50</f>
        <v>100</v>
      </c>
      <c r="BO50" s="72">
        <v>100</v>
      </c>
      <c r="BP50" s="72"/>
      <c r="BQ50" s="72"/>
      <c r="BR50" s="72"/>
      <c r="BS50" s="72"/>
      <c r="BT50" s="72"/>
      <c r="BU50" s="72"/>
      <c r="BV50" s="72"/>
      <c r="BW50" s="72"/>
      <c r="BX50" s="72"/>
      <c r="BY50" s="72"/>
      <c r="BZ50" s="72"/>
      <c r="CA50" s="72"/>
      <c r="CB50" s="72"/>
      <c r="CC50" s="72"/>
      <c r="CD50" s="72"/>
      <c r="CE50" s="72"/>
      <c r="CF50" s="72"/>
      <c r="CG50" s="72"/>
      <c r="CH50" s="72"/>
      <c r="CI50" s="72"/>
      <c r="CJ50" s="72"/>
      <c r="CK50" s="72">
        <f t="shared" si="47"/>
        <v>100</v>
      </c>
      <c r="CL50" s="72">
        <f t="shared" si="51"/>
        <v>100</v>
      </c>
      <c r="CM50" s="71"/>
      <c r="CN50" s="72">
        <f t="shared" si="56"/>
        <v>300</v>
      </c>
      <c r="CO50" s="72">
        <v>100</v>
      </c>
      <c r="CP50" s="72"/>
      <c r="CQ50" s="72"/>
      <c r="CR50" s="72"/>
      <c r="CS50" s="72"/>
      <c r="CT50" s="72">
        <v>200</v>
      </c>
      <c r="CU50" s="72"/>
      <c r="CV50" s="72"/>
      <c r="CW50" s="72"/>
      <c r="CX50" s="72"/>
      <c r="CY50" s="72">
        <f>CZ50+DD50+DE50</f>
        <v>100</v>
      </c>
      <c r="CZ50" s="72">
        <v>100</v>
      </c>
      <c r="DA50" s="72"/>
      <c r="DB50" s="72"/>
      <c r="DC50" s="72"/>
      <c r="DD50" s="72"/>
      <c r="DE50" s="72"/>
      <c r="DF50" s="72"/>
      <c r="DG50" s="72"/>
      <c r="DH50" s="72"/>
      <c r="DI50" s="72"/>
      <c r="DJ50" s="72"/>
      <c r="DK50" s="72"/>
      <c r="DL50" s="72"/>
      <c r="DM50" s="72"/>
      <c r="DN50" s="72"/>
      <c r="DO50" s="72"/>
      <c r="DP50" s="72"/>
      <c r="DQ50" s="72"/>
      <c r="DR50" s="72"/>
      <c r="DS50" s="72"/>
      <c r="DT50" s="72"/>
      <c r="DU50" s="72"/>
      <c r="DV50" s="72">
        <f t="shared" si="48"/>
        <v>100</v>
      </c>
      <c r="DW50" s="72">
        <f t="shared" si="52"/>
        <v>100</v>
      </c>
      <c r="DX50" s="71" t="s">
        <v>265</v>
      </c>
      <c r="DY50" s="72">
        <f t="shared" si="57"/>
        <v>300</v>
      </c>
      <c r="DZ50" s="72">
        <v>100</v>
      </c>
      <c r="EA50" s="72"/>
      <c r="EB50" s="72"/>
      <c r="EC50" s="72"/>
      <c r="ED50" s="72"/>
      <c r="EE50" s="72">
        <v>200</v>
      </c>
      <c r="EF50" s="72"/>
      <c r="EG50" s="72"/>
      <c r="EH50" s="72"/>
      <c r="EI50" s="72"/>
      <c r="EJ50" s="72">
        <f>EK50+EO50+EP50</f>
        <v>100</v>
      </c>
      <c r="EK50" s="72">
        <v>100</v>
      </c>
      <c r="EL50" s="72"/>
      <c r="EM50" s="72"/>
      <c r="EN50" s="72"/>
      <c r="EO50" s="72"/>
      <c r="EP50" s="72"/>
      <c r="EQ50" s="72"/>
      <c r="ER50" s="72"/>
      <c r="ES50" s="72"/>
      <c r="ET50" s="72"/>
      <c r="EU50" s="72"/>
      <c r="EV50" s="72"/>
      <c r="EW50" s="72"/>
      <c r="EX50" s="72"/>
      <c r="EY50" s="72"/>
      <c r="EZ50" s="72"/>
      <c r="FA50" s="72"/>
      <c r="FB50" s="72"/>
      <c r="FC50" s="72"/>
      <c r="FD50" s="72"/>
      <c r="FE50" s="72"/>
      <c r="FF50" s="72"/>
      <c r="FG50" s="72">
        <f t="shared" si="49"/>
        <v>100</v>
      </c>
      <c r="FH50" s="72">
        <f t="shared" si="53"/>
        <v>100</v>
      </c>
      <c r="FI50" s="33" t="s">
        <v>265</v>
      </c>
      <c r="FJ50" s="14">
        <f t="shared" si="58"/>
        <v>300</v>
      </c>
      <c r="FK50" s="14">
        <v>100</v>
      </c>
      <c r="FL50" s="14"/>
      <c r="FM50" s="14"/>
      <c r="FN50" s="14"/>
      <c r="FO50" s="14"/>
      <c r="FP50" s="14">
        <v>200</v>
      </c>
      <c r="FQ50" s="14"/>
      <c r="FR50" s="14"/>
      <c r="FS50" s="14"/>
      <c r="FT50" s="14"/>
      <c r="FU50" s="14">
        <f>FV50+FZ50+GA50</f>
        <v>100</v>
      </c>
      <c r="FV50" s="14">
        <v>100</v>
      </c>
      <c r="FW50" s="14"/>
      <c r="FX50" s="14"/>
      <c r="FY50" s="14"/>
      <c r="FZ50" s="14"/>
      <c r="GA50" s="14"/>
      <c r="GB50" s="14"/>
      <c r="GC50" s="14"/>
      <c r="GD50" s="14"/>
      <c r="GE50" s="14"/>
      <c r="GF50" s="14"/>
      <c r="GG50" s="14"/>
      <c r="GH50" s="14"/>
      <c r="GI50" s="14"/>
      <c r="GJ50" s="14"/>
      <c r="GK50" s="14"/>
      <c r="GL50" s="14"/>
      <c r="GM50" s="14"/>
      <c r="GN50" s="14"/>
      <c r="GO50" s="14"/>
      <c r="GP50" s="14"/>
      <c r="GQ50" s="14"/>
      <c r="GR50" s="14">
        <f t="shared" si="50"/>
        <v>100</v>
      </c>
      <c r="GS50" s="14">
        <f t="shared" si="54"/>
        <v>100</v>
      </c>
      <c r="GT50" s="96"/>
    </row>
    <row r="51" spans="1:202" ht="25.5">
      <c r="A51" s="96" t="s">
        <v>88</v>
      </c>
      <c r="B51" s="97" t="s">
        <v>206</v>
      </c>
      <c r="C51" s="96" t="s">
        <v>45</v>
      </c>
      <c r="D51" s="80"/>
      <c r="E51" s="96" t="s">
        <v>208</v>
      </c>
      <c r="F51" s="96" t="s">
        <v>190</v>
      </c>
      <c r="G51" s="86"/>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87"/>
      <c r="AQ51" s="87"/>
      <c r="AR51" s="87"/>
      <c r="AS51" s="87"/>
      <c r="AT51" s="87"/>
      <c r="AU51" s="87"/>
      <c r="AV51" s="87"/>
      <c r="AW51" s="87"/>
      <c r="AX51" s="87"/>
      <c r="AY51" s="87"/>
      <c r="AZ51" s="87"/>
      <c r="BA51" s="87"/>
      <c r="BB51" s="87"/>
      <c r="BC51" s="72">
        <f t="shared" si="55"/>
        <v>300</v>
      </c>
      <c r="BD51" s="72">
        <v>100</v>
      </c>
      <c r="BE51" s="72"/>
      <c r="BF51" s="72"/>
      <c r="BG51" s="72"/>
      <c r="BH51" s="72"/>
      <c r="BI51" s="72">
        <v>200</v>
      </c>
      <c r="BJ51" s="72"/>
      <c r="BK51" s="72"/>
      <c r="BL51" s="72"/>
      <c r="BM51" s="72"/>
      <c r="BN51" s="72">
        <f>BO51+BS51+BT51</f>
        <v>100</v>
      </c>
      <c r="BO51" s="72">
        <v>100</v>
      </c>
      <c r="BP51" s="72"/>
      <c r="BQ51" s="72"/>
      <c r="BR51" s="72"/>
      <c r="BS51" s="72"/>
      <c r="BT51" s="72"/>
      <c r="BU51" s="72"/>
      <c r="BV51" s="72"/>
      <c r="BW51" s="72"/>
      <c r="BX51" s="72"/>
      <c r="BY51" s="72"/>
      <c r="BZ51" s="72"/>
      <c r="CA51" s="72"/>
      <c r="CB51" s="72"/>
      <c r="CC51" s="72"/>
      <c r="CD51" s="72"/>
      <c r="CE51" s="72"/>
      <c r="CF51" s="72"/>
      <c r="CG51" s="72"/>
      <c r="CH51" s="72"/>
      <c r="CI51" s="72"/>
      <c r="CJ51" s="72"/>
      <c r="CK51" s="72">
        <f t="shared" si="47"/>
        <v>100</v>
      </c>
      <c r="CL51" s="72">
        <f t="shared" si="51"/>
        <v>100</v>
      </c>
      <c r="CM51" s="71"/>
      <c r="CN51" s="72">
        <f t="shared" si="56"/>
        <v>300</v>
      </c>
      <c r="CO51" s="72">
        <v>100</v>
      </c>
      <c r="CP51" s="72"/>
      <c r="CQ51" s="72"/>
      <c r="CR51" s="72"/>
      <c r="CS51" s="72"/>
      <c r="CT51" s="72">
        <v>200</v>
      </c>
      <c r="CU51" s="72"/>
      <c r="CV51" s="72"/>
      <c r="CW51" s="72"/>
      <c r="CX51" s="72"/>
      <c r="CY51" s="72">
        <f>CZ51+DD51+DE51</f>
        <v>100</v>
      </c>
      <c r="CZ51" s="72">
        <v>100</v>
      </c>
      <c r="DA51" s="72"/>
      <c r="DB51" s="72"/>
      <c r="DC51" s="72"/>
      <c r="DD51" s="72"/>
      <c r="DE51" s="72"/>
      <c r="DF51" s="72"/>
      <c r="DG51" s="72"/>
      <c r="DH51" s="72"/>
      <c r="DI51" s="72"/>
      <c r="DJ51" s="72"/>
      <c r="DK51" s="72"/>
      <c r="DL51" s="72"/>
      <c r="DM51" s="72"/>
      <c r="DN51" s="72"/>
      <c r="DO51" s="72"/>
      <c r="DP51" s="72"/>
      <c r="DQ51" s="72"/>
      <c r="DR51" s="72"/>
      <c r="DS51" s="72"/>
      <c r="DT51" s="72"/>
      <c r="DU51" s="72"/>
      <c r="DV51" s="72">
        <f t="shared" si="48"/>
        <v>100</v>
      </c>
      <c r="DW51" s="72">
        <f t="shared" si="52"/>
        <v>100</v>
      </c>
      <c r="DX51" s="71"/>
      <c r="DY51" s="72">
        <f t="shared" si="57"/>
        <v>300</v>
      </c>
      <c r="DZ51" s="72">
        <v>100</v>
      </c>
      <c r="EA51" s="72"/>
      <c r="EB51" s="72"/>
      <c r="EC51" s="72"/>
      <c r="ED51" s="72"/>
      <c r="EE51" s="72">
        <v>200</v>
      </c>
      <c r="EF51" s="72"/>
      <c r="EG51" s="72"/>
      <c r="EH51" s="72"/>
      <c r="EI51" s="72"/>
      <c r="EJ51" s="72">
        <f>EK51+EO51+EP51</f>
        <v>100</v>
      </c>
      <c r="EK51" s="72">
        <v>100</v>
      </c>
      <c r="EL51" s="72"/>
      <c r="EM51" s="72"/>
      <c r="EN51" s="72"/>
      <c r="EO51" s="72"/>
      <c r="EP51" s="72"/>
      <c r="EQ51" s="72"/>
      <c r="ER51" s="72"/>
      <c r="ES51" s="72"/>
      <c r="ET51" s="72"/>
      <c r="EU51" s="72"/>
      <c r="EV51" s="72"/>
      <c r="EW51" s="72"/>
      <c r="EX51" s="72"/>
      <c r="EY51" s="72"/>
      <c r="EZ51" s="72"/>
      <c r="FA51" s="72"/>
      <c r="FB51" s="72"/>
      <c r="FC51" s="72"/>
      <c r="FD51" s="72"/>
      <c r="FE51" s="72"/>
      <c r="FF51" s="72"/>
      <c r="FG51" s="72">
        <f t="shared" si="49"/>
        <v>100</v>
      </c>
      <c r="FH51" s="72">
        <f t="shared" si="53"/>
        <v>100</v>
      </c>
      <c r="FI51" s="33"/>
      <c r="FJ51" s="14">
        <f t="shared" si="58"/>
        <v>300</v>
      </c>
      <c r="FK51" s="14">
        <v>100</v>
      </c>
      <c r="FL51" s="14"/>
      <c r="FM51" s="14"/>
      <c r="FN51" s="14"/>
      <c r="FO51" s="14"/>
      <c r="FP51" s="14">
        <v>200</v>
      </c>
      <c r="FQ51" s="14"/>
      <c r="FR51" s="14"/>
      <c r="FS51" s="14"/>
      <c r="FT51" s="14"/>
      <c r="FU51" s="14">
        <f>FV51+FZ51+GA51</f>
        <v>100</v>
      </c>
      <c r="FV51" s="14">
        <v>100</v>
      </c>
      <c r="FW51" s="14"/>
      <c r="FX51" s="14"/>
      <c r="FY51" s="14"/>
      <c r="FZ51" s="14"/>
      <c r="GA51" s="14"/>
      <c r="GB51" s="14"/>
      <c r="GC51" s="14"/>
      <c r="GD51" s="14"/>
      <c r="GE51" s="14"/>
      <c r="GF51" s="14"/>
      <c r="GG51" s="14"/>
      <c r="GH51" s="14"/>
      <c r="GI51" s="14"/>
      <c r="GJ51" s="14"/>
      <c r="GK51" s="14"/>
      <c r="GL51" s="14"/>
      <c r="GM51" s="14"/>
      <c r="GN51" s="14"/>
      <c r="GO51" s="14"/>
      <c r="GP51" s="14"/>
      <c r="GQ51" s="14"/>
      <c r="GR51" s="14">
        <f t="shared" si="50"/>
        <v>100</v>
      </c>
      <c r="GS51" s="14">
        <f t="shared" si="54"/>
        <v>100</v>
      </c>
      <c r="GT51" s="96"/>
    </row>
    <row r="52" spans="1:202" ht="63.75">
      <c r="A52" s="96" t="s">
        <v>89</v>
      </c>
      <c r="B52" s="97" t="s">
        <v>179</v>
      </c>
      <c r="C52" s="96" t="s">
        <v>97</v>
      </c>
      <c r="D52" s="80"/>
      <c r="E52" s="96" t="s">
        <v>185</v>
      </c>
      <c r="F52" s="96" t="s">
        <v>190</v>
      </c>
      <c r="G52" s="86"/>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87"/>
      <c r="AQ52" s="87"/>
      <c r="AR52" s="87"/>
      <c r="AS52" s="87"/>
      <c r="AT52" s="87"/>
      <c r="AU52" s="87"/>
      <c r="AV52" s="87"/>
      <c r="AW52" s="87"/>
      <c r="AX52" s="87"/>
      <c r="AY52" s="87"/>
      <c r="AZ52" s="87"/>
      <c r="BA52" s="87"/>
      <c r="BB52" s="87"/>
      <c r="BC52" s="72">
        <f t="shared" si="55"/>
        <v>567</v>
      </c>
      <c r="BD52" s="72">
        <v>515</v>
      </c>
      <c r="BE52" s="72"/>
      <c r="BF52" s="72"/>
      <c r="BG52" s="72"/>
      <c r="BH52" s="72">
        <v>0</v>
      </c>
      <c r="BI52" s="72">
        <v>52</v>
      </c>
      <c r="BJ52" s="72"/>
      <c r="BK52" s="72"/>
      <c r="BL52" s="72"/>
      <c r="BM52" s="72"/>
      <c r="BN52" s="72">
        <v>567</v>
      </c>
      <c r="BO52" s="72">
        <v>515</v>
      </c>
      <c r="BP52" s="72"/>
      <c r="BQ52" s="72"/>
      <c r="BR52" s="72"/>
      <c r="BS52" s="72"/>
      <c r="BT52" s="72"/>
      <c r="BU52" s="72"/>
      <c r="BV52" s="72"/>
      <c r="BW52" s="72"/>
      <c r="BX52" s="72"/>
      <c r="BY52" s="72"/>
      <c r="BZ52" s="72"/>
      <c r="CA52" s="72"/>
      <c r="CB52" s="72"/>
      <c r="CC52" s="72"/>
      <c r="CD52" s="72"/>
      <c r="CE52" s="72"/>
      <c r="CF52" s="72"/>
      <c r="CG52" s="72"/>
      <c r="CH52" s="72"/>
      <c r="CI52" s="72"/>
      <c r="CJ52" s="72"/>
      <c r="CK52" s="72">
        <f t="shared" si="47"/>
        <v>515</v>
      </c>
      <c r="CL52" s="72">
        <f t="shared" si="51"/>
        <v>515</v>
      </c>
      <c r="CM52" s="71"/>
      <c r="CN52" s="72">
        <f t="shared" si="56"/>
        <v>567</v>
      </c>
      <c r="CO52" s="72">
        <v>515</v>
      </c>
      <c r="CP52" s="72"/>
      <c r="CQ52" s="72"/>
      <c r="CR52" s="72"/>
      <c r="CS52" s="72">
        <v>0</v>
      </c>
      <c r="CT52" s="72">
        <v>52</v>
      </c>
      <c r="CU52" s="72"/>
      <c r="CV52" s="72"/>
      <c r="CW52" s="72"/>
      <c r="CX52" s="72"/>
      <c r="CY52" s="72">
        <v>567</v>
      </c>
      <c r="CZ52" s="72">
        <v>515</v>
      </c>
      <c r="DA52" s="72"/>
      <c r="DB52" s="72"/>
      <c r="DC52" s="72"/>
      <c r="DD52" s="72"/>
      <c r="DE52" s="72"/>
      <c r="DF52" s="72"/>
      <c r="DG52" s="72"/>
      <c r="DH52" s="72"/>
      <c r="DI52" s="72"/>
      <c r="DJ52" s="72"/>
      <c r="DK52" s="72"/>
      <c r="DL52" s="72"/>
      <c r="DM52" s="72"/>
      <c r="DN52" s="72"/>
      <c r="DO52" s="72"/>
      <c r="DP52" s="72"/>
      <c r="DQ52" s="72"/>
      <c r="DR52" s="72"/>
      <c r="DS52" s="72"/>
      <c r="DT52" s="72"/>
      <c r="DU52" s="72"/>
      <c r="DV52" s="72">
        <f t="shared" si="48"/>
        <v>515</v>
      </c>
      <c r="DW52" s="72">
        <f t="shared" si="52"/>
        <v>515</v>
      </c>
      <c r="DX52" s="71" t="s">
        <v>266</v>
      </c>
      <c r="DY52" s="72">
        <f t="shared" si="57"/>
        <v>567</v>
      </c>
      <c r="DZ52" s="72">
        <v>515</v>
      </c>
      <c r="EA52" s="72"/>
      <c r="EB52" s="72"/>
      <c r="EC52" s="72"/>
      <c r="ED52" s="72">
        <v>0</v>
      </c>
      <c r="EE52" s="72">
        <v>52</v>
      </c>
      <c r="EF52" s="72"/>
      <c r="EG52" s="72"/>
      <c r="EH52" s="72"/>
      <c r="EI52" s="72"/>
      <c r="EJ52" s="72">
        <v>567</v>
      </c>
      <c r="EK52" s="72">
        <v>515</v>
      </c>
      <c r="EL52" s="72"/>
      <c r="EM52" s="72"/>
      <c r="EN52" s="72"/>
      <c r="EO52" s="72"/>
      <c r="EP52" s="72"/>
      <c r="EQ52" s="72"/>
      <c r="ER52" s="72"/>
      <c r="ES52" s="72"/>
      <c r="ET52" s="72"/>
      <c r="EU52" s="72"/>
      <c r="EV52" s="72"/>
      <c r="EW52" s="72"/>
      <c r="EX52" s="72"/>
      <c r="EY52" s="72"/>
      <c r="EZ52" s="72"/>
      <c r="FA52" s="72"/>
      <c r="FB52" s="72"/>
      <c r="FC52" s="72"/>
      <c r="FD52" s="72"/>
      <c r="FE52" s="72"/>
      <c r="FF52" s="72"/>
      <c r="FG52" s="72">
        <f t="shared" si="49"/>
        <v>515</v>
      </c>
      <c r="FH52" s="72">
        <f t="shared" si="53"/>
        <v>515</v>
      </c>
      <c r="FI52" s="33" t="s">
        <v>266</v>
      </c>
      <c r="FJ52" s="14">
        <f t="shared" si="58"/>
        <v>567</v>
      </c>
      <c r="FK52" s="14">
        <v>515</v>
      </c>
      <c r="FL52" s="14"/>
      <c r="FM52" s="14"/>
      <c r="FN52" s="14"/>
      <c r="FO52" s="14">
        <v>0</v>
      </c>
      <c r="FP52" s="14">
        <v>52</v>
      </c>
      <c r="FQ52" s="14"/>
      <c r="FR52" s="14"/>
      <c r="FS52" s="14"/>
      <c r="FT52" s="14"/>
      <c r="FU52" s="14">
        <v>567</v>
      </c>
      <c r="FV52" s="14">
        <v>515</v>
      </c>
      <c r="FW52" s="14"/>
      <c r="FX52" s="14"/>
      <c r="FY52" s="14"/>
      <c r="FZ52" s="14"/>
      <c r="GA52" s="14"/>
      <c r="GB52" s="14"/>
      <c r="GC52" s="14"/>
      <c r="GD52" s="14"/>
      <c r="GE52" s="14"/>
      <c r="GF52" s="14"/>
      <c r="GG52" s="14"/>
      <c r="GH52" s="14"/>
      <c r="GI52" s="14"/>
      <c r="GJ52" s="14"/>
      <c r="GK52" s="14"/>
      <c r="GL52" s="14"/>
      <c r="GM52" s="14"/>
      <c r="GN52" s="14"/>
      <c r="GO52" s="14"/>
      <c r="GP52" s="14"/>
      <c r="GQ52" s="14"/>
      <c r="GR52" s="14">
        <f t="shared" si="50"/>
        <v>515</v>
      </c>
      <c r="GS52" s="14">
        <f t="shared" si="54"/>
        <v>515</v>
      </c>
      <c r="GT52" s="96"/>
    </row>
    <row r="53" spans="1:226" s="45" customFormat="1" ht="76.5">
      <c r="A53" s="79" t="s">
        <v>90</v>
      </c>
      <c r="B53" s="80" t="s">
        <v>209</v>
      </c>
      <c r="C53" s="79" t="s">
        <v>97</v>
      </c>
      <c r="D53" s="80"/>
      <c r="E53" s="79" t="s">
        <v>186</v>
      </c>
      <c r="F53" s="79" t="s">
        <v>190</v>
      </c>
      <c r="G53" s="86"/>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87"/>
      <c r="AQ53" s="87"/>
      <c r="AR53" s="87"/>
      <c r="AS53" s="87"/>
      <c r="AT53" s="87"/>
      <c r="AU53" s="87"/>
      <c r="AV53" s="87"/>
      <c r="AW53" s="87"/>
      <c r="AX53" s="87"/>
      <c r="AY53" s="87"/>
      <c r="AZ53" s="87"/>
      <c r="BA53" s="87"/>
      <c r="BB53" s="87"/>
      <c r="BC53" s="72">
        <f t="shared" si="55"/>
        <v>568</v>
      </c>
      <c r="BD53" s="72">
        <v>516</v>
      </c>
      <c r="BE53" s="72"/>
      <c r="BF53" s="72"/>
      <c r="BG53" s="72"/>
      <c r="BH53" s="72">
        <v>0</v>
      </c>
      <c r="BI53" s="72">
        <v>52</v>
      </c>
      <c r="BJ53" s="72"/>
      <c r="BK53" s="72"/>
      <c r="BL53" s="72"/>
      <c r="BM53" s="72"/>
      <c r="BN53" s="72">
        <v>568</v>
      </c>
      <c r="BO53" s="72">
        <v>516</v>
      </c>
      <c r="BP53" s="72"/>
      <c r="BQ53" s="72"/>
      <c r="BR53" s="72"/>
      <c r="BS53" s="72"/>
      <c r="BT53" s="72"/>
      <c r="BU53" s="72"/>
      <c r="BV53" s="72"/>
      <c r="BW53" s="72"/>
      <c r="BX53" s="72"/>
      <c r="BY53" s="72"/>
      <c r="BZ53" s="72"/>
      <c r="CA53" s="72"/>
      <c r="CB53" s="72"/>
      <c r="CC53" s="72"/>
      <c r="CD53" s="72"/>
      <c r="CE53" s="72"/>
      <c r="CF53" s="72"/>
      <c r="CG53" s="72"/>
      <c r="CH53" s="72"/>
      <c r="CI53" s="72"/>
      <c r="CJ53" s="72"/>
      <c r="CK53" s="72">
        <f t="shared" si="47"/>
        <v>516</v>
      </c>
      <c r="CL53" s="72">
        <f t="shared" si="51"/>
        <v>516</v>
      </c>
      <c r="CM53" s="71"/>
      <c r="CN53" s="72">
        <f t="shared" si="56"/>
        <v>568</v>
      </c>
      <c r="CO53" s="72">
        <v>516</v>
      </c>
      <c r="CP53" s="72"/>
      <c r="CQ53" s="72"/>
      <c r="CR53" s="72"/>
      <c r="CS53" s="72">
        <v>0</v>
      </c>
      <c r="CT53" s="72">
        <v>52</v>
      </c>
      <c r="CU53" s="72"/>
      <c r="CV53" s="72"/>
      <c r="CW53" s="72"/>
      <c r="CX53" s="72"/>
      <c r="CY53" s="72">
        <v>568</v>
      </c>
      <c r="CZ53" s="72">
        <v>516</v>
      </c>
      <c r="DA53" s="72"/>
      <c r="DB53" s="72"/>
      <c r="DC53" s="72"/>
      <c r="DD53" s="72"/>
      <c r="DE53" s="72"/>
      <c r="DF53" s="72"/>
      <c r="DG53" s="72"/>
      <c r="DH53" s="72"/>
      <c r="DI53" s="72"/>
      <c r="DJ53" s="72"/>
      <c r="DK53" s="72"/>
      <c r="DL53" s="72"/>
      <c r="DM53" s="72"/>
      <c r="DN53" s="72"/>
      <c r="DO53" s="72"/>
      <c r="DP53" s="72"/>
      <c r="DQ53" s="72"/>
      <c r="DR53" s="72"/>
      <c r="DS53" s="72"/>
      <c r="DT53" s="72"/>
      <c r="DU53" s="72"/>
      <c r="DV53" s="72">
        <f t="shared" si="48"/>
        <v>516</v>
      </c>
      <c r="DW53" s="72">
        <f t="shared" si="52"/>
        <v>516</v>
      </c>
      <c r="DX53" s="71" t="s">
        <v>267</v>
      </c>
      <c r="DY53" s="72">
        <f t="shared" si="57"/>
        <v>568</v>
      </c>
      <c r="DZ53" s="72">
        <v>516</v>
      </c>
      <c r="EA53" s="72"/>
      <c r="EB53" s="72"/>
      <c r="EC53" s="72"/>
      <c r="ED53" s="72">
        <v>0</v>
      </c>
      <c r="EE53" s="72">
        <v>52</v>
      </c>
      <c r="EF53" s="72"/>
      <c r="EG53" s="72"/>
      <c r="EH53" s="72"/>
      <c r="EI53" s="72"/>
      <c r="EJ53" s="72">
        <v>568</v>
      </c>
      <c r="EK53" s="72">
        <v>516</v>
      </c>
      <c r="EL53" s="72"/>
      <c r="EM53" s="72"/>
      <c r="EN53" s="72"/>
      <c r="EO53" s="72"/>
      <c r="EP53" s="72"/>
      <c r="EQ53" s="72"/>
      <c r="ER53" s="72"/>
      <c r="ES53" s="72"/>
      <c r="ET53" s="72"/>
      <c r="EU53" s="72"/>
      <c r="EV53" s="72"/>
      <c r="EW53" s="72"/>
      <c r="EX53" s="72"/>
      <c r="EY53" s="72"/>
      <c r="EZ53" s="72"/>
      <c r="FA53" s="72"/>
      <c r="FB53" s="72"/>
      <c r="FC53" s="72"/>
      <c r="FD53" s="72"/>
      <c r="FE53" s="72"/>
      <c r="FF53" s="72"/>
      <c r="FG53" s="72">
        <f t="shared" si="49"/>
        <v>516</v>
      </c>
      <c r="FH53" s="72">
        <f t="shared" si="53"/>
        <v>516</v>
      </c>
      <c r="FI53" s="71" t="s">
        <v>267</v>
      </c>
      <c r="FJ53" s="72">
        <f t="shared" si="58"/>
        <v>470</v>
      </c>
      <c r="FK53" s="72">
        <v>427</v>
      </c>
      <c r="FL53" s="72"/>
      <c r="FM53" s="72"/>
      <c r="FN53" s="72"/>
      <c r="FO53" s="72">
        <v>0</v>
      </c>
      <c r="FP53" s="72">
        <v>43</v>
      </c>
      <c r="FQ53" s="72"/>
      <c r="FR53" s="72"/>
      <c r="FS53" s="72"/>
      <c r="FT53" s="72"/>
      <c r="FU53" s="72">
        <f>FJ53</f>
        <v>470</v>
      </c>
      <c r="FV53" s="72">
        <f>GR53</f>
        <v>427</v>
      </c>
      <c r="FW53" s="72"/>
      <c r="FX53" s="72"/>
      <c r="FY53" s="72"/>
      <c r="FZ53" s="72"/>
      <c r="GA53" s="72"/>
      <c r="GB53" s="72"/>
      <c r="GC53" s="72"/>
      <c r="GD53" s="72"/>
      <c r="GE53" s="72"/>
      <c r="GF53" s="72"/>
      <c r="GG53" s="72"/>
      <c r="GH53" s="72"/>
      <c r="GI53" s="72"/>
      <c r="GJ53" s="72"/>
      <c r="GK53" s="72"/>
      <c r="GL53" s="72"/>
      <c r="GM53" s="72"/>
      <c r="GN53" s="72"/>
      <c r="GO53" s="72"/>
      <c r="GP53" s="72"/>
      <c r="GQ53" s="72"/>
      <c r="GR53" s="72">
        <f t="shared" si="50"/>
        <v>427</v>
      </c>
      <c r="GS53" s="72">
        <v>427</v>
      </c>
      <c r="GT53" s="79" t="s">
        <v>285</v>
      </c>
      <c r="GU53" s="106"/>
      <c r="GV53" s="106"/>
      <c r="GW53" s="106"/>
      <c r="GX53" s="106"/>
      <c r="GY53" s="106"/>
      <c r="GZ53" s="106"/>
      <c r="HA53" s="106"/>
      <c r="HB53" s="106"/>
      <c r="HC53" s="106"/>
      <c r="HD53" s="106"/>
      <c r="HE53" s="106"/>
      <c r="HF53" s="106"/>
      <c r="HG53" s="106"/>
      <c r="HH53" s="106"/>
      <c r="HI53" s="106"/>
      <c r="HJ53" s="106"/>
      <c r="HK53" s="106"/>
      <c r="HL53" s="106"/>
      <c r="HM53" s="106"/>
      <c r="HN53" s="106"/>
      <c r="HO53" s="106"/>
      <c r="HP53" s="106"/>
      <c r="HQ53" s="106"/>
      <c r="HR53" s="106"/>
    </row>
    <row r="54" spans="1:202" ht="63.75">
      <c r="A54" s="96" t="s">
        <v>92</v>
      </c>
      <c r="B54" s="97" t="s">
        <v>180</v>
      </c>
      <c r="C54" s="96" t="s">
        <v>97</v>
      </c>
      <c r="D54" s="80"/>
      <c r="E54" s="96" t="s">
        <v>26</v>
      </c>
      <c r="F54" s="96" t="s">
        <v>190</v>
      </c>
      <c r="G54" s="86"/>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87"/>
      <c r="AQ54" s="87"/>
      <c r="AR54" s="87"/>
      <c r="AS54" s="87"/>
      <c r="AT54" s="87"/>
      <c r="AU54" s="87"/>
      <c r="AV54" s="87"/>
      <c r="AW54" s="87"/>
      <c r="AX54" s="87"/>
      <c r="AY54" s="87"/>
      <c r="AZ54" s="87"/>
      <c r="BA54" s="87"/>
      <c r="BB54" s="87"/>
      <c r="BC54" s="72">
        <f t="shared" si="55"/>
        <v>300</v>
      </c>
      <c r="BD54" s="72">
        <v>100</v>
      </c>
      <c r="BE54" s="72"/>
      <c r="BF54" s="72"/>
      <c r="BG54" s="72"/>
      <c r="BH54" s="72"/>
      <c r="BI54" s="72">
        <v>200</v>
      </c>
      <c r="BJ54" s="72"/>
      <c r="BK54" s="72"/>
      <c r="BL54" s="72"/>
      <c r="BM54" s="72"/>
      <c r="BN54" s="72">
        <v>300</v>
      </c>
      <c r="BO54" s="72">
        <v>100</v>
      </c>
      <c r="BP54" s="72"/>
      <c r="BQ54" s="72"/>
      <c r="BR54" s="72"/>
      <c r="BS54" s="72"/>
      <c r="BT54" s="72"/>
      <c r="BU54" s="72"/>
      <c r="BV54" s="72"/>
      <c r="BW54" s="72"/>
      <c r="BX54" s="72"/>
      <c r="BY54" s="72"/>
      <c r="BZ54" s="72"/>
      <c r="CA54" s="72"/>
      <c r="CB54" s="72"/>
      <c r="CC54" s="72"/>
      <c r="CD54" s="72"/>
      <c r="CE54" s="72"/>
      <c r="CF54" s="72"/>
      <c r="CG54" s="72"/>
      <c r="CH54" s="72"/>
      <c r="CI54" s="72"/>
      <c r="CJ54" s="72"/>
      <c r="CK54" s="72">
        <f t="shared" si="47"/>
        <v>100</v>
      </c>
      <c r="CL54" s="72">
        <f t="shared" si="51"/>
        <v>100</v>
      </c>
      <c r="CM54" s="71"/>
      <c r="CN54" s="72">
        <f t="shared" si="56"/>
        <v>300</v>
      </c>
      <c r="CO54" s="72">
        <v>100</v>
      </c>
      <c r="CP54" s="72"/>
      <c r="CQ54" s="72"/>
      <c r="CR54" s="72"/>
      <c r="CS54" s="72"/>
      <c r="CT54" s="72">
        <v>200</v>
      </c>
      <c r="CU54" s="72"/>
      <c r="CV54" s="72"/>
      <c r="CW54" s="72"/>
      <c r="CX54" s="72"/>
      <c r="CY54" s="72">
        <v>300</v>
      </c>
      <c r="CZ54" s="72">
        <v>100</v>
      </c>
      <c r="DA54" s="72"/>
      <c r="DB54" s="72"/>
      <c r="DC54" s="72"/>
      <c r="DD54" s="72"/>
      <c r="DE54" s="72"/>
      <c r="DF54" s="72"/>
      <c r="DG54" s="72"/>
      <c r="DH54" s="72"/>
      <c r="DI54" s="72"/>
      <c r="DJ54" s="72"/>
      <c r="DK54" s="72"/>
      <c r="DL54" s="72"/>
      <c r="DM54" s="72"/>
      <c r="DN54" s="72"/>
      <c r="DO54" s="72"/>
      <c r="DP54" s="72"/>
      <c r="DQ54" s="72"/>
      <c r="DR54" s="72"/>
      <c r="DS54" s="72"/>
      <c r="DT54" s="72"/>
      <c r="DU54" s="72"/>
      <c r="DV54" s="72">
        <f t="shared" si="48"/>
        <v>100</v>
      </c>
      <c r="DW54" s="72">
        <f t="shared" si="52"/>
        <v>100</v>
      </c>
      <c r="DX54" s="71" t="s">
        <v>268</v>
      </c>
      <c r="DY54" s="72">
        <f t="shared" si="57"/>
        <v>300</v>
      </c>
      <c r="DZ54" s="72">
        <v>100</v>
      </c>
      <c r="EA54" s="72"/>
      <c r="EB54" s="72"/>
      <c r="EC54" s="72"/>
      <c r="ED54" s="72"/>
      <c r="EE54" s="72">
        <v>200</v>
      </c>
      <c r="EF54" s="72"/>
      <c r="EG54" s="72"/>
      <c r="EH54" s="72"/>
      <c r="EI54" s="72"/>
      <c r="EJ54" s="72">
        <v>300</v>
      </c>
      <c r="EK54" s="72">
        <v>100</v>
      </c>
      <c r="EL54" s="72"/>
      <c r="EM54" s="72"/>
      <c r="EN54" s="72"/>
      <c r="EO54" s="72"/>
      <c r="EP54" s="72"/>
      <c r="EQ54" s="72"/>
      <c r="ER54" s="72"/>
      <c r="ES54" s="72"/>
      <c r="ET54" s="72"/>
      <c r="EU54" s="72"/>
      <c r="EV54" s="72"/>
      <c r="EW54" s="72"/>
      <c r="EX54" s="72"/>
      <c r="EY54" s="72"/>
      <c r="EZ54" s="72"/>
      <c r="FA54" s="72"/>
      <c r="FB54" s="72"/>
      <c r="FC54" s="72"/>
      <c r="FD54" s="72"/>
      <c r="FE54" s="72"/>
      <c r="FF54" s="72"/>
      <c r="FG54" s="72">
        <f t="shared" si="49"/>
        <v>100</v>
      </c>
      <c r="FH54" s="72">
        <f t="shared" si="53"/>
        <v>100</v>
      </c>
      <c r="FI54" s="33" t="s">
        <v>268</v>
      </c>
      <c r="FJ54" s="14">
        <f t="shared" si="58"/>
        <v>300</v>
      </c>
      <c r="FK54" s="14">
        <v>100</v>
      </c>
      <c r="FL54" s="14"/>
      <c r="FM54" s="14"/>
      <c r="FN54" s="14"/>
      <c r="FO54" s="14"/>
      <c r="FP54" s="14">
        <v>200</v>
      </c>
      <c r="FQ54" s="14"/>
      <c r="FR54" s="14"/>
      <c r="FS54" s="14"/>
      <c r="FT54" s="14"/>
      <c r="FU54" s="14">
        <v>300</v>
      </c>
      <c r="FV54" s="14">
        <v>100</v>
      </c>
      <c r="FW54" s="14"/>
      <c r="FX54" s="14"/>
      <c r="FY54" s="14"/>
      <c r="FZ54" s="14"/>
      <c r="GA54" s="14"/>
      <c r="GB54" s="14"/>
      <c r="GC54" s="14"/>
      <c r="GD54" s="14"/>
      <c r="GE54" s="14"/>
      <c r="GF54" s="14"/>
      <c r="GG54" s="14"/>
      <c r="GH54" s="14"/>
      <c r="GI54" s="14"/>
      <c r="GJ54" s="14"/>
      <c r="GK54" s="14"/>
      <c r="GL54" s="14"/>
      <c r="GM54" s="14"/>
      <c r="GN54" s="14"/>
      <c r="GO54" s="14"/>
      <c r="GP54" s="14"/>
      <c r="GQ54" s="14"/>
      <c r="GR54" s="14">
        <f t="shared" si="50"/>
        <v>100</v>
      </c>
      <c r="GS54" s="14">
        <f t="shared" si="54"/>
        <v>100</v>
      </c>
      <c r="GT54" s="96"/>
    </row>
    <row r="55" spans="1:202" ht="63.75">
      <c r="A55" s="96" t="s">
        <v>93</v>
      </c>
      <c r="B55" s="97" t="s">
        <v>181</v>
      </c>
      <c r="C55" s="96" t="s">
        <v>97</v>
      </c>
      <c r="D55" s="80"/>
      <c r="E55" s="96" t="s">
        <v>185</v>
      </c>
      <c r="F55" s="96" t="s">
        <v>190</v>
      </c>
      <c r="G55" s="86"/>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87"/>
      <c r="AQ55" s="87"/>
      <c r="AR55" s="87"/>
      <c r="AS55" s="87"/>
      <c r="AT55" s="87"/>
      <c r="AU55" s="87"/>
      <c r="AV55" s="87"/>
      <c r="AW55" s="87"/>
      <c r="AX55" s="87"/>
      <c r="AY55" s="87"/>
      <c r="AZ55" s="87"/>
      <c r="BA55" s="87"/>
      <c r="BB55" s="87"/>
      <c r="BC55" s="72">
        <f t="shared" si="55"/>
        <v>300</v>
      </c>
      <c r="BD55" s="72">
        <v>100</v>
      </c>
      <c r="BE55" s="72"/>
      <c r="BF55" s="72"/>
      <c r="BG55" s="72"/>
      <c r="BH55" s="72"/>
      <c r="BI55" s="72">
        <v>200</v>
      </c>
      <c r="BJ55" s="72"/>
      <c r="BK55" s="72"/>
      <c r="BL55" s="72"/>
      <c r="BM55" s="72"/>
      <c r="BN55" s="72">
        <v>300</v>
      </c>
      <c r="BO55" s="72">
        <v>100</v>
      </c>
      <c r="BP55" s="72"/>
      <c r="BQ55" s="72"/>
      <c r="BR55" s="72"/>
      <c r="BS55" s="72"/>
      <c r="BT55" s="72"/>
      <c r="BU55" s="72"/>
      <c r="BV55" s="72"/>
      <c r="BW55" s="72"/>
      <c r="BX55" s="72"/>
      <c r="BY55" s="72"/>
      <c r="BZ55" s="72"/>
      <c r="CA55" s="72"/>
      <c r="CB55" s="72"/>
      <c r="CC55" s="72"/>
      <c r="CD55" s="72"/>
      <c r="CE55" s="72"/>
      <c r="CF55" s="72"/>
      <c r="CG55" s="72"/>
      <c r="CH55" s="72"/>
      <c r="CI55" s="72"/>
      <c r="CJ55" s="72"/>
      <c r="CK55" s="72">
        <f t="shared" si="47"/>
        <v>100</v>
      </c>
      <c r="CL55" s="72">
        <f t="shared" si="51"/>
        <v>100</v>
      </c>
      <c r="CM55" s="71"/>
      <c r="CN55" s="72">
        <f t="shared" si="56"/>
        <v>300</v>
      </c>
      <c r="CO55" s="72">
        <v>100</v>
      </c>
      <c r="CP55" s="72"/>
      <c r="CQ55" s="72"/>
      <c r="CR55" s="72"/>
      <c r="CS55" s="72"/>
      <c r="CT55" s="72">
        <v>200</v>
      </c>
      <c r="CU55" s="72"/>
      <c r="CV55" s="72"/>
      <c r="CW55" s="72"/>
      <c r="CX55" s="72"/>
      <c r="CY55" s="72">
        <v>300</v>
      </c>
      <c r="CZ55" s="72">
        <v>100</v>
      </c>
      <c r="DA55" s="72"/>
      <c r="DB55" s="72"/>
      <c r="DC55" s="72"/>
      <c r="DD55" s="72"/>
      <c r="DE55" s="72"/>
      <c r="DF55" s="72"/>
      <c r="DG55" s="72"/>
      <c r="DH55" s="72"/>
      <c r="DI55" s="72"/>
      <c r="DJ55" s="72"/>
      <c r="DK55" s="72"/>
      <c r="DL55" s="72"/>
      <c r="DM55" s="72"/>
      <c r="DN55" s="72"/>
      <c r="DO55" s="72"/>
      <c r="DP55" s="72"/>
      <c r="DQ55" s="72"/>
      <c r="DR55" s="72"/>
      <c r="DS55" s="72"/>
      <c r="DT55" s="72"/>
      <c r="DU55" s="72"/>
      <c r="DV55" s="72">
        <f t="shared" si="48"/>
        <v>100</v>
      </c>
      <c r="DW55" s="72">
        <f t="shared" si="52"/>
        <v>100</v>
      </c>
      <c r="DX55" s="71" t="s">
        <v>269</v>
      </c>
      <c r="DY55" s="72">
        <f t="shared" si="57"/>
        <v>300</v>
      </c>
      <c r="DZ55" s="72">
        <v>100</v>
      </c>
      <c r="EA55" s="72"/>
      <c r="EB55" s="72"/>
      <c r="EC55" s="72"/>
      <c r="ED55" s="72"/>
      <c r="EE55" s="72">
        <v>200</v>
      </c>
      <c r="EF55" s="72"/>
      <c r="EG55" s="72"/>
      <c r="EH55" s="72"/>
      <c r="EI55" s="72"/>
      <c r="EJ55" s="72">
        <v>300</v>
      </c>
      <c r="EK55" s="72">
        <v>100</v>
      </c>
      <c r="EL55" s="72"/>
      <c r="EM55" s="72"/>
      <c r="EN55" s="72"/>
      <c r="EO55" s="72"/>
      <c r="EP55" s="72"/>
      <c r="EQ55" s="72"/>
      <c r="ER55" s="72"/>
      <c r="ES55" s="72"/>
      <c r="ET55" s="72"/>
      <c r="EU55" s="72"/>
      <c r="EV55" s="72"/>
      <c r="EW55" s="72"/>
      <c r="EX55" s="72"/>
      <c r="EY55" s="72"/>
      <c r="EZ55" s="72"/>
      <c r="FA55" s="72"/>
      <c r="FB55" s="72"/>
      <c r="FC55" s="72"/>
      <c r="FD55" s="72"/>
      <c r="FE55" s="72"/>
      <c r="FF55" s="72"/>
      <c r="FG55" s="72">
        <f t="shared" si="49"/>
        <v>100</v>
      </c>
      <c r="FH55" s="72">
        <f t="shared" si="53"/>
        <v>100</v>
      </c>
      <c r="FI55" s="33" t="s">
        <v>269</v>
      </c>
      <c r="FJ55" s="14">
        <f t="shared" si="58"/>
        <v>300</v>
      </c>
      <c r="FK55" s="14">
        <v>100</v>
      </c>
      <c r="FL55" s="14"/>
      <c r="FM55" s="14"/>
      <c r="FN55" s="14"/>
      <c r="FO55" s="14"/>
      <c r="FP55" s="14">
        <v>200</v>
      </c>
      <c r="FQ55" s="14"/>
      <c r="FR55" s="14"/>
      <c r="FS55" s="14"/>
      <c r="FT55" s="14"/>
      <c r="FU55" s="14">
        <v>300</v>
      </c>
      <c r="FV55" s="14">
        <v>100</v>
      </c>
      <c r="FW55" s="14"/>
      <c r="FX55" s="14"/>
      <c r="FY55" s="14"/>
      <c r="FZ55" s="14"/>
      <c r="GA55" s="14"/>
      <c r="GB55" s="14"/>
      <c r="GC55" s="14"/>
      <c r="GD55" s="14"/>
      <c r="GE55" s="14"/>
      <c r="GF55" s="14"/>
      <c r="GG55" s="14"/>
      <c r="GH55" s="14"/>
      <c r="GI55" s="14"/>
      <c r="GJ55" s="14"/>
      <c r="GK55" s="14"/>
      <c r="GL55" s="14"/>
      <c r="GM55" s="14"/>
      <c r="GN55" s="14"/>
      <c r="GO55" s="14"/>
      <c r="GP55" s="14"/>
      <c r="GQ55" s="14"/>
      <c r="GR55" s="14">
        <f t="shared" si="50"/>
        <v>100</v>
      </c>
      <c r="GS55" s="14">
        <f t="shared" si="54"/>
        <v>100</v>
      </c>
      <c r="GT55" s="96"/>
    </row>
    <row r="56" spans="1:202" ht="63.75">
      <c r="A56" s="96" t="s">
        <v>94</v>
      </c>
      <c r="B56" s="97" t="s">
        <v>210</v>
      </c>
      <c r="C56" s="96" t="s">
        <v>97</v>
      </c>
      <c r="D56" s="80"/>
      <c r="E56" s="96" t="s">
        <v>187</v>
      </c>
      <c r="F56" s="96" t="s">
        <v>190</v>
      </c>
      <c r="G56" s="86"/>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87"/>
      <c r="AQ56" s="87"/>
      <c r="AR56" s="87"/>
      <c r="AS56" s="87"/>
      <c r="AT56" s="87"/>
      <c r="AU56" s="87"/>
      <c r="AV56" s="87"/>
      <c r="AW56" s="87"/>
      <c r="AX56" s="87"/>
      <c r="AY56" s="87"/>
      <c r="AZ56" s="87"/>
      <c r="BA56" s="87"/>
      <c r="BB56" s="87"/>
      <c r="BC56" s="72">
        <f t="shared" si="55"/>
        <v>1320</v>
      </c>
      <c r="BD56" s="72">
        <v>1200</v>
      </c>
      <c r="BE56" s="72"/>
      <c r="BF56" s="72"/>
      <c r="BG56" s="72"/>
      <c r="BH56" s="72">
        <v>0</v>
      </c>
      <c r="BI56" s="72">
        <v>120</v>
      </c>
      <c r="BJ56" s="72"/>
      <c r="BK56" s="72"/>
      <c r="BL56" s="72"/>
      <c r="BM56" s="72"/>
      <c r="BN56" s="72">
        <v>1320</v>
      </c>
      <c r="BO56" s="72">
        <v>1200</v>
      </c>
      <c r="BP56" s="72"/>
      <c r="BQ56" s="72"/>
      <c r="BR56" s="72"/>
      <c r="BS56" s="72"/>
      <c r="BT56" s="72"/>
      <c r="BU56" s="72"/>
      <c r="BV56" s="72"/>
      <c r="BW56" s="72"/>
      <c r="BX56" s="72"/>
      <c r="BY56" s="72"/>
      <c r="BZ56" s="72"/>
      <c r="CA56" s="72"/>
      <c r="CB56" s="72"/>
      <c r="CC56" s="72"/>
      <c r="CD56" s="72"/>
      <c r="CE56" s="72"/>
      <c r="CF56" s="72"/>
      <c r="CG56" s="72"/>
      <c r="CH56" s="72"/>
      <c r="CI56" s="72"/>
      <c r="CJ56" s="72"/>
      <c r="CK56" s="72">
        <f t="shared" si="47"/>
        <v>1200</v>
      </c>
      <c r="CL56" s="72">
        <f t="shared" si="51"/>
        <v>1200</v>
      </c>
      <c r="CM56" s="71"/>
      <c r="CN56" s="72">
        <f t="shared" si="56"/>
        <v>1320</v>
      </c>
      <c r="CO56" s="72">
        <v>1200</v>
      </c>
      <c r="CP56" s="72"/>
      <c r="CQ56" s="72"/>
      <c r="CR56" s="72"/>
      <c r="CS56" s="72">
        <v>0</v>
      </c>
      <c r="CT56" s="72">
        <v>120</v>
      </c>
      <c r="CU56" s="72"/>
      <c r="CV56" s="72"/>
      <c r="CW56" s="72"/>
      <c r="CX56" s="72"/>
      <c r="CY56" s="72">
        <v>1320</v>
      </c>
      <c r="CZ56" s="72">
        <v>1200</v>
      </c>
      <c r="DA56" s="72"/>
      <c r="DB56" s="72"/>
      <c r="DC56" s="72"/>
      <c r="DD56" s="72"/>
      <c r="DE56" s="72"/>
      <c r="DF56" s="72"/>
      <c r="DG56" s="72"/>
      <c r="DH56" s="72"/>
      <c r="DI56" s="72"/>
      <c r="DJ56" s="72"/>
      <c r="DK56" s="72"/>
      <c r="DL56" s="72"/>
      <c r="DM56" s="72"/>
      <c r="DN56" s="72"/>
      <c r="DO56" s="72"/>
      <c r="DP56" s="72"/>
      <c r="DQ56" s="72"/>
      <c r="DR56" s="72"/>
      <c r="DS56" s="72"/>
      <c r="DT56" s="72"/>
      <c r="DU56" s="72"/>
      <c r="DV56" s="72">
        <f t="shared" si="48"/>
        <v>1200</v>
      </c>
      <c r="DW56" s="72">
        <f t="shared" si="52"/>
        <v>1200</v>
      </c>
      <c r="DX56" s="71" t="s">
        <v>270</v>
      </c>
      <c r="DY56" s="72">
        <f t="shared" si="57"/>
        <v>1320</v>
      </c>
      <c r="DZ56" s="72">
        <v>1200</v>
      </c>
      <c r="EA56" s="72"/>
      <c r="EB56" s="72"/>
      <c r="EC56" s="72"/>
      <c r="ED56" s="72">
        <v>0</v>
      </c>
      <c r="EE56" s="72">
        <v>120</v>
      </c>
      <c r="EF56" s="72"/>
      <c r="EG56" s="72"/>
      <c r="EH56" s="72"/>
      <c r="EI56" s="72"/>
      <c r="EJ56" s="72">
        <v>1320</v>
      </c>
      <c r="EK56" s="72">
        <v>1200</v>
      </c>
      <c r="EL56" s="72"/>
      <c r="EM56" s="72"/>
      <c r="EN56" s="72"/>
      <c r="EO56" s="72"/>
      <c r="EP56" s="72"/>
      <c r="EQ56" s="72"/>
      <c r="ER56" s="72"/>
      <c r="ES56" s="72"/>
      <c r="ET56" s="72"/>
      <c r="EU56" s="72"/>
      <c r="EV56" s="72"/>
      <c r="EW56" s="72"/>
      <c r="EX56" s="72"/>
      <c r="EY56" s="72"/>
      <c r="EZ56" s="72"/>
      <c r="FA56" s="72"/>
      <c r="FB56" s="72"/>
      <c r="FC56" s="72"/>
      <c r="FD56" s="72"/>
      <c r="FE56" s="72"/>
      <c r="FF56" s="72"/>
      <c r="FG56" s="72">
        <f t="shared" si="49"/>
        <v>1200</v>
      </c>
      <c r="FH56" s="72">
        <f t="shared" si="53"/>
        <v>1200</v>
      </c>
      <c r="FI56" s="33" t="s">
        <v>270</v>
      </c>
      <c r="FJ56" s="14">
        <f t="shared" si="58"/>
        <v>1320</v>
      </c>
      <c r="FK56" s="14">
        <v>1200</v>
      </c>
      <c r="FL56" s="14"/>
      <c r="FM56" s="14"/>
      <c r="FN56" s="14"/>
      <c r="FO56" s="14">
        <v>0</v>
      </c>
      <c r="FP56" s="14">
        <v>120</v>
      </c>
      <c r="FQ56" s="14"/>
      <c r="FR56" s="14"/>
      <c r="FS56" s="14"/>
      <c r="FT56" s="14"/>
      <c r="FU56" s="14">
        <v>1320</v>
      </c>
      <c r="FV56" s="14">
        <v>1200</v>
      </c>
      <c r="FW56" s="14"/>
      <c r="FX56" s="14"/>
      <c r="FY56" s="14"/>
      <c r="FZ56" s="14"/>
      <c r="GA56" s="14"/>
      <c r="GB56" s="14"/>
      <c r="GC56" s="14"/>
      <c r="GD56" s="14"/>
      <c r="GE56" s="14"/>
      <c r="GF56" s="14"/>
      <c r="GG56" s="14"/>
      <c r="GH56" s="14"/>
      <c r="GI56" s="14"/>
      <c r="GJ56" s="14"/>
      <c r="GK56" s="14"/>
      <c r="GL56" s="14"/>
      <c r="GM56" s="14"/>
      <c r="GN56" s="14"/>
      <c r="GO56" s="14"/>
      <c r="GP56" s="14"/>
      <c r="GQ56" s="14"/>
      <c r="GR56" s="14">
        <f t="shared" si="50"/>
        <v>1200</v>
      </c>
      <c r="GS56" s="14">
        <f t="shared" si="54"/>
        <v>1200</v>
      </c>
      <c r="GT56" s="96"/>
    </row>
    <row r="57" spans="1:202" ht="63.75">
      <c r="A57" s="96" t="s">
        <v>95</v>
      </c>
      <c r="B57" s="97" t="s">
        <v>211</v>
      </c>
      <c r="C57" s="96" t="s">
        <v>97</v>
      </c>
      <c r="D57" s="80"/>
      <c r="E57" s="96" t="s">
        <v>187</v>
      </c>
      <c r="F57" s="96" t="s">
        <v>190</v>
      </c>
      <c r="G57" s="86"/>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87"/>
      <c r="AQ57" s="87"/>
      <c r="AR57" s="87"/>
      <c r="AS57" s="87"/>
      <c r="AT57" s="87"/>
      <c r="AU57" s="87"/>
      <c r="AV57" s="87"/>
      <c r="AW57" s="87"/>
      <c r="AX57" s="87"/>
      <c r="AY57" s="87"/>
      <c r="AZ57" s="87"/>
      <c r="BA57" s="87"/>
      <c r="BB57" s="87"/>
      <c r="BC57" s="72">
        <f t="shared" si="55"/>
        <v>656</v>
      </c>
      <c r="BD57" s="72">
        <v>596</v>
      </c>
      <c r="BE57" s="72"/>
      <c r="BF57" s="72"/>
      <c r="BG57" s="72"/>
      <c r="BH57" s="72">
        <v>0</v>
      </c>
      <c r="BI57" s="72">
        <v>60</v>
      </c>
      <c r="BJ57" s="72"/>
      <c r="BK57" s="72"/>
      <c r="BL57" s="72"/>
      <c r="BM57" s="72"/>
      <c r="BN57" s="72">
        <v>656</v>
      </c>
      <c r="BO57" s="72">
        <v>596</v>
      </c>
      <c r="BP57" s="72"/>
      <c r="BQ57" s="72"/>
      <c r="BR57" s="72"/>
      <c r="BS57" s="72"/>
      <c r="BT57" s="72"/>
      <c r="BU57" s="72"/>
      <c r="BV57" s="72"/>
      <c r="BW57" s="72"/>
      <c r="BX57" s="72"/>
      <c r="BY57" s="72"/>
      <c r="BZ57" s="72"/>
      <c r="CA57" s="72"/>
      <c r="CB57" s="72"/>
      <c r="CC57" s="72"/>
      <c r="CD57" s="72"/>
      <c r="CE57" s="72"/>
      <c r="CF57" s="72"/>
      <c r="CG57" s="72"/>
      <c r="CH57" s="72"/>
      <c r="CI57" s="72"/>
      <c r="CJ57" s="72"/>
      <c r="CK57" s="72">
        <f t="shared" si="47"/>
        <v>596</v>
      </c>
      <c r="CL57" s="72">
        <f t="shared" si="51"/>
        <v>596</v>
      </c>
      <c r="CM57" s="71"/>
      <c r="CN57" s="72">
        <f t="shared" si="56"/>
        <v>656</v>
      </c>
      <c r="CO57" s="72">
        <v>596</v>
      </c>
      <c r="CP57" s="72"/>
      <c r="CQ57" s="72"/>
      <c r="CR57" s="72"/>
      <c r="CS57" s="72">
        <v>0</v>
      </c>
      <c r="CT57" s="72">
        <v>60</v>
      </c>
      <c r="CU57" s="72"/>
      <c r="CV57" s="72"/>
      <c r="CW57" s="72"/>
      <c r="CX57" s="72"/>
      <c r="CY57" s="72">
        <v>656</v>
      </c>
      <c r="CZ57" s="72">
        <v>596</v>
      </c>
      <c r="DA57" s="72"/>
      <c r="DB57" s="72"/>
      <c r="DC57" s="72"/>
      <c r="DD57" s="72"/>
      <c r="DE57" s="72"/>
      <c r="DF57" s="72"/>
      <c r="DG57" s="72"/>
      <c r="DH57" s="72"/>
      <c r="DI57" s="72"/>
      <c r="DJ57" s="72"/>
      <c r="DK57" s="72"/>
      <c r="DL57" s="72"/>
      <c r="DM57" s="72"/>
      <c r="DN57" s="72"/>
      <c r="DO57" s="72"/>
      <c r="DP57" s="72"/>
      <c r="DQ57" s="72"/>
      <c r="DR57" s="72"/>
      <c r="DS57" s="72"/>
      <c r="DT57" s="72"/>
      <c r="DU57" s="72"/>
      <c r="DV57" s="72">
        <f t="shared" si="48"/>
        <v>596</v>
      </c>
      <c r="DW57" s="72">
        <f t="shared" si="52"/>
        <v>596</v>
      </c>
      <c r="DX57" s="71" t="s">
        <v>271</v>
      </c>
      <c r="DY57" s="72">
        <f t="shared" si="57"/>
        <v>656</v>
      </c>
      <c r="DZ57" s="72">
        <v>596</v>
      </c>
      <c r="EA57" s="72"/>
      <c r="EB57" s="72"/>
      <c r="EC57" s="72"/>
      <c r="ED57" s="72">
        <v>0</v>
      </c>
      <c r="EE57" s="72">
        <v>60</v>
      </c>
      <c r="EF57" s="72"/>
      <c r="EG57" s="72"/>
      <c r="EH57" s="72"/>
      <c r="EI57" s="72"/>
      <c r="EJ57" s="72">
        <v>656</v>
      </c>
      <c r="EK57" s="72">
        <v>596</v>
      </c>
      <c r="EL57" s="72"/>
      <c r="EM57" s="72"/>
      <c r="EN57" s="72"/>
      <c r="EO57" s="72"/>
      <c r="EP57" s="72"/>
      <c r="EQ57" s="72"/>
      <c r="ER57" s="72"/>
      <c r="ES57" s="72"/>
      <c r="ET57" s="72"/>
      <c r="EU57" s="72"/>
      <c r="EV57" s="72"/>
      <c r="EW57" s="72"/>
      <c r="EX57" s="72"/>
      <c r="EY57" s="72"/>
      <c r="EZ57" s="72"/>
      <c r="FA57" s="72"/>
      <c r="FB57" s="72"/>
      <c r="FC57" s="72"/>
      <c r="FD57" s="72"/>
      <c r="FE57" s="72"/>
      <c r="FF57" s="72"/>
      <c r="FG57" s="72">
        <f t="shared" si="49"/>
        <v>596</v>
      </c>
      <c r="FH57" s="72">
        <f t="shared" si="53"/>
        <v>596</v>
      </c>
      <c r="FI57" s="33" t="s">
        <v>271</v>
      </c>
      <c r="FJ57" s="14">
        <f t="shared" si="58"/>
        <v>656</v>
      </c>
      <c r="FK57" s="14">
        <v>596</v>
      </c>
      <c r="FL57" s="14"/>
      <c r="FM57" s="14"/>
      <c r="FN57" s="14"/>
      <c r="FO57" s="14">
        <v>0</v>
      </c>
      <c r="FP57" s="14">
        <v>60</v>
      </c>
      <c r="FQ57" s="14"/>
      <c r="FR57" s="14"/>
      <c r="FS57" s="14"/>
      <c r="FT57" s="14"/>
      <c r="FU57" s="14">
        <v>656</v>
      </c>
      <c r="FV57" s="14">
        <v>596</v>
      </c>
      <c r="FW57" s="14"/>
      <c r="FX57" s="14"/>
      <c r="FY57" s="14"/>
      <c r="FZ57" s="14"/>
      <c r="GA57" s="14"/>
      <c r="GB57" s="14"/>
      <c r="GC57" s="14"/>
      <c r="GD57" s="14"/>
      <c r="GE57" s="14"/>
      <c r="GF57" s="14"/>
      <c r="GG57" s="14"/>
      <c r="GH57" s="14"/>
      <c r="GI57" s="14"/>
      <c r="GJ57" s="14"/>
      <c r="GK57" s="14"/>
      <c r="GL57" s="14"/>
      <c r="GM57" s="14"/>
      <c r="GN57" s="14"/>
      <c r="GO57" s="14"/>
      <c r="GP57" s="14"/>
      <c r="GQ57" s="14"/>
      <c r="GR57" s="14">
        <f t="shared" si="50"/>
        <v>596</v>
      </c>
      <c r="GS57" s="14">
        <f t="shared" si="54"/>
        <v>596</v>
      </c>
      <c r="GT57" s="96"/>
    </row>
    <row r="58" spans="1:202" ht="63.75">
      <c r="A58" s="96" t="s">
        <v>96</v>
      </c>
      <c r="B58" s="97" t="s">
        <v>196</v>
      </c>
      <c r="C58" s="96" t="s">
        <v>46</v>
      </c>
      <c r="D58" s="80"/>
      <c r="E58" s="96" t="s">
        <v>188</v>
      </c>
      <c r="F58" s="96" t="s">
        <v>190</v>
      </c>
      <c r="G58" s="86"/>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87"/>
      <c r="AQ58" s="87"/>
      <c r="AR58" s="87"/>
      <c r="AS58" s="87"/>
      <c r="AT58" s="87"/>
      <c r="AU58" s="87"/>
      <c r="AV58" s="87"/>
      <c r="AW58" s="87"/>
      <c r="AX58" s="87"/>
      <c r="AY58" s="87"/>
      <c r="AZ58" s="87"/>
      <c r="BA58" s="87"/>
      <c r="BB58" s="87"/>
      <c r="BC58" s="72">
        <f t="shared" si="55"/>
        <v>1760</v>
      </c>
      <c r="BD58" s="72">
        <v>1600</v>
      </c>
      <c r="BE58" s="72"/>
      <c r="BF58" s="72"/>
      <c r="BG58" s="72"/>
      <c r="BH58" s="72">
        <v>0</v>
      </c>
      <c r="BI58" s="72">
        <v>160</v>
      </c>
      <c r="BJ58" s="72"/>
      <c r="BK58" s="72"/>
      <c r="BL58" s="72"/>
      <c r="BM58" s="72"/>
      <c r="BN58" s="72">
        <v>1760</v>
      </c>
      <c r="BO58" s="72">
        <v>1600</v>
      </c>
      <c r="BP58" s="72"/>
      <c r="BQ58" s="72"/>
      <c r="BR58" s="72"/>
      <c r="BS58" s="72"/>
      <c r="BT58" s="72"/>
      <c r="BU58" s="72"/>
      <c r="BV58" s="72"/>
      <c r="BW58" s="72"/>
      <c r="BX58" s="72"/>
      <c r="BY58" s="72"/>
      <c r="BZ58" s="72"/>
      <c r="CA58" s="72"/>
      <c r="CB58" s="72"/>
      <c r="CC58" s="72"/>
      <c r="CD58" s="72"/>
      <c r="CE58" s="72"/>
      <c r="CF58" s="72"/>
      <c r="CG58" s="72"/>
      <c r="CH58" s="72"/>
      <c r="CI58" s="72"/>
      <c r="CJ58" s="72"/>
      <c r="CK58" s="72">
        <f>CL58</f>
        <v>1600</v>
      </c>
      <c r="CL58" s="72">
        <f t="shared" si="51"/>
        <v>1600</v>
      </c>
      <c r="CM58" s="71"/>
      <c r="CN58" s="72">
        <f t="shared" si="56"/>
        <v>1760</v>
      </c>
      <c r="CO58" s="72">
        <v>1600</v>
      </c>
      <c r="CP58" s="72"/>
      <c r="CQ58" s="72"/>
      <c r="CR58" s="72"/>
      <c r="CS58" s="72">
        <v>0</v>
      </c>
      <c r="CT58" s="72">
        <v>160</v>
      </c>
      <c r="CU58" s="72"/>
      <c r="CV58" s="72"/>
      <c r="CW58" s="72"/>
      <c r="CX58" s="72"/>
      <c r="CY58" s="72">
        <v>1760</v>
      </c>
      <c r="CZ58" s="72">
        <v>1600</v>
      </c>
      <c r="DA58" s="72"/>
      <c r="DB58" s="72"/>
      <c r="DC58" s="72"/>
      <c r="DD58" s="72"/>
      <c r="DE58" s="72"/>
      <c r="DF58" s="72"/>
      <c r="DG58" s="72"/>
      <c r="DH58" s="72"/>
      <c r="DI58" s="72"/>
      <c r="DJ58" s="72"/>
      <c r="DK58" s="72"/>
      <c r="DL58" s="72"/>
      <c r="DM58" s="72"/>
      <c r="DN58" s="72"/>
      <c r="DO58" s="72"/>
      <c r="DP58" s="72"/>
      <c r="DQ58" s="72"/>
      <c r="DR58" s="72"/>
      <c r="DS58" s="72"/>
      <c r="DT58" s="72"/>
      <c r="DU58" s="72"/>
      <c r="DV58" s="72">
        <f>DW58</f>
        <v>1600</v>
      </c>
      <c r="DW58" s="72">
        <f t="shared" si="52"/>
        <v>1600</v>
      </c>
      <c r="DX58" s="71" t="s">
        <v>272</v>
      </c>
      <c r="DY58" s="72">
        <f t="shared" si="57"/>
        <v>1760</v>
      </c>
      <c r="DZ58" s="72">
        <v>1600</v>
      </c>
      <c r="EA58" s="72"/>
      <c r="EB58" s="72"/>
      <c r="EC58" s="72"/>
      <c r="ED58" s="72">
        <v>0</v>
      </c>
      <c r="EE58" s="72">
        <v>160</v>
      </c>
      <c r="EF58" s="72"/>
      <c r="EG58" s="72"/>
      <c r="EH58" s="72"/>
      <c r="EI58" s="72"/>
      <c r="EJ58" s="72">
        <v>1760</v>
      </c>
      <c r="EK58" s="72">
        <v>1600</v>
      </c>
      <c r="EL58" s="72"/>
      <c r="EM58" s="72"/>
      <c r="EN58" s="72"/>
      <c r="EO58" s="72"/>
      <c r="EP58" s="72"/>
      <c r="EQ58" s="72"/>
      <c r="ER58" s="72"/>
      <c r="ES58" s="72"/>
      <c r="ET58" s="72"/>
      <c r="EU58" s="72"/>
      <c r="EV58" s="72"/>
      <c r="EW58" s="72"/>
      <c r="EX58" s="72"/>
      <c r="EY58" s="72"/>
      <c r="EZ58" s="72"/>
      <c r="FA58" s="72"/>
      <c r="FB58" s="72"/>
      <c r="FC58" s="72"/>
      <c r="FD58" s="72"/>
      <c r="FE58" s="72"/>
      <c r="FF58" s="72"/>
      <c r="FG58" s="72">
        <f>FH58</f>
        <v>1600</v>
      </c>
      <c r="FH58" s="72">
        <f t="shared" si="53"/>
        <v>1600</v>
      </c>
      <c r="FI58" s="33" t="s">
        <v>272</v>
      </c>
      <c r="FJ58" s="14">
        <f t="shared" si="58"/>
        <v>1760</v>
      </c>
      <c r="FK58" s="14">
        <v>1600</v>
      </c>
      <c r="FL58" s="14"/>
      <c r="FM58" s="14"/>
      <c r="FN58" s="14"/>
      <c r="FO58" s="14">
        <v>0</v>
      </c>
      <c r="FP58" s="14">
        <v>160</v>
      </c>
      <c r="FQ58" s="14"/>
      <c r="FR58" s="14"/>
      <c r="FS58" s="14"/>
      <c r="FT58" s="14"/>
      <c r="FU58" s="14">
        <v>1760</v>
      </c>
      <c r="FV58" s="14">
        <v>1600</v>
      </c>
      <c r="FW58" s="14"/>
      <c r="FX58" s="14"/>
      <c r="FY58" s="14"/>
      <c r="FZ58" s="14"/>
      <c r="GA58" s="14"/>
      <c r="GB58" s="14"/>
      <c r="GC58" s="14"/>
      <c r="GD58" s="14"/>
      <c r="GE58" s="14"/>
      <c r="GF58" s="14"/>
      <c r="GG58" s="14"/>
      <c r="GH58" s="14"/>
      <c r="GI58" s="14"/>
      <c r="GJ58" s="14"/>
      <c r="GK58" s="14"/>
      <c r="GL58" s="14"/>
      <c r="GM58" s="14"/>
      <c r="GN58" s="14"/>
      <c r="GO58" s="14"/>
      <c r="GP58" s="14"/>
      <c r="GQ58" s="14"/>
      <c r="GR58" s="14">
        <f>GS58</f>
        <v>1600</v>
      </c>
      <c r="GS58" s="14">
        <f t="shared" si="54"/>
        <v>1600</v>
      </c>
      <c r="GT58" s="96"/>
    </row>
    <row r="59" spans="1:202" ht="63.75">
      <c r="A59" s="96" t="s">
        <v>147</v>
      </c>
      <c r="B59" s="97" t="s">
        <v>241</v>
      </c>
      <c r="C59" s="96" t="s">
        <v>46</v>
      </c>
      <c r="D59" s="80"/>
      <c r="E59" s="96" t="s">
        <v>189</v>
      </c>
      <c r="F59" s="96" t="s">
        <v>190</v>
      </c>
      <c r="G59" s="86"/>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87"/>
      <c r="AQ59" s="87"/>
      <c r="AR59" s="87"/>
      <c r="AS59" s="87"/>
      <c r="AT59" s="87"/>
      <c r="AU59" s="87"/>
      <c r="AV59" s="87"/>
      <c r="AW59" s="87"/>
      <c r="AX59" s="87"/>
      <c r="AY59" s="87"/>
      <c r="AZ59" s="87"/>
      <c r="BA59" s="87"/>
      <c r="BB59" s="87"/>
      <c r="BC59" s="72">
        <f t="shared" si="55"/>
        <v>880</v>
      </c>
      <c r="BD59" s="72">
        <v>800</v>
      </c>
      <c r="BE59" s="72"/>
      <c r="BF59" s="72"/>
      <c r="BG59" s="72"/>
      <c r="BH59" s="72">
        <v>0</v>
      </c>
      <c r="BI59" s="72">
        <v>80</v>
      </c>
      <c r="BJ59" s="72"/>
      <c r="BK59" s="72"/>
      <c r="BL59" s="72"/>
      <c r="BM59" s="72"/>
      <c r="BN59" s="72">
        <v>880</v>
      </c>
      <c r="BO59" s="72">
        <v>800</v>
      </c>
      <c r="BP59" s="72"/>
      <c r="BQ59" s="72"/>
      <c r="BR59" s="72"/>
      <c r="BS59" s="72"/>
      <c r="BT59" s="72"/>
      <c r="BU59" s="72"/>
      <c r="BV59" s="72"/>
      <c r="BW59" s="72"/>
      <c r="BX59" s="72"/>
      <c r="BY59" s="72"/>
      <c r="BZ59" s="72"/>
      <c r="CA59" s="72"/>
      <c r="CB59" s="72"/>
      <c r="CC59" s="72"/>
      <c r="CD59" s="72"/>
      <c r="CE59" s="72"/>
      <c r="CF59" s="72"/>
      <c r="CG59" s="72"/>
      <c r="CH59" s="72"/>
      <c r="CI59" s="72"/>
      <c r="CJ59" s="72"/>
      <c r="CK59" s="72">
        <f aca="true" t="shared" si="59" ref="CK59:CK65">CL59</f>
        <v>800</v>
      </c>
      <c r="CL59" s="72">
        <f t="shared" si="51"/>
        <v>800</v>
      </c>
      <c r="CM59" s="71"/>
      <c r="CN59" s="72">
        <f t="shared" si="56"/>
        <v>1056</v>
      </c>
      <c r="CO59" s="72">
        <f>800+160</f>
        <v>960</v>
      </c>
      <c r="CP59" s="72"/>
      <c r="CQ59" s="72"/>
      <c r="CR59" s="72"/>
      <c r="CS59" s="72">
        <v>0</v>
      </c>
      <c r="CT59" s="72">
        <f>80+16</f>
        <v>96</v>
      </c>
      <c r="CU59" s="72"/>
      <c r="CV59" s="72"/>
      <c r="CW59" s="72"/>
      <c r="CX59" s="72"/>
      <c r="CY59" s="72">
        <f>CN59</f>
        <v>1056</v>
      </c>
      <c r="CZ59" s="72">
        <f>CO59</f>
        <v>960</v>
      </c>
      <c r="DA59" s="72"/>
      <c r="DB59" s="72"/>
      <c r="DC59" s="72"/>
      <c r="DD59" s="72"/>
      <c r="DE59" s="72"/>
      <c r="DF59" s="72"/>
      <c r="DG59" s="72"/>
      <c r="DH59" s="72"/>
      <c r="DI59" s="72"/>
      <c r="DJ59" s="72"/>
      <c r="DK59" s="72"/>
      <c r="DL59" s="72"/>
      <c r="DM59" s="72"/>
      <c r="DN59" s="72"/>
      <c r="DO59" s="72"/>
      <c r="DP59" s="72"/>
      <c r="DQ59" s="72"/>
      <c r="DR59" s="72"/>
      <c r="DS59" s="72"/>
      <c r="DT59" s="72"/>
      <c r="DU59" s="72"/>
      <c r="DV59" s="72">
        <f aca="true" t="shared" si="60" ref="DV59:DV65">DW59</f>
        <v>960</v>
      </c>
      <c r="DW59" s="72">
        <f t="shared" si="52"/>
        <v>960</v>
      </c>
      <c r="DX59" s="71" t="s">
        <v>273</v>
      </c>
      <c r="DY59" s="72">
        <f>DZ59+ED59+EE59</f>
        <v>1056</v>
      </c>
      <c r="DZ59" s="72">
        <f>800+160</f>
        <v>960</v>
      </c>
      <c r="EA59" s="72"/>
      <c r="EB59" s="72"/>
      <c r="EC59" s="72"/>
      <c r="ED59" s="72">
        <v>0</v>
      </c>
      <c r="EE59" s="72">
        <f>80+16</f>
        <v>96</v>
      </c>
      <c r="EF59" s="72"/>
      <c r="EG59" s="72"/>
      <c r="EH59" s="72"/>
      <c r="EI59" s="72"/>
      <c r="EJ59" s="72">
        <f>DY59</f>
        <v>1056</v>
      </c>
      <c r="EK59" s="72">
        <f>DZ59</f>
        <v>960</v>
      </c>
      <c r="EL59" s="72"/>
      <c r="EM59" s="72"/>
      <c r="EN59" s="72"/>
      <c r="EO59" s="72"/>
      <c r="EP59" s="72"/>
      <c r="EQ59" s="72"/>
      <c r="ER59" s="72"/>
      <c r="ES59" s="72"/>
      <c r="ET59" s="72"/>
      <c r="EU59" s="72"/>
      <c r="EV59" s="72"/>
      <c r="EW59" s="72"/>
      <c r="EX59" s="72"/>
      <c r="EY59" s="72"/>
      <c r="EZ59" s="72"/>
      <c r="FA59" s="72"/>
      <c r="FB59" s="72"/>
      <c r="FC59" s="72"/>
      <c r="FD59" s="72"/>
      <c r="FE59" s="72"/>
      <c r="FF59" s="72"/>
      <c r="FG59" s="72">
        <f>FH59</f>
        <v>960</v>
      </c>
      <c r="FH59" s="72">
        <f>EK59</f>
        <v>960</v>
      </c>
      <c r="FI59" s="33" t="s">
        <v>273</v>
      </c>
      <c r="FJ59" s="14">
        <f aca="true" t="shared" si="61" ref="FJ59:FJ65">FK59+FO59+FP59</f>
        <v>1056</v>
      </c>
      <c r="FK59" s="14">
        <f>800+160</f>
        <v>960</v>
      </c>
      <c r="FL59" s="14"/>
      <c r="FM59" s="14"/>
      <c r="FN59" s="14"/>
      <c r="FO59" s="14">
        <v>0</v>
      </c>
      <c r="FP59" s="14">
        <f>80+16</f>
        <v>96</v>
      </c>
      <c r="FQ59" s="14"/>
      <c r="FR59" s="14"/>
      <c r="FS59" s="14"/>
      <c r="FT59" s="14"/>
      <c r="FU59" s="14">
        <f>FJ59</f>
        <v>1056</v>
      </c>
      <c r="FV59" s="14">
        <f>FK59</f>
        <v>960</v>
      </c>
      <c r="FW59" s="14"/>
      <c r="FX59" s="14"/>
      <c r="FY59" s="14"/>
      <c r="FZ59" s="14"/>
      <c r="GA59" s="14"/>
      <c r="GB59" s="14"/>
      <c r="GC59" s="14"/>
      <c r="GD59" s="14"/>
      <c r="GE59" s="14"/>
      <c r="GF59" s="14"/>
      <c r="GG59" s="14"/>
      <c r="GH59" s="14"/>
      <c r="GI59" s="14"/>
      <c r="GJ59" s="14"/>
      <c r="GK59" s="14"/>
      <c r="GL59" s="14"/>
      <c r="GM59" s="14"/>
      <c r="GN59" s="14"/>
      <c r="GO59" s="14"/>
      <c r="GP59" s="14"/>
      <c r="GQ59" s="14"/>
      <c r="GR59" s="14">
        <f>GS59</f>
        <v>960</v>
      </c>
      <c r="GS59" s="14">
        <f aca="true" t="shared" si="62" ref="GS59:GS65">FV59</f>
        <v>960</v>
      </c>
      <c r="GT59" s="96" t="s">
        <v>242</v>
      </c>
    </row>
    <row r="60" spans="1:202" ht="63.75">
      <c r="A60" s="96" t="s">
        <v>163</v>
      </c>
      <c r="B60" s="97" t="s">
        <v>212</v>
      </c>
      <c r="C60" s="96" t="s">
        <v>46</v>
      </c>
      <c r="D60" s="80"/>
      <c r="E60" s="96" t="s">
        <v>213</v>
      </c>
      <c r="F60" s="96" t="s">
        <v>190</v>
      </c>
      <c r="G60" s="86"/>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87"/>
      <c r="AQ60" s="87"/>
      <c r="AR60" s="87"/>
      <c r="AS60" s="87"/>
      <c r="AT60" s="87"/>
      <c r="AU60" s="87"/>
      <c r="AV60" s="87"/>
      <c r="AW60" s="87"/>
      <c r="AX60" s="87"/>
      <c r="AY60" s="87"/>
      <c r="AZ60" s="87"/>
      <c r="BA60" s="87"/>
      <c r="BB60" s="87"/>
      <c r="BC60" s="72">
        <f t="shared" si="55"/>
        <v>2376</v>
      </c>
      <c r="BD60" s="72">
        <v>2160</v>
      </c>
      <c r="BE60" s="72"/>
      <c r="BF60" s="72"/>
      <c r="BG60" s="72"/>
      <c r="BH60" s="72">
        <v>0</v>
      </c>
      <c r="BI60" s="72">
        <v>216</v>
      </c>
      <c r="BJ60" s="72"/>
      <c r="BK60" s="72"/>
      <c r="BL60" s="72"/>
      <c r="BM60" s="72"/>
      <c r="BN60" s="72">
        <v>2376</v>
      </c>
      <c r="BO60" s="72">
        <v>2160</v>
      </c>
      <c r="BP60" s="72"/>
      <c r="BQ60" s="72"/>
      <c r="BR60" s="72"/>
      <c r="BS60" s="72"/>
      <c r="BT60" s="72"/>
      <c r="BU60" s="72"/>
      <c r="BV60" s="72"/>
      <c r="BW60" s="72"/>
      <c r="BX60" s="72"/>
      <c r="BY60" s="72"/>
      <c r="BZ60" s="72"/>
      <c r="CA60" s="72"/>
      <c r="CB60" s="72"/>
      <c r="CC60" s="72"/>
      <c r="CD60" s="72"/>
      <c r="CE60" s="72"/>
      <c r="CF60" s="72"/>
      <c r="CG60" s="72"/>
      <c r="CH60" s="72"/>
      <c r="CI60" s="72"/>
      <c r="CJ60" s="72"/>
      <c r="CK60" s="72">
        <f t="shared" si="59"/>
        <v>2160</v>
      </c>
      <c r="CL60" s="72">
        <f t="shared" si="51"/>
        <v>2160</v>
      </c>
      <c r="CM60" s="71"/>
      <c r="CN60" s="72">
        <f t="shared" si="56"/>
        <v>2376</v>
      </c>
      <c r="CO60" s="72">
        <v>2160</v>
      </c>
      <c r="CP60" s="72"/>
      <c r="CQ60" s="72"/>
      <c r="CR60" s="72"/>
      <c r="CS60" s="72">
        <v>0</v>
      </c>
      <c r="CT60" s="72">
        <v>216</v>
      </c>
      <c r="CU60" s="72"/>
      <c r="CV60" s="72"/>
      <c r="CW60" s="72"/>
      <c r="CX60" s="72"/>
      <c r="CY60" s="72">
        <v>2376</v>
      </c>
      <c r="CZ60" s="72">
        <v>2160</v>
      </c>
      <c r="DA60" s="72"/>
      <c r="DB60" s="72"/>
      <c r="DC60" s="72"/>
      <c r="DD60" s="72"/>
      <c r="DE60" s="72"/>
      <c r="DF60" s="72"/>
      <c r="DG60" s="72"/>
      <c r="DH60" s="72"/>
      <c r="DI60" s="72"/>
      <c r="DJ60" s="72"/>
      <c r="DK60" s="72"/>
      <c r="DL60" s="72"/>
      <c r="DM60" s="72"/>
      <c r="DN60" s="72"/>
      <c r="DO60" s="72"/>
      <c r="DP60" s="72"/>
      <c r="DQ60" s="72"/>
      <c r="DR60" s="72"/>
      <c r="DS60" s="72"/>
      <c r="DT60" s="72"/>
      <c r="DU60" s="72"/>
      <c r="DV60" s="72">
        <f t="shared" si="60"/>
        <v>2160</v>
      </c>
      <c r="DW60" s="72">
        <f t="shared" si="52"/>
        <v>2160</v>
      </c>
      <c r="DX60" s="71" t="s">
        <v>274</v>
      </c>
      <c r="DY60" s="72">
        <f t="shared" si="57"/>
        <v>2376</v>
      </c>
      <c r="DZ60" s="72">
        <v>2160</v>
      </c>
      <c r="EA60" s="72"/>
      <c r="EB60" s="72"/>
      <c r="EC60" s="72"/>
      <c r="ED60" s="72">
        <v>0</v>
      </c>
      <c r="EE60" s="72">
        <v>216</v>
      </c>
      <c r="EF60" s="72"/>
      <c r="EG60" s="72"/>
      <c r="EH60" s="72"/>
      <c r="EI60" s="72"/>
      <c r="EJ60" s="72">
        <v>2376</v>
      </c>
      <c r="EK60" s="72">
        <v>2160</v>
      </c>
      <c r="EL60" s="72"/>
      <c r="EM60" s="72"/>
      <c r="EN60" s="72"/>
      <c r="EO60" s="72"/>
      <c r="EP60" s="72"/>
      <c r="EQ60" s="72"/>
      <c r="ER60" s="72"/>
      <c r="ES60" s="72"/>
      <c r="ET60" s="72"/>
      <c r="EU60" s="72"/>
      <c r="EV60" s="72"/>
      <c r="EW60" s="72"/>
      <c r="EX60" s="72"/>
      <c r="EY60" s="72"/>
      <c r="EZ60" s="72"/>
      <c r="FA60" s="72"/>
      <c r="FB60" s="72"/>
      <c r="FC60" s="72"/>
      <c r="FD60" s="72"/>
      <c r="FE60" s="72"/>
      <c r="FF60" s="72"/>
      <c r="FG60" s="72">
        <f aca="true" t="shared" si="63" ref="FG60:FG65">FH60</f>
        <v>2160</v>
      </c>
      <c r="FH60" s="72">
        <f t="shared" si="53"/>
        <v>2160</v>
      </c>
      <c r="FI60" s="33" t="s">
        <v>274</v>
      </c>
      <c r="FJ60" s="14">
        <f t="shared" si="61"/>
        <v>2376</v>
      </c>
      <c r="FK60" s="14">
        <v>2160</v>
      </c>
      <c r="FL60" s="14"/>
      <c r="FM60" s="14"/>
      <c r="FN60" s="14"/>
      <c r="FO60" s="14">
        <v>0</v>
      </c>
      <c r="FP60" s="14">
        <v>216</v>
      </c>
      <c r="FQ60" s="14"/>
      <c r="FR60" s="14"/>
      <c r="FS60" s="14"/>
      <c r="FT60" s="14"/>
      <c r="FU60" s="14">
        <v>2376</v>
      </c>
      <c r="FV60" s="14">
        <v>2160</v>
      </c>
      <c r="FW60" s="14"/>
      <c r="FX60" s="14"/>
      <c r="FY60" s="14"/>
      <c r="FZ60" s="14"/>
      <c r="GA60" s="14"/>
      <c r="GB60" s="14"/>
      <c r="GC60" s="14"/>
      <c r="GD60" s="14"/>
      <c r="GE60" s="14"/>
      <c r="GF60" s="14"/>
      <c r="GG60" s="14"/>
      <c r="GH60" s="14"/>
      <c r="GI60" s="14"/>
      <c r="GJ60" s="14"/>
      <c r="GK60" s="14"/>
      <c r="GL60" s="14"/>
      <c r="GM60" s="14"/>
      <c r="GN60" s="14"/>
      <c r="GO60" s="14"/>
      <c r="GP60" s="14"/>
      <c r="GQ60" s="14"/>
      <c r="GR60" s="14">
        <f aca="true" t="shared" si="64" ref="GR60:GR65">GS60</f>
        <v>2160</v>
      </c>
      <c r="GS60" s="14">
        <f t="shared" si="62"/>
        <v>2160</v>
      </c>
      <c r="GT60" s="96"/>
    </row>
    <row r="61" spans="1:202" ht="63.75">
      <c r="A61" s="96" t="s">
        <v>148</v>
      </c>
      <c r="B61" s="97" t="s">
        <v>197</v>
      </c>
      <c r="C61" s="96" t="s">
        <v>46</v>
      </c>
      <c r="D61" s="80"/>
      <c r="E61" s="96" t="s">
        <v>188</v>
      </c>
      <c r="F61" s="96" t="s">
        <v>190</v>
      </c>
      <c r="G61" s="86"/>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87"/>
      <c r="AQ61" s="87"/>
      <c r="AR61" s="87"/>
      <c r="AS61" s="87"/>
      <c r="AT61" s="87"/>
      <c r="AU61" s="87"/>
      <c r="AV61" s="87"/>
      <c r="AW61" s="87"/>
      <c r="AX61" s="87"/>
      <c r="AY61" s="87"/>
      <c r="AZ61" s="87"/>
      <c r="BA61" s="87"/>
      <c r="BB61" s="87"/>
      <c r="BC61" s="72">
        <f t="shared" si="55"/>
        <v>1760</v>
      </c>
      <c r="BD61" s="72">
        <v>1600</v>
      </c>
      <c r="BE61" s="72"/>
      <c r="BF61" s="72"/>
      <c r="BG61" s="72"/>
      <c r="BH61" s="72"/>
      <c r="BI61" s="72">
        <v>160</v>
      </c>
      <c r="BJ61" s="72"/>
      <c r="BK61" s="72"/>
      <c r="BL61" s="72"/>
      <c r="BM61" s="72"/>
      <c r="BN61" s="72">
        <v>1760</v>
      </c>
      <c r="BO61" s="72">
        <v>1600</v>
      </c>
      <c r="BP61" s="72"/>
      <c r="BQ61" s="72"/>
      <c r="BR61" s="72"/>
      <c r="BS61" s="72"/>
      <c r="BT61" s="72"/>
      <c r="BU61" s="72"/>
      <c r="BV61" s="72"/>
      <c r="BW61" s="72"/>
      <c r="BX61" s="72"/>
      <c r="BY61" s="72"/>
      <c r="BZ61" s="72"/>
      <c r="CA61" s="72"/>
      <c r="CB61" s="72"/>
      <c r="CC61" s="72"/>
      <c r="CD61" s="72"/>
      <c r="CE61" s="72"/>
      <c r="CF61" s="72"/>
      <c r="CG61" s="72"/>
      <c r="CH61" s="72"/>
      <c r="CI61" s="72"/>
      <c r="CJ61" s="72"/>
      <c r="CK61" s="72">
        <f t="shared" si="59"/>
        <v>1600</v>
      </c>
      <c r="CL61" s="72">
        <f t="shared" si="51"/>
        <v>1600</v>
      </c>
      <c r="CM61" s="71"/>
      <c r="CN61" s="72">
        <f t="shared" si="56"/>
        <v>1760</v>
      </c>
      <c r="CO61" s="72">
        <v>1600</v>
      </c>
      <c r="CP61" s="72"/>
      <c r="CQ61" s="72"/>
      <c r="CR61" s="72"/>
      <c r="CS61" s="72"/>
      <c r="CT61" s="72">
        <v>160</v>
      </c>
      <c r="CU61" s="72"/>
      <c r="CV61" s="72"/>
      <c r="CW61" s="72"/>
      <c r="CX61" s="72"/>
      <c r="CY61" s="72">
        <v>1760</v>
      </c>
      <c r="CZ61" s="72">
        <v>1600</v>
      </c>
      <c r="DA61" s="72"/>
      <c r="DB61" s="72"/>
      <c r="DC61" s="72"/>
      <c r="DD61" s="72"/>
      <c r="DE61" s="72"/>
      <c r="DF61" s="72"/>
      <c r="DG61" s="72"/>
      <c r="DH61" s="72"/>
      <c r="DI61" s="72"/>
      <c r="DJ61" s="72"/>
      <c r="DK61" s="72"/>
      <c r="DL61" s="72"/>
      <c r="DM61" s="72"/>
      <c r="DN61" s="72"/>
      <c r="DO61" s="72"/>
      <c r="DP61" s="72"/>
      <c r="DQ61" s="72"/>
      <c r="DR61" s="72"/>
      <c r="DS61" s="72"/>
      <c r="DT61" s="72"/>
      <c r="DU61" s="72"/>
      <c r="DV61" s="72">
        <f t="shared" si="60"/>
        <v>1600</v>
      </c>
      <c r="DW61" s="72">
        <f t="shared" si="52"/>
        <v>1600</v>
      </c>
      <c r="DX61" s="71" t="s">
        <v>275</v>
      </c>
      <c r="DY61" s="72">
        <f t="shared" si="57"/>
        <v>1760</v>
      </c>
      <c r="DZ61" s="72">
        <v>1600</v>
      </c>
      <c r="EA61" s="72"/>
      <c r="EB61" s="72"/>
      <c r="EC61" s="72"/>
      <c r="ED61" s="72"/>
      <c r="EE61" s="72">
        <v>160</v>
      </c>
      <c r="EF61" s="72"/>
      <c r="EG61" s="72"/>
      <c r="EH61" s="72"/>
      <c r="EI61" s="72"/>
      <c r="EJ61" s="72">
        <v>1760</v>
      </c>
      <c r="EK61" s="72">
        <v>1600</v>
      </c>
      <c r="EL61" s="72"/>
      <c r="EM61" s="72"/>
      <c r="EN61" s="72"/>
      <c r="EO61" s="72"/>
      <c r="EP61" s="72"/>
      <c r="EQ61" s="72"/>
      <c r="ER61" s="72"/>
      <c r="ES61" s="72"/>
      <c r="ET61" s="72"/>
      <c r="EU61" s="72"/>
      <c r="EV61" s="72"/>
      <c r="EW61" s="72"/>
      <c r="EX61" s="72"/>
      <c r="EY61" s="72"/>
      <c r="EZ61" s="72"/>
      <c r="FA61" s="72"/>
      <c r="FB61" s="72"/>
      <c r="FC61" s="72"/>
      <c r="FD61" s="72"/>
      <c r="FE61" s="72"/>
      <c r="FF61" s="72"/>
      <c r="FG61" s="72">
        <f t="shared" si="63"/>
        <v>1600</v>
      </c>
      <c r="FH61" s="72">
        <f t="shared" si="53"/>
        <v>1600</v>
      </c>
      <c r="FI61" s="33" t="s">
        <v>275</v>
      </c>
      <c r="FJ61" s="14">
        <f t="shared" si="61"/>
        <v>1760</v>
      </c>
      <c r="FK61" s="14">
        <v>1600</v>
      </c>
      <c r="FL61" s="14"/>
      <c r="FM61" s="14"/>
      <c r="FN61" s="14"/>
      <c r="FO61" s="14"/>
      <c r="FP61" s="14">
        <v>160</v>
      </c>
      <c r="FQ61" s="14"/>
      <c r="FR61" s="14"/>
      <c r="FS61" s="14"/>
      <c r="FT61" s="14"/>
      <c r="FU61" s="14">
        <v>1760</v>
      </c>
      <c r="FV61" s="14">
        <v>1600</v>
      </c>
      <c r="FW61" s="14"/>
      <c r="FX61" s="14"/>
      <c r="FY61" s="14"/>
      <c r="FZ61" s="14"/>
      <c r="GA61" s="14"/>
      <c r="GB61" s="14"/>
      <c r="GC61" s="14"/>
      <c r="GD61" s="14"/>
      <c r="GE61" s="14"/>
      <c r="GF61" s="14"/>
      <c r="GG61" s="14"/>
      <c r="GH61" s="14"/>
      <c r="GI61" s="14"/>
      <c r="GJ61" s="14"/>
      <c r="GK61" s="14"/>
      <c r="GL61" s="14"/>
      <c r="GM61" s="14"/>
      <c r="GN61" s="14"/>
      <c r="GO61" s="14"/>
      <c r="GP61" s="14"/>
      <c r="GQ61" s="14"/>
      <c r="GR61" s="14">
        <f t="shared" si="64"/>
        <v>1600</v>
      </c>
      <c r="GS61" s="14">
        <f t="shared" si="62"/>
        <v>1600</v>
      </c>
      <c r="GT61" s="96"/>
    </row>
    <row r="62" spans="1:202" ht="63.75">
      <c r="A62" s="96" t="s">
        <v>149</v>
      </c>
      <c r="B62" s="97" t="s">
        <v>198</v>
      </c>
      <c r="C62" s="96" t="s">
        <v>46</v>
      </c>
      <c r="D62" s="80"/>
      <c r="E62" s="96" t="s">
        <v>200</v>
      </c>
      <c r="F62" s="96" t="s">
        <v>190</v>
      </c>
      <c r="G62" s="86"/>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87"/>
      <c r="AQ62" s="87"/>
      <c r="AR62" s="87"/>
      <c r="AS62" s="87"/>
      <c r="AT62" s="87"/>
      <c r="AU62" s="87"/>
      <c r="AV62" s="87"/>
      <c r="AW62" s="87"/>
      <c r="AX62" s="87"/>
      <c r="AY62" s="87"/>
      <c r="AZ62" s="87"/>
      <c r="BA62" s="87"/>
      <c r="BB62" s="87"/>
      <c r="BC62" s="72">
        <f t="shared" si="55"/>
        <v>1760</v>
      </c>
      <c r="BD62" s="72">
        <v>1600</v>
      </c>
      <c r="BE62" s="72"/>
      <c r="BF62" s="72"/>
      <c r="BG62" s="72"/>
      <c r="BH62" s="72"/>
      <c r="BI62" s="72">
        <v>160</v>
      </c>
      <c r="BJ62" s="72"/>
      <c r="BK62" s="72"/>
      <c r="BL62" s="72"/>
      <c r="BM62" s="72"/>
      <c r="BN62" s="72">
        <v>1760</v>
      </c>
      <c r="BO62" s="72">
        <v>1600</v>
      </c>
      <c r="BP62" s="72"/>
      <c r="BQ62" s="72"/>
      <c r="BR62" s="72"/>
      <c r="BS62" s="72"/>
      <c r="BT62" s="72"/>
      <c r="BU62" s="72"/>
      <c r="BV62" s="72"/>
      <c r="BW62" s="72"/>
      <c r="BX62" s="72"/>
      <c r="BY62" s="72"/>
      <c r="BZ62" s="72"/>
      <c r="CA62" s="72"/>
      <c r="CB62" s="72"/>
      <c r="CC62" s="72"/>
      <c r="CD62" s="72"/>
      <c r="CE62" s="72"/>
      <c r="CF62" s="72"/>
      <c r="CG62" s="72"/>
      <c r="CH62" s="72"/>
      <c r="CI62" s="72"/>
      <c r="CJ62" s="72"/>
      <c r="CK62" s="72">
        <f t="shared" si="59"/>
        <v>1600</v>
      </c>
      <c r="CL62" s="72">
        <f t="shared" si="51"/>
        <v>1600</v>
      </c>
      <c r="CM62" s="71"/>
      <c r="CN62" s="72">
        <f t="shared" si="56"/>
        <v>1760</v>
      </c>
      <c r="CO62" s="72">
        <v>1600</v>
      </c>
      <c r="CP62" s="72"/>
      <c r="CQ62" s="72"/>
      <c r="CR62" s="72"/>
      <c r="CS62" s="72"/>
      <c r="CT62" s="72">
        <v>160</v>
      </c>
      <c r="CU62" s="72"/>
      <c r="CV62" s="72"/>
      <c r="CW62" s="72"/>
      <c r="CX62" s="72"/>
      <c r="CY62" s="72">
        <v>1760</v>
      </c>
      <c r="CZ62" s="72">
        <v>1600</v>
      </c>
      <c r="DA62" s="72"/>
      <c r="DB62" s="72"/>
      <c r="DC62" s="72"/>
      <c r="DD62" s="72"/>
      <c r="DE62" s="72"/>
      <c r="DF62" s="72"/>
      <c r="DG62" s="72"/>
      <c r="DH62" s="72"/>
      <c r="DI62" s="72"/>
      <c r="DJ62" s="72"/>
      <c r="DK62" s="72"/>
      <c r="DL62" s="72"/>
      <c r="DM62" s="72"/>
      <c r="DN62" s="72"/>
      <c r="DO62" s="72"/>
      <c r="DP62" s="72"/>
      <c r="DQ62" s="72"/>
      <c r="DR62" s="72"/>
      <c r="DS62" s="72"/>
      <c r="DT62" s="72"/>
      <c r="DU62" s="72"/>
      <c r="DV62" s="72">
        <f t="shared" si="60"/>
        <v>1600</v>
      </c>
      <c r="DW62" s="72">
        <f t="shared" si="52"/>
        <v>1600</v>
      </c>
      <c r="DX62" s="71" t="s">
        <v>276</v>
      </c>
      <c r="DY62" s="72">
        <f t="shared" si="57"/>
        <v>1760</v>
      </c>
      <c r="DZ62" s="72">
        <v>1600</v>
      </c>
      <c r="EA62" s="72"/>
      <c r="EB62" s="72"/>
      <c r="EC62" s="72"/>
      <c r="ED62" s="72"/>
      <c r="EE62" s="72">
        <v>160</v>
      </c>
      <c r="EF62" s="72"/>
      <c r="EG62" s="72"/>
      <c r="EH62" s="72"/>
      <c r="EI62" s="72"/>
      <c r="EJ62" s="72">
        <v>1760</v>
      </c>
      <c r="EK62" s="72">
        <v>1600</v>
      </c>
      <c r="EL62" s="72"/>
      <c r="EM62" s="72"/>
      <c r="EN62" s="72"/>
      <c r="EO62" s="72"/>
      <c r="EP62" s="72"/>
      <c r="EQ62" s="72"/>
      <c r="ER62" s="72"/>
      <c r="ES62" s="72"/>
      <c r="ET62" s="72"/>
      <c r="EU62" s="72"/>
      <c r="EV62" s="72"/>
      <c r="EW62" s="72"/>
      <c r="EX62" s="72"/>
      <c r="EY62" s="72"/>
      <c r="EZ62" s="72"/>
      <c r="FA62" s="72"/>
      <c r="FB62" s="72"/>
      <c r="FC62" s="72"/>
      <c r="FD62" s="72"/>
      <c r="FE62" s="72"/>
      <c r="FF62" s="72"/>
      <c r="FG62" s="72">
        <f t="shared" si="63"/>
        <v>1600</v>
      </c>
      <c r="FH62" s="72">
        <f t="shared" si="53"/>
        <v>1600</v>
      </c>
      <c r="FI62" s="33" t="s">
        <v>276</v>
      </c>
      <c r="FJ62" s="14">
        <f t="shared" si="61"/>
        <v>1760</v>
      </c>
      <c r="FK62" s="14">
        <v>1600</v>
      </c>
      <c r="FL62" s="14"/>
      <c r="FM62" s="14"/>
      <c r="FN62" s="14"/>
      <c r="FO62" s="14"/>
      <c r="FP62" s="14">
        <v>160</v>
      </c>
      <c r="FQ62" s="14"/>
      <c r="FR62" s="14"/>
      <c r="FS62" s="14"/>
      <c r="FT62" s="14"/>
      <c r="FU62" s="14">
        <v>1760</v>
      </c>
      <c r="FV62" s="14">
        <v>1600</v>
      </c>
      <c r="FW62" s="14"/>
      <c r="FX62" s="14"/>
      <c r="FY62" s="14"/>
      <c r="FZ62" s="14"/>
      <c r="GA62" s="14"/>
      <c r="GB62" s="14"/>
      <c r="GC62" s="14"/>
      <c r="GD62" s="14"/>
      <c r="GE62" s="14"/>
      <c r="GF62" s="14"/>
      <c r="GG62" s="14"/>
      <c r="GH62" s="14"/>
      <c r="GI62" s="14"/>
      <c r="GJ62" s="14"/>
      <c r="GK62" s="14"/>
      <c r="GL62" s="14"/>
      <c r="GM62" s="14"/>
      <c r="GN62" s="14"/>
      <c r="GO62" s="14"/>
      <c r="GP62" s="14"/>
      <c r="GQ62" s="14"/>
      <c r="GR62" s="14">
        <f t="shared" si="64"/>
        <v>1600</v>
      </c>
      <c r="GS62" s="14">
        <f t="shared" si="62"/>
        <v>1600</v>
      </c>
      <c r="GT62" s="96"/>
    </row>
    <row r="63" spans="1:202" ht="63.75">
      <c r="A63" s="96" t="s">
        <v>150</v>
      </c>
      <c r="B63" s="97" t="s">
        <v>182</v>
      </c>
      <c r="C63" s="96" t="s">
        <v>46</v>
      </c>
      <c r="D63" s="80"/>
      <c r="E63" s="96" t="s">
        <v>201</v>
      </c>
      <c r="F63" s="96" t="s">
        <v>190</v>
      </c>
      <c r="G63" s="86"/>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87"/>
      <c r="AQ63" s="87"/>
      <c r="AR63" s="87"/>
      <c r="AS63" s="87"/>
      <c r="AT63" s="87"/>
      <c r="AU63" s="87"/>
      <c r="AV63" s="87"/>
      <c r="AW63" s="87"/>
      <c r="AX63" s="87"/>
      <c r="AY63" s="87"/>
      <c r="AZ63" s="87"/>
      <c r="BA63" s="87"/>
      <c r="BB63" s="87"/>
      <c r="BC63" s="72">
        <f t="shared" si="55"/>
        <v>550</v>
      </c>
      <c r="BD63" s="72">
        <v>500</v>
      </c>
      <c r="BE63" s="72"/>
      <c r="BF63" s="72"/>
      <c r="BG63" s="72"/>
      <c r="BH63" s="72"/>
      <c r="BI63" s="72">
        <v>50</v>
      </c>
      <c r="BJ63" s="72"/>
      <c r="BK63" s="72"/>
      <c r="BL63" s="72"/>
      <c r="BM63" s="72"/>
      <c r="BN63" s="72">
        <v>550</v>
      </c>
      <c r="BO63" s="72">
        <v>500</v>
      </c>
      <c r="BP63" s="72"/>
      <c r="BQ63" s="72"/>
      <c r="BR63" s="72"/>
      <c r="BS63" s="72"/>
      <c r="BT63" s="72"/>
      <c r="BU63" s="72"/>
      <c r="BV63" s="72"/>
      <c r="BW63" s="72"/>
      <c r="BX63" s="72"/>
      <c r="BY63" s="72"/>
      <c r="BZ63" s="72"/>
      <c r="CA63" s="72"/>
      <c r="CB63" s="72"/>
      <c r="CC63" s="72"/>
      <c r="CD63" s="72"/>
      <c r="CE63" s="72"/>
      <c r="CF63" s="72"/>
      <c r="CG63" s="72"/>
      <c r="CH63" s="72"/>
      <c r="CI63" s="72"/>
      <c r="CJ63" s="72"/>
      <c r="CK63" s="72">
        <f t="shared" si="59"/>
        <v>500</v>
      </c>
      <c r="CL63" s="72">
        <f t="shared" si="51"/>
        <v>500</v>
      </c>
      <c r="CM63" s="71"/>
      <c r="CN63" s="72">
        <f t="shared" si="56"/>
        <v>550</v>
      </c>
      <c r="CO63" s="72">
        <v>500</v>
      </c>
      <c r="CP63" s="72"/>
      <c r="CQ63" s="72"/>
      <c r="CR63" s="72"/>
      <c r="CS63" s="72"/>
      <c r="CT63" s="72">
        <v>50</v>
      </c>
      <c r="CU63" s="72"/>
      <c r="CV63" s="72"/>
      <c r="CW63" s="72"/>
      <c r="CX63" s="72"/>
      <c r="CY63" s="72">
        <v>550</v>
      </c>
      <c r="CZ63" s="72">
        <v>500</v>
      </c>
      <c r="DA63" s="72"/>
      <c r="DB63" s="72"/>
      <c r="DC63" s="72"/>
      <c r="DD63" s="72"/>
      <c r="DE63" s="72"/>
      <c r="DF63" s="72"/>
      <c r="DG63" s="72"/>
      <c r="DH63" s="72"/>
      <c r="DI63" s="72"/>
      <c r="DJ63" s="72"/>
      <c r="DK63" s="72"/>
      <c r="DL63" s="72"/>
      <c r="DM63" s="72"/>
      <c r="DN63" s="72"/>
      <c r="DO63" s="72"/>
      <c r="DP63" s="72"/>
      <c r="DQ63" s="72"/>
      <c r="DR63" s="72"/>
      <c r="DS63" s="72"/>
      <c r="DT63" s="72"/>
      <c r="DU63" s="72"/>
      <c r="DV63" s="72">
        <f t="shared" si="60"/>
        <v>500</v>
      </c>
      <c r="DW63" s="72">
        <f t="shared" si="52"/>
        <v>500</v>
      </c>
      <c r="DX63" s="71" t="s">
        <v>277</v>
      </c>
      <c r="DY63" s="72">
        <f t="shared" si="57"/>
        <v>550</v>
      </c>
      <c r="DZ63" s="72">
        <v>500</v>
      </c>
      <c r="EA63" s="72"/>
      <c r="EB63" s="72"/>
      <c r="EC63" s="72"/>
      <c r="ED63" s="72"/>
      <c r="EE63" s="72">
        <v>50</v>
      </c>
      <c r="EF63" s="72"/>
      <c r="EG63" s="72"/>
      <c r="EH63" s="72"/>
      <c r="EI63" s="72"/>
      <c r="EJ63" s="72">
        <v>550</v>
      </c>
      <c r="EK63" s="72">
        <v>500</v>
      </c>
      <c r="EL63" s="72"/>
      <c r="EM63" s="72"/>
      <c r="EN63" s="72"/>
      <c r="EO63" s="72"/>
      <c r="EP63" s="72"/>
      <c r="EQ63" s="72"/>
      <c r="ER63" s="72"/>
      <c r="ES63" s="72"/>
      <c r="ET63" s="72"/>
      <c r="EU63" s="72"/>
      <c r="EV63" s="72"/>
      <c r="EW63" s="72"/>
      <c r="EX63" s="72"/>
      <c r="EY63" s="72"/>
      <c r="EZ63" s="72"/>
      <c r="FA63" s="72"/>
      <c r="FB63" s="72"/>
      <c r="FC63" s="72"/>
      <c r="FD63" s="72"/>
      <c r="FE63" s="72"/>
      <c r="FF63" s="72"/>
      <c r="FG63" s="72">
        <f t="shared" si="63"/>
        <v>500</v>
      </c>
      <c r="FH63" s="72">
        <f t="shared" si="53"/>
        <v>500</v>
      </c>
      <c r="FI63" s="33" t="s">
        <v>277</v>
      </c>
      <c r="FJ63" s="14">
        <f t="shared" si="61"/>
        <v>550</v>
      </c>
      <c r="FK63" s="14">
        <v>500</v>
      </c>
      <c r="FL63" s="14"/>
      <c r="FM63" s="14"/>
      <c r="FN63" s="14"/>
      <c r="FO63" s="14"/>
      <c r="FP63" s="14">
        <v>50</v>
      </c>
      <c r="FQ63" s="14"/>
      <c r="FR63" s="14"/>
      <c r="FS63" s="14"/>
      <c r="FT63" s="14"/>
      <c r="FU63" s="14">
        <v>550</v>
      </c>
      <c r="FV63" s="14">
        <v>500</v>
      </c>
      <c r="FW63" s="14"/>
      <c r="FX63" s="14"/>
      <c r="FY63" s="14"/>
      <c r="FZ63" s="14"/>
      <c r="GA63" s="14"/>
      <c r="GB63" s="14"/>
      <c r="GC63" s="14"/>
      <c r="GD63" s="14"/>
      <c r="GE63" s="14"/>
      <c r="GF63" s="14"/>
      <c r="GG63" s="14"/>
      <c r="GH63" s="14"/>
      <c r="GI63" s="14"/>
      <c r="GJ63" s="14"/>
      <c r="GK63" s="14"/>
      <c r="GL63" s="14"/>
      <c r="GM63" s="14"/>
      <c r="GN63" s="14"/>
      <c r="GO63" s="14"/>
      <c r="GP63" s="14"/>
      <c r="GQ63" s="14"/>
      <c r="GR63" s="14">
        <f t="shared" si="64"/>
        <v>500</v>
      </c>
      <c r="GS63" s="14">
        <f t="shared" si="62"/>
        <v>500</v>
      </c>
      <c r="GT63" s="96"/>
    </row>
    <row r="64" spans="1:202" ht="63.75">
      <c r="A64" s="96" t="s">
        <v>154</v>
      </c>
      <c r="B64" s="97" t="s">
        <v>237</v>
      </c>
      <c r="C64" s="96" t="s">
        <v>46</v>
      </c>
      <c r="D64" s="80"/>
      <c r="E64" s="96" t="s">
        <v>202</v>
      </c>
      <c r="F64" s="96" t="s">
        <v>190</v>
      </c>
      <c r="G64" s="86"/>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87"/>
      <c r="AQ64" s="87"/>
      <c r="AR64" s="87"/>
      <c r="AS64" s="87"/>
      <c r="AT64" s="87"/>
      <c r="AU64" s="87"/>
      <c r="AV64" s="87"/>
      <c r="AW64" s="87"/>
      <c r="AX64" s="87"/>
      <c r="AY64" s="87"/>
      <c r="AZ64" s="87"/>
      <c r="BA64" s="87"/>
      <c r="BB64" s="87"/>
      <c r="BC64" s="72">
        <f t="shared" si="55"/>
        <v>1520</v>
      </c>
      <c r="BD64" s="72">
        <v>1382</v>
      </c>
      <c r="BE64" s="72"/>
      <c r="BF64" s="72"/>
      <c r="BG64" s="72"/>
      <c r="BH64" s="72"/>
      <c r="BI64" s="72">
        <v>138</v>
      </c>
      <c r="BJ64" s="72"/>
      <c r="BK64" s="72"/>
      <c r="BL64" s="72"/>
      <c r="BM64" s="72"/>
      <c r="BN64" s="72">
        <v>1520</v>
      </c>
      <c r="BO64" s="72">
        <v>1382</v>
      </c>
      <c r="BP64" s="72"/>
      <c r="BQ64" s="72"/>
      <c r="BR64" s="72"/>
      <c r="BS64" s="72"/>
      <c r="BT64" s="72"/>
      <c r="BU64" s="72"/>
      <c r="BV64" s="72"/>
      <c r="BW64" s="72"/>
      <c r="BX64" s="72"/>
      <c r="BY64" s="72"/>
      <c r="BZ64" s="72"/>
      <c r="CA64" s="72"/>
      <c r="CB64" s="72"/>
      <c r="CC64" s="72"/>
      <c r="CD64" s="72"/>
      <c r="CE64" s="72"/>
      <c r="CF64" s="72"/>
      <c r="CG64" s="72"/>
      <c r="CH64" s="72"/>
      <c r="CI64" s="72"/>
      <c r="CJ64" s="72"/>
      <c r="CK64" s="72">
        <f t="shared" si="59"/>
        <v>1382</v>
      </c>
      <c r="CL64" s="72">
        <f t="shared" si="51"/>
        <v>1382</v>
      </c>
      <c r="CM64" s="71"/>
      <c r="CN64" s="72">
        <f t="shared" si="56"/>
        <v>1520</v>
      </c>
      <c r="CO64" s="72">
        <v>1382</v>
      </c>
      <c r="CP64" s="72"/>
      <c r="CQ64" s="72"/>
      <c r="CR64" s="72"/>
      <c r="CS64" s="72"/>
      <c r="CT64" s="72">
        <v>138</v>
      </c>
      <c r="CU64" s="72"/>
      <c r="CV64" s="72"/>
      <c r="CW64" s="72"/>
      <c r="CX64" s="72"/>
      <c r="CY64" s="72">
        <v>1520</v>
      </c>
      <c r="CZ64" s="72">
        <v>1382</v>
      </c>
      <c r="DA64" s="72"/>
      <c r="DB64" s="72"/>
      <c r="DC64" s="72"/>
      <c r="DD64" s="72"/>
      <c r="DE64" s="72"/>
      <c r="DF64" s="72"/>
      <c r="DG64" s="72"/>
      <c r="DH64" s="72"/>
      <c r="DI64" s="72"/>
      <c r="DJ64" s="72"/>
      <c r="DK64" s="72"/>
      <c r="DL64" s="72"/>
      <c r="DM64" s="72"/>
      <c r="DN64" s="72"/>
      <c r="DO64" s="72"/>
      <c r="DP64" s="72"/>
      <c r="DQ64" s="72"/>
      <c r="DR64" s="72"/>
      <c r="DS64" s="72"/>
      <c r="DT64" s="72"/>
      <c r="DU64" s="72"/>
      <c r="DV64" s="72">
        <f t="shared" si="60"/>
        <v>1382</v>
      </c>
      <c r="DW64" s="72">
        <f t="shared" si="52"/>
        <v>1382</v>
      </c>
      <c r="DX64" s="71" t="s">
        <v>278</v>
      </c>
      <c r="DY64" s="72">
        <f>DZ64+ED64+EE64</f>
        <v>1520</v>
      </c>
      <c r="DZ64" s="72">
        <v>1382</v>
      </c>
      <c r="EA64" s="72"/>
      <c r="EB64" s="72"/>
      <c r="EC64" s="72"/>
      <c r="ED64" s="72"/>
      <c r="EE64" s="72">
        <v>138</v>
      </c>
      <c r="EF64" s="72"/>
      <c r="EG64" s="72"/>
      <c r="EH64" s="72"/>
      <c r="EI64" s="72"/>
      <c r="EJ64" s="72">
        <v>1520</v>
      </c>
      <c r="EK64" s="72">
        <v>1382</v>
      </c>
      <c r="EL64" s="72"/>
      <c r="EM64" s="72"/>
      <c r="EN64" s="72"/>
      <c r="EO64" s="72"/>
      <c r="EP64" s="72"/>
      <c r="EQ64" s="72"/>
      <c r="ER64" s="72"/>
      <c r="ES64" s="72"/>
      <c r="ET64" s="72"/>
      <c r="EU64" s="72"/>
      <c r="EV64" s="72"/>
      <c r="EW64" s="72"/>
      <c r="EX64" s="72"/>
      <c r="EY64" s="72"/>
      <c r="EZ64" s="72"/>
      <c r="FA64" s="72"/>
      <c r="FB64" s="72"/>
      <c r="FC64" s="72"/>
      <c r="FD64" s="72"/>
      <c r="FE64" s="72"/>
      <c r="FF64" s="72"/>
      <c r="FG64" s="72">
        <f t="shared" si="63"/>
        <v>1382</v>
      </c>
      <c r="FH64" s="72">
        <f>EK64</f>
        <v>1382</v>
      </c>
      <c r="FI64" s="33" t="s">
        <v>278</v>
      </c>
      <c r="FJ64" s="14">
        <f t="shared" si="61"/>
        <v>1520</v>
      </c>
      <c r="FK64" s="14">
        <v>1382</v>
      </c>
      <c r="FL64" s="14"/>
      <c r="FM64" s="14"/>
      <c r="FN64" s="14"/>
      <c r="FO64" s="14"/>
      <c r="FP64" s="14">
        <v>138</v>
      </c>
      <c r="FQ64" s="14"/>
      <c r="FR64" s="14"/>
      <c r="FS64" s="14"/>
      <c r="FT64" s="14"/>
      <c r="FU64" s="14">
        <v>1520</v>
      </c>
      <c r="FV64" s="14">
        <v>1382</v>
      </c>
      <c r="FW64" s="14"/>
      <c r="FX64" s="14"/>
      <c r="FY64" s="14"/>
      <c r="FZ64" s="14"/>
      <c r="GA64" s="14"/>
      <c r="GB64" s="14"/>
      <c r="GC64" s="14"/>
      <c r="GD64" s="14"/>
      <c r="GE64" s="14"/>
      <c r="GF64" s="14"/>
      <c r="GG64" s="14"/>
      <c r="GH64" s="14"/>
      <c r="GI64" s="14"/>
      <c r="GJ64" s="14"/>
      <c r="GK64" s="14"/>
      <c r="GL64" s="14"/>
      <c r="GM64" s="14"/>
      <c r="GN64" s="14"/>
      <c r="GO64" s="14"/>
      <c r="GP64" s="14"/>
      <c r="GQ64" s="14"/>
      <c r="GR64" s="14">
        <f t="shared" si="64"/>
        <v>1382</v>
      </c>
      <c r="GS64" s="14">
        <f t="shared" si="62"/>
        <v>1382</v>
      </c>
      <c r="GT64" s="96"/>
    </row>
    <row r="65" spans="1:202" ht="63.75">
      <c r="A65" s="96" t="s">
        <v>155</v>
      </c>
      <c r="B65" s="97" t="s">
        <v>199</v>
      </c>
      <c r="C65" s="96" t="s">
        <v>46</v>
      </c>
      <c r="D65" s="80"/>
      <c r="E65" s="96" t="s">
        <v>30</v>
      </c>
      <c r="F65" s="96" t="s">
        <v>190</v>
      </c>
      <c r="G65" s="86"/>
      <c r="H65" s="72"/>
      <c r="I65" s="72"/>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87"/>
      <c r="AQ65" s="87"/>
      <c r="AR65" s="87"/>
      <c r="AS65" s="87"/>
      <c r="AT65" s="87"/>
      <c r="AU65" s="87"/>
      <c r="AV65" s="87"/>
      <c r="AW65" s="87"/>
      <c r="AX65" s="87"/>
      <c r="AY65" s="87"/>
      <c r="AZ65" s="87"/>
      <c r="BA65" s="87"/>
      <c r="BB65" s="87"/>
      <c r="BC65" s="72">
        <f t="shared" si="55"/>
        <v>77</v>
      </c>
      <c r="BD65" s="72">
        <v>70</v>
      </c>
      <c r="BE65" s="72"/>
      <c r="BF65" s="72"/>
      <c r="BG65" s="72"/>
      <c r="BH65" s="72"/>
      <c r="BI65" s="72">
        <v>7</v>
      </c>
      <c r="BJ65" s="72"/>
      <c r="BK65" s="72"/>
      <c r="BL65" s="72"/>
      <c r="BM65" s="72"/>
      <c r="BN65" s="72">
        <v>77</v>
      </c>
      <c r="BO65" s="72">
        <v>70</v>
      </c>
      <c r="BP65" s="72"/>
      <c r="BQ65" s="72"/>
      <c r="BR65" s="72"/>
      <c r="BS65" s="72"/>
      <c r="BT65" s="72"/>
      <c r="BU65" s="72"/>
      <c r="BV65" s="72"/>
      <c r="BW65" s="72"/>
      <c r="BX65" s="72"/>
      <c r="BY65" s="72"/>
      <c r="BZ65" s="72"/>
      <c r="CA65" s="72"/>
      <c r="CB65" s="72"/>
      <c r="CC65" s="72"/>
      <c r="CD65" s="72"/>
      <c r="CE65" s="72"/>
      <c r="CF65" s="72"/>
      <c r="CG65" s="72"/>
      <c r="CH65" s="72"/>
      <c r="CI65" s="72"/>
      <c r="CJ65" s="72"/>
      <c r="CK65" s="72">
        <f t="shared" si="59"/>
        <v>70</v>
      </c>
      <c r="CL65" s="72">
        <f t="shared" si="51"/>
        <v>70</v>
      </c>
      <c r="CM65" s="71"/>
      <c r="CN65" s="72">
        <f t="shared" si="56"/>
        <v>77</v>
      </c>
      <c r="CO65" s="72">
        <v>70</v>
      </c>
      <c r="CP65" s="72"/>
      <c r="CQ65" s="72"/>
      <c r="CR65" s="72"/>
      <c r="CS65" s="72"/>
      <c r="CT65" s="72">
        <v>7</v>
      </c>
      <c r="CU65" s="72"/>
      <c r="CV65" s="72"/>
      <c r="CW65" s="72"/>
      <c r="CX65" s="72"/>
      <c r="CY65" s="72">
        <v>77</v>
      </c>
      <c r="CZ65" s="72">
        <v>70</v>
      </c>
      <c r="DA65" s="72"/>
      <c r="DB65" s="72"/>
      <c r="DC65" s="72"/>
      <c r="DD65" s="72"/>
      <c r="DE65" s="72"/>
      <c r="DF65" s="72"/>
      <c r="DG65" s="72"/>
      <c r="DH65" s="72"/>
      <c r="DI65" s="72"/>
      <c r="DJ65" s="72"/>
      <c r="DK65" s="72"/>
      <c r="DL65" s="72"/>
      <c r="DM65" s="72"/>
      <c r="DN65" s="72"/>
      <c r="DO65" s="72"/>
      <c r="DP65" s="72"/>
      <c r="DQ65" s="72"/>
      <c r="DR65" s="72"/>
      <c r="DS65" s="72"/>
      <c r="DT65" s="72"/>
      <c r="DU65" s="72"/>
      <c r="DV65" s="72">
        <f t="shared" si="60"/>
        <v>70</v>
      </c>
      <c r="DW65" s="72">
        <f t="shared" si="52"/>
        <v>70</v>
      </c>
      <c r="DX65" s="71" t="s">
        <v>279</v>
      </c>
      <c r="DY65" s="72">
        <f>DZ65+ED65+EE65</f>
        <v>77</v>
      </c>
      <c r="DZ65" s="72">
        <v>70</v>
      </c>
      <c r="EA65" s="72"/>
      <c r="EB65" s="72"/>
      <c r="EC65" s="72"/>
      <c r="ED65" s="72"/>
      <c r="EE65" s="72">
        <v>7</v>
      </c>
      <c r="EF65" s="72"/>
      <c r="EG65" s="72"/>
      <c r="EH65" s="72"/>
      <c r="EI65" s="72"/>
      <c r="EJ65" s="72">
        <v>77</v>
      </c>
      <c r="EK65" s="72">
        <v>70</v>
      </c>
      <c r="EL65" s="72"/>
      <c r="EM65" s="72"/>
      <c r="EN65" s="72"/>
      <c r="EO65" s="72"/>
      <c r="EP65" s="72"/>
      <c r="EQ65" s="72"/>
      <c r="ER65" s="72"/>
      <c r="ES65" s="72"/>
      <c r="ET65" s="72"/>
      <c r="EU65" s="72"/>
      <c r="EV65" s="72"/>
      <c r="EW65" s="72"/>
      <c r="EX65" s="72"/>
      <c r="EY65" s="72"/>
      <c r="EZ65" s="72"/>
      <c r="FA65" s="72"/>
      <c r="FB65" s="72"/>
      <c r="FC65" s="72"/>
      <c r="FD65" s="72"/>
      <c r="FE65" s="72"/>
      <c r="FF65" s="72"/>
      <c r="FG65" s="72">
        <f t="shared" si="63"/>
        <v>70</v>
      </c>
      <c r="FH65" s="72">
        <f>EK65</f>
        <v>70</v>
      </c>
      <c r="FI65" s="33" t="s">
        <v>279</v>
      </c>
      <c r="FJ65" s="14">
        <f t="shared" si="61"/>
        <v>77</v>
      </c>
      <c r="FK65" s="14">
        <v>70</v>
      </c>
      <c r="FL65" s="14"/>
      <c r="FM65" s="14"/>
      <c r="FN65" s="14"/>
      <c r="FO65" s="14"/>
      <c r="FP65" s="14">
        <v>7</v>
      </c>
      <c r="FQ65" s="14"/>
      <c r="FR65" s="14"/>
      <c r="FS65" s="14"/>
      <c r="FT65" s="14"/>
      <c r="FU65" s="14">
        <v>77</v>
      </c>
      <c r="FV65" s="14">
        <v>70</v>
      </c>
      <c r="FW65" s="14"/>
      <c r="FX65" s="14"/>
      <c r="FY65" s="14"/>
      <c r="FZ65" s="14"/>
      <c r="GA65" s="14"/>
      <c r="GB65" s="14"/>
      <c r="GC65" s="14"/>
      <c r="GD65" s="14"/>
      <c r="GE65" s="14"/>
      <c r="GF65" s="14"/>
      <c r="GG65" s="14"/>
      <c r="GH65" s="14"/>
      <c r="GI65" s="14"/>
      <c r="GJ65" s="14"/>
      <c r="GK65" s="14"/>
      <c r="GL65" s="14"/>
      <c r="GM65" s="14"/>
      <c r="GN65" s="14"/>
      <c r="GO65" s="14"/>
      <c r="GP65" s="14"/>
      <c r="GQ65" s="14"/>
      <c r="GR65" s="14">
        <f t="shared" si="64"/>
        <v>70</v>
      </c>
      <c r="GS65" s="14">
        <f t="shared" si="62"/>
        <v>70</v>
      </c>
      <c r="GT65" s="96"/>
    </row>
    <row r="66" spans="1:202" s="105" customFormat="1" ht="76.5">
      <c r="A66" s="79" t="s">
        <v>164</v>
      </c>
      <c r="B66" s="80" t="s">
        <v>282</v>
      </c>
      <c r="C66" s="79" t="s">
        <v>47</v>
      </c>
      <c r="D66" s="80" t="s">
        <v>56</v>
      </c>
      <c r="E66" s="79" t="s">
        <v>187</v>
      </c>
      <c r="F66" s="79" t="s">
        <v>98</v>
      </c>
      <c r="G66" s="81"/>
      <c r="H66" s="72">
        <v>1586</v>
      </c>
      <c r="I66" s="72">
        <v>1442</v>
      </c>
      <c r="J66" s="72"/>
      <c r="K66" s="72"/>
      <c r="L66" s="72"/>
      <c r="M66" s="72"/>
      <c r="N66" s="72">
        <v>144</v>
      </c>
      <c r="O66" s="72"/>
      <c r="P66" s="72"/>
      <c r="Q66" s="72"/>
      <c r="R66" s="72"/>
      <c r="S66" s="72">
        <v>1586</v>
      </c>
      <c r="T66" s="72">
        <v>1442</v>
      </c>
      <c r="U66" s="72"/>
      <c r="V66" s="72"/>
      <c r="W66" s="72"/>
      <c r="X66" s="72"/>
      <c r="Y66" s="72">
        <f>+T66*10%</f>
        <v>144.20000000000002</v>
      </c>
      <c r="Z66" s="72"/>
      <c r="AA66" s="72"/>
      <c r="AB66" s="72"/>
      <c r="AC66" s="72"/>
      <c r="AD66" s="72"/>
      <c r="AE66" s="72"/>
      <c r="AF66" s="72"/>
      <c r="AG66" s="72"/>
      <c r="AH66" s="72"/>
      <c r="AI66" s="72"/>
      <c r="AJ66" s="72"/>
      <c r="AK66" s="72"/>
      <c r="AL66" s="72"/>
      <c r="AM66" s="72"/>
      <c r="AN66" s="71">
        <f>AO66</f>
        <v>1442</v>
      </c>
      <c r="AO66" s="72">
        <v>1442</v>
      </c>
      <c r="AP66" s="72"/>
      <c r="AQ66" s="72"/>
      <c r="AR66" s="72"/>
      <c r="AS66" s="72"/>
      <c r="AT66" s="72"/>
      <c r="AU66" s="72"/>
      <c r="AV66" s="72"/>
      <c r="AW66" s="72"/>
      <c r="AX66" s="72"/>
      <c r="AY66" s="72"/>
      <c r="AZ66" s="72"/>
      <c r="BA66" s="72"/>
      <c r="BB66" s="82"/>
      <c r="BC66" s="72">
        <v>1586</v>
      </c>
      <c r="BD66" s="72">
        <v>1442</v>
      </c>
      <c r="BE66" s="72"/>
      <c r="BF66" s="72"/>
      <c r="BG66" s="72"/>
      <c r="BH66" s="72"/>
      <c r="BI66" s="72">
        <v>144</v>
      </c>
      <c r="BJ66" s="72"/>
      <c r="BK66" s="72"/>
      <c r="BL66" s="72"/>
      <c r="BM66" s="72"/>
      <c r="BN66" s="72">
        <v>1586</v>
      </c>
      <c r="BO66" s="71">
        <v>1442</v>
      </c>
      <c r="BP66" s="72"/>
      <c r="BQ66" s="72"/>
      <c r="BR66" s="72"/>
      <c r="BS66" s="72"/>
      <c r="BT66" s="72">
        <f>+BO66*10%</f>
        <v>144.20000000000002</v>
      </c>
      <c r="BU66" s="72"/>
      <c r="BV66" s="72"/>
      <c r="BW66" s="72"/>
      <c r="BX66" s="72"/>
      <c r="BY66" s="72"/>
      <c r="BZ66" s="72"/>
      <c r="CA66" s="72"/>
      <c r="CB66" s="72"/>
      <c r="CC66" s="72"/>
      <c r="CD66" s="72"/>
      <c r="CE66" s="72"/>
      <c r="CF66" s="72"/>
      <c r="CG66" s="72"/>
      <c r="CH66" s="72"/>
      <c r="CI66" s="71">
        <f>CJ66</f>
        <v>0</v>
      </c>
      <c r="CJ66" s="72"/>
      <c r="CK66" s="71">
        <f>CL66</f>
        <v>1442</v>
      </c>
      <c r="CL66" s="72">
        <v>1442</v>
      </c>
      <c r="CM66" s="71"/>
      <c r="CN66" s="72">
        <v>1586</v>
      </c>
      <c r="CO66" s="72">
        <v>1442</v>
      </c>
      <c r="CP66" s="72"/>
      <c r="CQ66" s="72"/>
      <c r="CR66" s="72"/>
      <c r="CS66" s="72"/>
      <c r="CT66" s="72">
        <v>144</v>
      </c>
      <c r="CU66" s="72"/>
      <c r="CV66" s="72"/>
      <c r="CW66" s="72"/>
      <c r="CX66" s="72"/>
      <c r="CY66" s="72">
        <v>1586</v>
      </c>
      <c r="CZ66" s="71">
        <v>1442</v>
      </c>
      <c r="DA66" s="72"/>
      <c r="DB66" s="72"/>
      <c r="DC66" s="72"/>
      <c r="DD66" s="72"/>
      <c r="DE66" s="72">
        <f>+CZ66*10%</f>
        <v>144.20000000000002</v>
      </c>
      <c r="DF66" s="72"/>
      <c r="DG66" s="72"/>
      <c r="DH66" s="72"/>
      <c r="DI66" s="72"/>
      <c r="DJ66" s="72"/>
      <c r="DK66" s="72"/>
      <c r="DL66" s="72"/>
      <c r="DM66" s="72"/>
      <c r="DN66" s="72"/>
      <c r="DO66" s="72"/>
      <c r="DP66" s="72"/>
      <c r="DQ66" s="72"/>
      <c r="DR66" s="72"/>
      <c r="DS66" s="72"/>
      <c r="DT66" s="71">
        <f>DU66</f>
        <v>0</v>
      </c>
      <c r="DU66" s="72"/>
      <c r="DV66" s="71">
        <f>DW66</f>
        <v>1442</v>
      </c>
      <c r="DW66" s="72">
        <v>1442</v>
      </c>
      <c r="DX66" s="71"/>
      <c r="DY66" s="72"/>
      <c r="DZ66" s="72"/>
      <c r="EA66" s="72"/>
      <c r="EB66" s="72"/>
      <c r="EC66" s="72"/>
      <c r="ED66" s="72"/>
      <c r="EE66" s="72"/>
      <c r="EF66" s="72"/>
      <c r="EG66" s="72"/>
      <c r="EH66" s="72"/>
      <c r="EI66" s="72"/>
      <c r="EJ66" s="72"/>
      <c r="EK66" s="71"/>
      <c r="EL66" s="72"/>
      <c r="EM66" s="72"/>
      <c r="EN66" s="72"/>
      <c r="EO66" s="72"/>
      <c r="EP66" s="72"/>
      <c r="EQ66" s="72"/>
      <c r="ER66" s="72"/>
      <c r="ES66" s="72"/>
      <c r="ET66" s="72"/>
      <c r="EU66" s="72"/>
      <c r="EV66" s="72"/>
      <c r="EW66" s="72"/>
      <c r="EX66" s="72"/>
      <c r="EY66" s="72"/>
      <c r="EZ66" s="72"/>
      <c r="FA66" s="72"/>
      <c r="FB66" s="72"/>
      <c r="FC66" s="72"/>
      <c r="FD66" s="72"/>
      <c r="FE66" s="71"/>
      <c r="FF66" s="72"/>
      <c r="FG66" s="72"/>
      <c r="FH66" s="72"/>
      <c r="FI66" s="71" t="s">
        <v>287</v>
      </c>
      <c r="FJ66" s="72">
        <f>FK66+FP66</f>
        <v>1351</v>
      </c>
      <c r="FK66" s="72">
        <v>1228</v>
      </c>
      <c r="FL66" s="72"/>
      <c r="FM66" s="72"/>
      <c r="FN66" s="72"/>
      <c r="FO66" s="72"/>
      <c r="FP66" s="72">
        <v>123</v>
      </c>
      <c r="FQ66" s="72"/>
      <c r="FR66" s="72"/>
      <c r="FS66" s="72"/>
      <c r="FT66" s="72"/>
      <c r="FU66" s="72">
        <f>FJ66</f>
        <v>1351</v>
      </c>
      <c r="FV66" s="71">
        <f>GR66</f>
        <v>89</v>
      </c>
      <c r="FW66" s="72"/>
      <c r="FX66" s="72"/>
      <c r="FY66" s="72"/>
      <c r="FZ66" s="72"/>
      <c r="GA66" s="72">
        <f>+FV66*10%</f>
        <v>8.9</v>
      </c>
      <c r="GB66" s="72"/>
      <c r="GC66" s="72"/>
      <c r="GD66" s="72"/>
      <c r="GE66" s="72"/>
      <c r="GF66" s="72"/>
      <c r="GG66" s="72"/>
      <c r="GH66" s="72"/>
      <c r="GI66" s="72"/>
      <c r="GJ66" s="72"/>
      <c r="GK66" s="72"/>
      <c r="GL66" s="72"/>
      <c r="GM66" s="72"/>
      <c r="GN66" s="72"/>
      <c r="GO66" s="72"/>
      <c r="GP66" s="71">
        <f>GQ66</f>
        <v>0</v>
      </c>
      <c r="GQ66" s="72"/>
      <c r="GR66" s="72">
        <f>GS66</f>
        <v>89</v>
      </c>
      <c r="GS66" s="72">
        <v>89</v>
      </c>
      <c r="GT66" s="79" t="s">
        <v>284</v>
      </c>
    </row>
  </sheetData>
  <sheetProtection/>
  <mergeCells count="311">
    <mergeCell ref="FF11:FF12"/>
    <mergeCell ref="FH11:FH12"/>
    <mergeCell ref="EY11:EY12"/>
    <mergeCell ref="EZ11:EZ12"/>
    <mergeCell ref="FA11:FA12"/>
    <mergeCell ref="FB11:FB12"/>
    <mergeCell ref="FC11:FC12"/>
    <mergeCell ref="FD11:FD12"/>
    <mergeCell ref="ER11:ER12"/>
    <mergeCell ref="ES11:ES12"/>
    <mergeCell ref="ET11:ET12"/>
    <mergeCell ref="EU11:EU12"/>
    <mergeCell ref="EV11:EV12"/>
    <mergeCell ref="EW11:EW12"/>
    <mergeCell ref="EK11:EK12"/>
    <mergeCell ref="EL11:EL12"/>
    <mergeCell ref="EM11:EM12"/>
    <mergeCell ref="EN11:EN12"/>
    <mergeCell ref="EO11:EO12"/>
    <mergeCell ref="EP11:EP12"/>
    <mergeCell ref="DZ11:DZ12"/>
    <mergeCell ref="EA11:EA12"/>
    <mergeCell ref="EB11:EB12"/>
    <mergeCell ref="EC11:EC12"/>
    <mergeCell ref="ED11:ED12"/>
    <mergeCell ref="EE11:EE12"/>
    <mergeCell ref="EY9:FD10"/>
    <mergeCell ref="FE9:FE12"/>
    <mergeCell ref="FF9:FF10"/>
    <mergeCell ref="FG9:FG12"/>
    <mergeCell ref="FH9:FH10"/>
    <mergeCell ref="DY10:DY12"/>
    <mergeCell ref="DZ10:EE10"/>
    <mergeCell ref="EG10:EG12"/>
    <mergeCell ref="EH10:EH12"/>
    <mergeCell ref="EI10:EI12"/>
    <mergeCell ref="FG8:FH8"/>
    <mergeCell ref="DX9:DX12"/>
    <mergeCell ref="DY9:EE9"/>
    <mergeCell ref="EF9:EF12"/>
    <mergeCell ref="EG9:EI9"/>
    <mergeCell ref="EJ9:EJ12"/>
    <mergeCell ref="EK9:EP10"/>
    <mergeCell ref="EQ9:EQ12"/>
    <mergeCell ref="ER9:EW10"/>
    <mergeCell ref="EX9:EX12"/>
    <mergeCell ref="EK1:EP1"/>
    <mergeCell ref="ER1:EW1"/>
    <mergeCell ref="EY1:FD1"/>
    <mergeCell ref="DX7:FH7"/>
    <mergeCell ref="DX8:EE8"/>
    <mergeCell ref="EF8:EI8"/>
    <mergeCell ref="EJ8:EP8"/>
    <mergeCell ref="EQ8:EW8"/>
    <mergeCell ref="EX8:FD8"/>
    <mergeCell ref="FE8:FF8"/>
    <mergeCell ref="CK8:CL8"/>
    <mergeCell ref="CL9:CL10"/>
    <mergeCell ref="J11:J12"/>
    <mergeCell ref="T1:Y1"/>
    <mergeCell ref="W11:W12"/>
    <mergeCell ref="R10:R12"/>
    <mergeCell ref="S8:Y8"/>
    <mergeCell ref="S6:Y6"/>
    <mergeCell ref="P9:R9"/>
    <mergeCell ref="W2:Y2"/>
    <mergeCell ref="AD11:AD12"/>
    <mergeCell ref="AX11:AX12"/>
    <mergeCell ref="AY11:AY12"/>
    <mergeCell ref="O8:R8"/>
    <mergeCell ref="S9:S12"/>
    <mergeCell ref="T11:T12"/>
    <mergeCell ref="U11:U12"/>
    <mergeCell ref="AB11:AB12"/>
    <mergeCell ref="AT11:AT12"/>
    <mergeCell ref="AP9:AT10"/>
    <mergeCell ref="K11:K12"/>
    <mergeCell ref="Y11:Y12"/>
    <mergeCell ref="Q10:Q12"/>
    <mergeCell ref="M11:M12"/>
    <mergeCell ref="O9:O12"/>
    <mergeCell ref="L11:L12"/>
    <mergeCell ref="X11:X12"/>
    <mergeCell ref="AP1:AT1"/>
    <mergeCell ref="AC11:AC12"/>
    <mergeCell ref="P10:P12"/>
    <mergeCell ref="AG9:AG12"/>
    <mergeCell ref="AH1:AM1"/>
    <mergeCell ref="AG8:AM8"/>
    <mergeCell ref="AQ11:AQ12"/>
    <mergeCell ref="AR11:AR12"/>
    <mergeCell ref="AN9:AN12"/>
    <mergeCell ref="AO11:AO12"/>
    <mergeCell ref="BA11:BA12"/>
    <mergeCell ref="AV11:AV12"/>
    <mergeCell ref="AH9:AM10"/>
    <mergeCell ref="AP11:AP12"/>
    <mergeCell ref="AW11:AW12"/>
    <mergeCell ref="T9:Y10"/>
    <mergeCell ref="AZ11:AZ12"/>
    <mergeCell ref="V11:V12"/>
    <mergeCell ref="AF11:AF12"/>
    <mergeCell ref="AI11:AI12"/>
    <mergeCell ref="A1:B1"/>
    <mergeCell ref="D8:D12"/>
    <mergeCell ref="N11:N12"/>
    <mergeCell ref="I11:I12"/>
    <mergeCell ref="A5:GT5"/>
    <mergeCell ref="AV9:BA10"/>
    <mergeCell ref="G9:G12"/>
    <mergeCell ref="AK11:AK12"/>
    <mergeCell ref="AU9:AU12"/>
    <mergeCell ref="H9:N9"/>
    <mergeCell ref="AE11:AE12"/>
    <mergeCell ref="AL11:AL12"/>
    <mergeCell ref="AM11:AM12"/>
    <mergeCell ref="AH11:AH12"/>
    <mergeCell ref="AO9:AO10"/>
    <mergeCell ref="AJ11:AJ12"/>
    <mergeCell ref="A42:B42"/>
    <mergeCell ref="A14:B14"/>
    <mergeCell ref="AA1:AF1"/>
    <mergeCell ref="Z8:AF8"/>
    <mergeCell ref="Z9:Z12"/>
    <mergeCell ref="AA9:AF10"/>
    <mergeCell ref="AA11:AA12"/>
    <mergeCell ref="Z2:GT2"/>
    <mergeCell ref="A3:GT3"/>
    <mergeCell ref="CC1:CH1"/>
    <mergeCell ref="BB8:BI8"/>
    <mergeCell ref="BJ8:BM8"/>
    <mergeCell ref="BN8:BT8"/>
    <mergeCell ref="BU8:CA8"/>
    <mergeCell ref="CB8:CH8"/>
    <mergeCell ref="Z6:GT6"/>
    <mergeCell ref="GT7:GT12"/>
    <mergeCell ref="CL11:CL12"/>
    <mergeCell ref="BB7:CL7"/>
    <mergeCell ref="AS11:AS12"/>
    <mergeCell ref="A4:GT4"/>
    <mergeCell ref="AV1:BA1"/>
    <mergeCell ref="AP8:AT8"/>
    <mergeCell ref="BN9:BN12"/>
    <mergeCell ref="BO9:BT10"/>
    <mergeCell ref="BU9:BU12"/>
    <mergeCell ref="BV9:CA10"/>
    <mergeCell ref="BO1:BT1"/>
    <mergeCell ref="BV1:CA1"/>
    <mergeCell ref="BD11:BD12"/>
    <mergeCell ref="BE11:BE12"/>
    <mergeCell ref="BF11:BF12"/>
    <mergeCell ref="BG11:BG12"/>
    <mergeCell ref="AU8:BA8"/>
    <mergeCell ref="CI8:CJ8"/>
    <mergeCell ref="BB9:BB12"/>
    <mergeCell ref="BC9:BI9"/>
    <mergeCell ref="BJ9:BJ12"/>
    <mergeCell ref="BK9:BM9"/>
    <mergeCell ref="BR11:BR12"/>
    <mergeCell ref="BS11:BS12"/>
    <mergeCell ref="BT11:BT12"/>
    <mergeCell ref="BV11:BV12"/>
    <mergeCell ref="CK9:CK12"/>
    <mergeCell ref="BC10:BC12"/>
    <mergeCell ref="BD10:BI10"/>
    <mergeCell ref="BK10:BK12"/>
    <mergeCell ref="BL10:BL12"/>
    <mergeCell ref="BM10:BM12"/>
    <mergeCell ref="CE11:CE12"/>
    <mergeCell ref="CF11:CF12"/>
    <mergeCell ref="CG11:CG12"/>
    <mergeCell ref="CH11:CH12"/>
    <mergeCell ref="BH11:BH12"/>
    <mergeCell ref="BI11:BI12"/>
    <mergeCell ref="BO11:BO12"/>
    <mergeCell ref="CC11:CC12"/>
    <mergeCell ref="BP11:BP12"/>
    <mergeCell ref="BQ11:BQ12"/>
    <mergeCell ref="CD11:CD12"/>
    <mergeCell ref="CJ11:CJ12"/>
    <mergeCell ref="BW11:BW12"/>
    <mergeCell ref="BX11:BX12"/>
    <mergeCell ref="BY11:BY12"/>
    <mergeCell ref="BZ11:BZ12"/>
    <mergeCell ref="CA11:CA12"/>
    <mergeCell ref="CI9:CI12"/>
    <mergeCell ref="CJ9:CJ10"/>
    <mergeCell ref="CB9:CB12"/>
    <mergeCell ref="CC9:CH10"/>
    <mergeCell ref="A7:A12"/>
    <mergeCell ref="B7:B12"/>
    <mergeCell ref="C7:C12"/>
    <mergeCell ref="E7:E12"/>
    <mergeCell ref="F7:F12"/>
    <mergeCell ref="G7:AO7"/>
    <mergeCell ref="AN8:AO8"/>
    <mergeCell ref="H10:H12"/>
    <mergeCell ref="I10:N10"/>
    <mergeCell ref="G8:N8"/>
    <mergeCell ref="CZ1:DE1"/>
    <mergeCell ref="DG1:DL1"/>
    <mergeCell ref="DN1:DS1"/>
    <mergeCell ref="CM7:DW7"/>
    <mergeCell ref="CM8:CT8"/>
    <mergeCell ref="CU8:CX8"/>
    <mergeCell ref="CY8:DE8"/>
    <mergeCell ref="DF8:DL8"/>
    <mergeCell ref="DM8:DS8"/>
    <mergeCell ref="DT8:DU8"/>
    <mergeCell ref="DV8:DW8"/>
    <mergeCell ref="CM9:CM12"/>
    <mergeCell ref="CN9:CT9"/>
    <mergeCell ref="CU9:CU12"/>
    <mergeCell ref="CV9:CX9"/>
    <mergeCell ref="CY9:CY12"/>
    <mergeCell ref="CZ9:DE10"/>
    <mergeCell ref="DF9:DF12"/>
    <mergeCell ref="DG9:DL10"/>
    <mergeCell ref="DM9:DM12"/>
    <mergeCell ref="DN9:DS10"/>
    <mergeCell ref="DT9:DT12"/>
    <mergeCell ref="DU9:DU10"/>
    <mergeCell ref="DV9:DV12"/>
    <mergeCell ref="DW9:DW10"/>
    <mergeCell ref="CN10:CN12"/>
    <mergeCell ref="CO10:CT10"/>
    <mergeCell ref="CV10:CV12"/>
    <mergeCell ref="CW10:CW12"/>
    <mergeCell ref="CX10:CX12"/>
    <mergeCell ref="CO11:CO12"/>
    <mergeCell ref="CP11:CP12"/>
    <mergeCell ref="CQ11:CQ12"/>
    <mergeCell ref="CR11:CR12"/>
    <mergeCell ref="CS11:CS12"/>
    <mergeCell ref="CT11:CT12"/>
    <mergeCell ref="CZ11:CZ12"/>
    <mergeCell ref="DA11:DA12"/>
    <mergeCell ref="DB11:DB12"/>
    <mergeCell ref="DC11:DC12"/>
    <mergeCell ref="DD11:DD12"/>
    <mergeCell ref="DE11:DE12"/>
    <mergeCell ref="DG11:DG12"/>
    <mergeCell ref="DH11:DH12"/>
    <mergeCell ref="DI11:DI12"/>
    <mergeCell ref="DJ11:DJ12"/>
    <mergeCell ref="DK11:DK12"/>
    <mergeCell ref="DL11:DL12"/>
    <mergeCell ref="GQ11:GQ12"/>
    <mergeCell ref="GS11:GS12"/>
    <mergeCell ref="DU11:DU12"/>
    <mergeCell ref="DW11:DW12"/>
    <mergeCell ref="DN11:DN12"/>
    <mergeCell ref="DO11:DO12"/>
    <mergeCell ref="DP11:DP12"/>
    <mergeCell ref="DQ11:DQ12"/>
    <mergeCell ref="DR11:DR12"/>
    <mergeCell ref="DS11:DS12"/>
    <mergeCell ref="GJ11:GJ12"/>
    <mergeCell ref="GK11:GK12"/>
    <mergeCell ref="GL11:GL12"/>
    <mergeCell ref="GM11:GM12"/>
    <mergeCell ref="GN11:GN12"/>
    <mergeCell ref="GO11:GO12"/>
    <mergeCell ref="GC11:GC12"/>
    <mergeCell ref="GD11:GD12"/>
    <mergeCell ref="GE11:GE12"/>
    <mergeCell ref="GF11:GF12"/>
    <mergeCell ref="GG11:GG12"/>
    <mergeCell ref="GH11:GH12"/>
    <mergeCell ref="FV11:FV12"/>
    <mergeCell ref="FW11:FW12"/>
    <mergeCell ref="FX11:FX12"/>
    <mergeCell ref="FY11:FY12"/>
    <mergeCell ref="FZ11:FZ12"/>
    <mergeCell ref="GA11:GA12"/>
    <mergeCell ref="FK11:FK12"/>
    <mergeCell ref="FL11:FL12"/>
    <mergeCell ref="FM11:FM12"/>
    <mergeCell ref="FN11:FN12"/>
    <mergeCell ref="FO11:FO12"/>
    <mergeCell ref="FP11:FP12"/>
    <mergeCell ref="GJ9:GO10"/>
    <mergeCell ref="GP9:GP12"/>
    <mergeCell ref="GQ9:GQ10"/>
    <mergeCell ref="GR9:GR12"/>
    <mergeCell ref="GS9:GS10"/>
    <mergeCell ref="FJ10:FJ12"/>
    <mergeCell ref="FK10:FP10"/>
    <mergeCell ref="FR10:FR12"/>
    <mergeCell ref="FS10:FS12"/>
    <mergeCell ref="FT10:FT12"/>
    <mergeCell ref="GR8:GS8"/>
    <mergeCell ref="FI9:FI12"/>
    <mergeCell ref="FJ9:FP9"/>
    <mergeCell ref="FQ9:FQ12"/>
    <mergeCell ref="FR9:FT9"/>
    <mergeCell ref="FU9:FU12"/>
    <mergeCell ref="FV9:GA10"/>
    <mergeCell ref="GB9:GB12"/>
    <mergeCell ref="GC9:GH10"/>
    <mergeCell ref="GI9:GI12"/>
    <mergeCell ref="FV1:GA1"/>
    <mergeCell ref="GC1:GH1"/>
    <mergeCell ref="GJ1:GO1"/>
    <mergeCell ref="FI7:GS7"/>
    <mergeCell ref="FI8:FP8"/>
    <mergeCell ref="FQ8:FT8"/>
    <mergeCell ref="FU8:GA8"/>
    <mergeCell ref="GB8:GH8"/>
    <mergeCell ref="GI8:GO8"/>
    <mergeCell ref="GP8:GQ8"/>
  </mergeCells>
  <printOptions/>
  <pageMargins left="0.2755905511811024" right="0.15748031496062992" top="0.31496062992125984" bottom="0.1968503937007874" header="0.31496062992125984" footer="0.31496062992125984"/>
  <pageSetup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sheetPr>
    <tabColor rgb="FFFF0000"/>
  </sheetPr>
  <dimension ref="A1:GW40"/>
  <sheetViews>
    <sheetView view="pageBreakPreview" zoomScale="85" zoomScaleNormal="80" zoomScaleSheetLayoutView="85" zoomScalePageLayoutView="0" workbookViewId="0" topLeftCell="F1">
      <selection activeCell="DU12" sqref="DU1:FH16384"/>
    </sheetView>
  </sheetViews>
  <sheetFormatPr defaultColWidth="9.140625" defaultRowHeight="15"/>
  <cols>
    <col min="1" max="1" width="3.7109375" style="8" bestFit="1" customWidth="1"/>
    <col min="2" max="2" width="27.140625" style="8" customWidth="1"/>
    <col min="3" max="3" width="8.7109375" style="8" customWidth="1"/>
    <col min="4" max="4" width="23.57421875" style="57" hidden="1" customWidth="1"/>
    <col min="5" max="5" width="9.00390625" style="15" customWidth="1"/>
    <col min="6" max="6" width="9.00390625" style="100" customWidth="1"/>
    <col min="7" max="124" width="9.00390625" style="57" hidden="1" customWidth="1"/>
    <col min="125" max="125" width="10.57421875" style="114" hidden="1" customWidth="1"/>
    <col min="126" max="126" width="9.57421875" style="114" hidden="1" customWidth="1"/>
    <col min="127" max="132" width="8.57421875" style="114" hidden="1" customWidth="1"/>
    <col min="133" max="133" width="9.140625" style="114" hidden="1" customWidth="1"/>
    <col min="134" max="134" width="10.00390625" style="114" hidden="1" customWidth="1"/>
    <col min="135" max="139" width="8.57421875" style="114" hidden="1" customWidth="1"/>
    <col min="140" max="140" width="8.00390625" style="114" hidden="1" customWidth="1"/>
    <col min="141" max="141" width="6.8515625" style="114" hidden="1" customWidth="1"/>
    <col min="142" max="142" width="8.8515625" style="114" hidden="1" customWidth="1"/>
    <col min="143" max="143" width="8.00390625" style="114" hidden="1" customWidth="1"/>
    <col min="144" max="144" width="7.7109375" style="114" hidden="1" customWidth="1"/>
    <col min="145" max="145" width="7.57421875" style="114" hidden="1" customWidth="1"/>
    <col min="146" max="146" width="0" style="114" hidden="1" customWidth="1"/>
    <col min="147" max="147" width="8.140625" style="114" hidden="1" customWidth="1"/>
    <col min="148" max="148" width="7.57421875" style="114" hidden="1" customWidth="1"/>
    <col min="149" max="149" width="8.8515625" style="114" hidden="1" customWidth="1"/>
    <col min="150" max="150" width="8.00390625" style="114" hidden="1" customWidth="1"/>
    <col min="151" max="151" width="7.7109375" style="114" hidden="1" customWidth="1"/>
    <col min="152" max="152" width="7.57421875" style="114" hidden="1" customWidth="1"/>
    <col min="153" max="153" width="0" style="114" hidden="1" customWidth="1"/>
    <col min="154" max="155" width="8.7109375" style="114" hidden="1" customWidth="1"/>
    <col min="156" max="156" width="8.8515625" style="114" hidden="1" customWidth="1"/>
    <col min="157" max="157" width="8.00390625" style="114" hidden="1" customWidth="1"/>
    <col min="158" max="158" width="7.7109375" style="114" hidden="1" customWidth="1"/>
    <col min="159" max="159" width="7.57421875" style="114" hidden="1" customWidth="1"/>
    <col min="160" max="160" width="0" style="114" hidden="1" customWidth="1"/>
    <col min="161" max="162" width="9.421875" style="114" hidden="1" customWidth="1"/>
    <col min="163" max="164" width="10.421875" style="114" hidden="1" customWidth="1"/>
    <col min="165" max="165" width="11.28125" style="8" customWidth="1"/>
    <col min="166" max="166" width="9.57421875" style="8" customWidth="1"/>
    <col min="167" max="172" width="8.57421875" style="8" customWidth="1"/>
    <col min="173" max="173" width="9.140625" style="8" customWidth="1"/>
    <col min="174" max="174" width="10.00390625" style="8" customWidth="1"/>
    <col min="175" max="179" width="8.57421875" style="8" hidden="1" customWidth="1"/>
    <col min="180" max="180" width="8.00390625" style="8" customWidth="1"/>
    <col min="181" max="181" width="6.8515625" style="8" customWidth="1"/>
    <col min="182" max="182" width="8.8515625" style="8" hidden="1" customWidth="1"/>
    <col min="183" max="183" width="8.00390625" style="8" hidden="1" customWidth="1"/>
    <col min="184" max="184" width="7.7109375" style="8" hidden="1" customWidth="1"/>
    <col min="185" max="185" width="7.57421875" style="8" hidden="1" customWidth="1"/>
    <col min="186" max="186" width="0" style="8" hidden="1" customWidth="1"/>
    <col min="187" max="187" width="8.140625" style="8" customWidth="1"/>
    <col min="188" max="188" width="7.57421875" style="8" customWidth="1"/>
    <col min="189" max="189" width="8.8515625" style="8" hidden="1" customWidth="1"/>
    <col min="190" max="190" width="8.00390625" style="8" hidden="1" customWidth="1"/>
    <col min="191" max="191" width="7.7109375" style="8" hidden="1" customWidth="1"/>
    <col min="192" max="192" width="7.57421875" style="8" hidden="1" customWidth="1"/>
    <col min="193" max="193" width="0" style="8" hidden="1" customWidth="1"/>
    <col min="194" max="195" width="8.7109375" style="8" customWidth="1"/>
    <col min="196" max="196" width="8.8515625" style="8" hidden="1" customWidth="1"/>
    <col min="197" max="197" width="8.00390625" style="8" hidden="1" customWidth="1"/>
    <col min="198" max="198" width="7.7109375" style="8" hidden="1" customWidth="1"/>
    <col min="199" max="199" width="7.57421875" style="8" hidden="1" customWidth="1"/>
    <col min="200" max="200" width="0" style="8" hidden="1" customWidth="1"/>
    <col min="201" max="202" width="9.421875" style="8" customWidth="1"/>
    <col min="203" max="204" width="10.421875" style="8" customWidth="1"/>
    <col min="205" max="205" width="9.421875" style="8" bestFit="1" customWidth="1"/>
    <col min="206" max="16384" width="9.140625" style="8" customWidth="1"/>
  </cols>
  <sheetData>
    <row r="1" spans="12:205" ht="24" customHeight="1">
      <c r="L1" s="64"/>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X1" s="64"/>
      <c r="BE1" s="205" t="s">
        <v>162</v>
      </c>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205"/>
      <c r="DD1" s="205"/>
      <c r="DE1" s="205"/>
      <c r="DF1" s="205"/>
      <c r="DG1" s="205"/>
      <c r="DH1" s="205"/>
      <c r="DI1" s="205"/>
      <c r="DJ1" s="205"/>
      <c r="DK1" s="205"/>
      <c r="DL1" s="205"/>
      <c r="DM1" s="205"/>
      <c r="DN1" s="205"/>
      <c r="DO1" s="205"/>
      <c r="DP1" s="205"/>
      <c r="DQ1" s="205"/>
      <c r="DR1" s="205"/>
      <c r="DS1" s="205"/>
      <c r="DT1" s="205"/>
      <c r="DU1" s="205"/>
      <c r="DV1" s="205"/>
      <c r="DW1" s="205"/>
      <c r="DX1" s="205"/>
      <c r="DY1" s="205"/>
      <c r="DZ1" s="205"/>
      <c r="EA1" s="205"/>
      <c r="EB1" s="205"/>
      <c r="EC1" s="205"/>
      <c r="ED1" s="205"/>
      <c r="EE1" s="205"/>
      <c r="EF1" s="205"/>
      <c r="EG1" s="205"/>
      <c r="EH1" s="205"/>
      <c r="EI1" s="205"/>
      <c r="EJ1" s="205"/>
      <c r="EK1" s="205"/>
      <c r="EL1" s="205"/>
      <c r="EM1" s="205"/>
      <c r="EN1" s="205"/>
      <c r="EO1" s="205"/>
      <c r="EP1" s="205"/>
      <c r="EQ1" s="205"/>
      <c r="ER1" s="205"/>
      <c r="ES1" s="205"/>
      <c r="ET1" s="205"/>
      <c r="EU1" s="205"/>
      <c r="EV1" s="205"/>
      <c r="EW1" s="205"/>
      <c r="EX1" s="205"/>
      <c r="EY1" s="205"/>
      <c r="EZ1" s="205"/>
      <c r="FA1" s="205"/>
      <c r="FB1" s="205"/>
      <c r="FC1" s="205"/>
      <c r="FD1" s="205"/>
      <c r="FE1" s="205"/>
      <c r="FF1" s="205"/>
      <c r="FG1" s="205"/>
      <c r="FH1" s="205"/>
      <c r="FI1" s="205"/>
      <c r="FJ1" s="205"/>
      <c r="FK1" s="205"/>
      <c r="FL1" s="205"/>
      <c r="FM1" s="205"/>
      <c r="FN1" s="205"/>
      <c r="FO1" s="205"/>
      <c r="FP1" s="205"/>
      <c r="FQ1" s="205"/>
      <c r="FR1" s="205"/>
      <c r="FS1" s="205"/>
      <c r="FT1" s="205"/>
      <c r="FU1" s="205"/>
      <c r="FV1" s="205"/>
      <c r="FW1" s="205"/>
      <c r="FX1" s="205"/>
      <c r="FY1" s="205"/>
      <c r="FZ1" s="205"/>
      <c r="GA1" s="205"/>
      <c r="GB1" s="205"/>
      <c r="GC1" s="205"/>
      <c r="GD1" s="205"/>
      <c r="GE1" s="205"/>
      <c r="GF1" s="205"/>
      <c r="GG1" s="205"/>
      <c r="GH1" s="205"/>
      <c r="GI1" s="205"/>
      <c r="GJ1" s="205"/>
      <c r="GK1" s="205"/>
      <c r="GL1" s="205"/>
      <c r="GM1" s="205"/>
      <c r="GN1" s="205"/>
      <c r="GO1" s="205"/>
      <c r="GP1" s="205"/>
      <c r="GQ1" s="205"/>
      <c r="GR1" s="205"/>
      <c r="GS1" s="205"/>
      <c r="GT1" s="205"/>
      <c r="GU1" s="205"/>
      <c r="GV1" s="205"/>
      <c r="GW1" s="205"/>
    </row>
    <row r="2" spans="1:205" ht="16.5">
      <c r="A2" s="165" t="s">
        <v>81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row>
    <row r="3" spans="1:205" ht="18.75" hidden="1">
      <c r="A3" s="204" t="str">
        <f>NTM!A4</f>
        <v>(Kèm theo Quyết định số  201 /QĐ-UBND ngày 11  / 5  /2020 của Ủy ban nhân dân huyện Ia H'Drai)</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c r="BH3" s="204"/>
      <c r="BI3" s="204"/>
      <c r="BJ3" s="204"/>
      <c r="BK3" s="204"/>
      <c r="BL3" s="204"/>
      <c r="BM3" s="204"/>
      <c r="BN3" s="204"/>
      <c r="BO3" s="204"/>
      <c r="BP3" s="204"/>
      <c r="BQ3" s="204"/>
      <c r="BR3" s="204"/>
      <c r="BS3" s="204"/>
      <c r="BT3" s="204"/>
      <c r="BU3" s="204"/>
      <c r="BV3" s="204"/>
      <c r="BW3" s="204"/>
      <c r="BX3" s="204"/>
      <c r="BY3" s="204"/>
      <c r="BZ3" s="204"/>
      <c r="CA3" s="204"/>
      <c r="CB3" s="204"/>
      <c r="CC3" s="204"/>
      <c r="CD3" s="204"/>
      <c r="CE3" s="204"/>
      <c r="CF3" s="204"/>
      <c r="CG3" s="204"/>
      <c r="CH3" s="204"/>
      <c r="CI3" s="204"/>
      <c r="CJ3" s="204"/>
      <c r="CK3" s="204"/>
      <c r="CL3" s="204"/>
      <c r="CM3" s="204"/>
      <c r="CN3" s="204"/>
      <c r="CO3" s="204"/>
      <c r="CP3" s="204"/>
      <c r="CQ3" s="204"/>
      <c r="CR3" s="204"/>
      <c r="CS3" s="204"/>
      <c r="CT3" s="204"/>
      <c r="CU3" s="204"/>
      <c r="CV3" s="204"/>
      <c r="CW3" s="204"/>
      <c r="CX3" s="204"/>
      <c r="CY3" s="204"/>
      <c r="CZ3" s="204"/>
      <c r="DA3" s="204"/>
      <c r="DB3" s="204"/>
      <c r="DC3" s="204"/>
      <c r="DD3" s="204"/>
      <c r="DE3" s="204"/>
      <c r="DF3" s="204"/>
      <c r="DG3" s="204"/>
      <c r="DH3" s="204"/>
      <c r="DI3" s="204"/>
      <c r="DJ3" s="204"/>
      <c r="DK3" s="204"/>
      <c r="DL3" s="204"/>
      <c r="DM3" s="204"/>
      <c r="DN3" s="204"/>
      <c r="DO3" s="204"/>
      <c r="DP3" s="204"/>
      <c r="DQ3" s="204"/>
      <c r="DR3" s="204"/>
      <c r="DS3" s="204"/>
      <c r="DT3" s="204"/>
      <c r="DU3" s="204"/>
      <c r="DV3" s="204"/>
      <c r="DW3" s="204"/>
      <c r="DX3" s="204"/>
      <c r="DY3" s="204"/>
      <c r="DZ3" s="204"/>
      <c r="EA3" s="204"/>
      <c r="EB3" s="204"/>
      <c r="EC3" s="204"/>
      <c r="ED3" s="204"/>
      <c r="EE3" s="204"/>
      <c r="EF3" s="204"/>
      <c r="EG3" s="204"/>
      <c r="EH3" s="204"/>
      <c r="EI3" s="204"/>
      <c r="EJ3" s="204"/>
      <c r="EK3" s="204"/>
      <c r="EL3" s="204"/>
      <c r="EM3" s="204"/>
      <c r="EN3" s="204"/>
      <c r="EO3" s="204"/>
      <c r="EP3" s="204"/>
      <c r="EQ3" s="204"/>
      <c r="ER3" s="204"/>
      <c r="ES3" s="204"/>
      <c r="ET3" s="204"/>
      <c r="EU3" s="204"/>
      <c r="EV3" s="204"/>
      <c r="EW3" s="204"/>
      <c r="EX3" s="204"/>
      <c r="EY3" s="204"/>
      <c r="EZ3" s="204"/>
      <c r="FA3" s="204"/>
      <c r="FB3" s="204"/>
      <c r="FC3" s="204"/>
      <c r="FD3" s="204"/>
      <c r="FE3" s="204"/>
      <c r="FF3" s="204"/>
      <c r="FG3" s="204"/>
      <c r="FH3" s="204"/>
      <c r="FI3" s="204"/>
      <c r="FJ3" s="204"/>
      <c r="FK3" s="204"/>
      <c r="FL3" s="204"/>
      <c r="FM3" s="204"/>
      <c r="FN3" s="204"/>
      <c r="FO3" s="204"/>
      <c r="FP3" s="204"/>
      <c r="FQ3" s="204"/>
      <c r="FR3" s="204"/>
      <c r="FS3" s="204"/>
      <c r="FT3" s="204"/>
      <c r="FU3" s="204"/>
      <c r="FV3" s="204"/>
      <c r="FW3" s="204"/>
      <c r="FX3" s="204"/>
      <c r="FY3" s="204"/>
      <c r="FZ3" s="204"/>
      <c r="GA3" s="204"/>
      <c r="GB3" s="204"/>
      <c r="GC3" s="204"/>
      <c r="GD3" s="204"/>
      <c r="GE3" s="204"/>
      <c r="GF3" s="204"/>
      <c r="GG3" s="204"/>
      <c r="GH3" s="204"/>
      <c r="GI3" s="204"/>
      <c r="GJ3" s="204"/>
      <c r="GK3" s="204"/>
      <c r="GL3" s="204"/>
      <c r="GM3" s="204"/>
      <c r="GN3" s="204"/>
      <c r="GO3" s="204"/>
      <c r="GP3" s="204"/>
      <c r="GQ3" s="204"/>
      <c r="GR3" s="204"/>
      <c r="GS3" s="204"/>
      <c r="GT3" s="204"/>
      <c r="GU3" s="204"/>
      <c r="GV3" s="204"/>
      <c r="GW3" s="204"/>
    </row>
    <row r="4" spans="1:205" ht="18.75">
      <c r="A4" s="204" t="str">
        <f>NTM!A5</f>
        <v>(Kèm theo Nghị quyết số      /2020/NQ-HĐND ngày       / 8 /2020 của Hội đồng nhân dân huyện Ia H'Drai)</v>
      </c>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204"/>
      <c r="BG4" s="204"/>
      <c r="BH4" s="204"/>
      <c r="BI4" s="204"/>
      <c r="BJ4" s="204"/>
      <c r="BK4" s="204"/>
      <c r="BL4" s="204"/>
      <c r="BM4" s="204"/>
      <c r="BN4" s="204"/>
      <c r="BO4" s="204"/>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204"/>
      <c r="EH4" s="204"/>
      <c r="EI4" s="204"/>
      <c r="EJ4" s="204"/>
      <c r="EK4" s="204"/>
      <c r="EL4" s="204"/>
      <c r="EM4" s="204"/>
      <c r="EN4" s="204"/>
      <c r="EO4" s="204"/>
      <c r="EP4" s="204"/>
      <c r="EQ4" s="204"/>
      <c r="ER4" s="204"/>
      <c r="ES4" s="204"/>
      <c r="ET4" s="204"/>
      <c r="EU4" s="204"/>
      <c r="EV4" s="204"/>
      <c r="EW4" s="204"/>
      <c r="EX4" s="204"/>
      <c r="EY4" s="204"/>
      <c r="EZ4" s="204"/>
      <c r="FA4" s="204"/>
      <c r="FB4" s="204"/>
      <c r="FC4" s="204"/>
      <c r="FD4" s="204"/>
      <c r="FE4" s="204"/>
      <c r="FF4" s="204"/>
      <c r="FG4" s="204"/>
      <c r="FH4" s="204"/>
      <c r="FI4" s="204"/>
      <c r="FJ4" s="204"/>
      <c r="FK4" s="204"/>
      <c r="FL4" s="204"/>
      <c r="FM4" s="204"/>
      <c r="FN4" s="204"/>
      <c r="FO4" s="204"/>
      <c r="FP4" s="204"/>
      <c r="FQ4" s="204"/>
      <c r="FR4" s="204"/>
      <c r="FS4" s="204"/>
      <c r="FT4" s="204"/>
      <c r="FU4" s="204"/>
      <c r="FV4" s="204"/>
      <c r="FW4" s="204"/>
      <c r="FX4" s="204"/>
      <c r="FY4" s="204"/>
      <c r="FZ4" s="204"/>
      <c r="GA4" s="204"/>
      <c r="GB4" s="204"/>
      <c r="GC4" s="204"/>
      <c r="GD4" s="204"/>
      <c r="GE4" s="204"/>
      <c r="GF4" s="204"/>
      <c r="GG4" s="204"/>
      <c r="GH4" s="204"/>
      <c r="GI4" s="204"/>
      <c r="GJ4" s="204"/>
      <c r="GK4" s="204"/>
      <c r="GL4" s="204"/>
      <c r="GM4" s="204"/>
      <c r="GN4" s="204"/>
      <c r="GO4" s="204"/>
      <c r="GP4" s="204"/>
      <c r="GQ4" s="204"/>
      <c r="GR4" s="204"/>
      <c r="GS4" s="204"/>
      <c r="GT4" s="204"/>
      <c r="GU4" s="204"/>
      <c r="GV4" s="204"/>
      <c r="GW4" s="204"/>
    </row>
    <row r="5" spans="1:205" ht="16.5">
      <c r="A5" s="16"/>
      <c r="B5" s="17"/>
      <c r="C5" s="16"/>
      <c r="D5" s="58"/>
      <c r="E5" s="16"/>
      <c r="F5" s="16"/>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206" t="s">
        <v>80</v>
      </c>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s="206"/>
      <c r="FM5" s="206"/>
      <c r="FN5" s="206"/>
      <c r="FO5" s="206"/>
      <c r="FP5" s="206"/>
      <c r="FQ5" s="206"/>
      <c r="FR5" s="206"/>
      <c r="FS5" s="206"/>
      <c r="FT5" s="206"/>
      <c r="FU5" s="206"/>
      <c r="FV5" s="206"/>
      <c r="FW5" s="206"/>
      <c r="FX5" s="206"/>
      <c r="FY5" s="206"/>
      <c r="FZ5" s="206"/>
      <c r="GA5" s="206"/>
      <c r="GB5" s="206"/>
      <c r="GC5" s="206"/>
      <c r="GD5" s="206"/>
      <c r="GE5" s="206"/>
      <c r="GF5" s="206"/>
      <c r="GG5" s="206"/>
      <c r="GH5" s="206"/>
      <c r="GI5" s="206"/>
      <c r="GJ5" s="206"/>
      <c r="GK5" s="206"/>
      <c r="GL5" s="206"/>
      <c r="GM5" s="206"/>
      <c r="GN5" s="206"/>
      <c r="GO5" s="206"/>
      <c r="GP5" s="206"/>
      <c r="GQ5" s="206"/>
      <c r="GR5" s="206"/>
      <c r="GS5" s="206"/>
      <c r="GT5" s="206"/>
      <c r="GU5" s="206"/>
      <c r="GV5" s="206"/>
      <c r="GW5" s="206"/>
    </row>
    <row r="6" spans="1:205" s="36" customFormat="1" ht="28.5" customHeight="1">
      <c r="A6" s="149" t="s">
        <v>2</v>
      </c>
      <c r="B6" s="133" t="s">
        <v>5</v>
      </c>
      <c r="C6" s="133" t="s">
        <v>6</v>
      </c>
      <c r="D6" s="59"/>
      <c r="E6" s="133" t="s">
        <v>14</v>
      </c>
      <c r="F6" s="149" t="s">
        <v>7</v>
      </c>
      <c r="G6" s="142" t="s">
        <v>192</v>
      </c>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7"/>
      <c r="AM6" s="197"/>
      <c r="AN6" s="197"/>
      <c r="AO6" s="197"/>
      <c r="AP6" s="197"/>
      <c r="AQ6" s="197"/>
      <c r="AR6" s="143"/>
      <c r="AS6" s="142" t="s">
        <v>219</v>
      </c>
      <c r="AT6" s="197"/>
      <c r="AU6" s="197"/>
      <c r="AV6" s="197"/>
      <c r="AW6" s="197"/>
      <c r="AX6" s="197"/>
      <c r="AY6" s="197"/>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43"/>
      <c r="CG6" s="142" t="s">
        <v>240</v>
      </c>
      <c r="CH6" s="197"/>
      <c r="CI6" s="197"/>
      <c r="CJ6" s="197"/>
      <c r="CK6" s="197"/>
      <c r="CL6" s="197"/>
      <c r="CM6" s="197"/>
      <c r="CN6" s="197"/>
      <c r="CO6" s="197"/>
      <c r="CP6" s="197"/>
      <c r="CQ6" s="197"/>
      <c r="CR6" s="197"/>
      <c r="CS6" s="197"/>
      <c r="CT6" s="197"/>
      <c r="CU6" s="197"/>
      <c r="CV6" s="197"/>
      <c r="CW6" s="197"/>
      <c r="CX6" s="197"/>
      <c r="CY6" s="197"/>
      <c r="CZ6" s="197"/>
      <c r="DA6" s="197"/>
      <c r="DB6" s="197"/>
      <c r="DC6" s="197"/>
      <c r="DD6" s="197"/>
      <c r="DE6" s="197"/>
      <c r="DF6" s="197"/>
      <c r="DG6" s="197"/>
      <c r="DH6" s="197"/>
      <c r="DI6" s="197"/>
      <c r="DJ6" s="197"/>
      <c r="DK6" s="197"/>
      <c r="DL6" s="197"/>
      <c r="DM6" s="197"/>
      <c r="DN6" s="197"/>
      <c r="DO6" s="197"/>
      <c r="DP6" s="197"/>
      <c r="DQ6" s="197"/>
      <c r="DR6" s="197"/>
      <c r="DS6" s="197"/>
      <c r="DT6" s="143"/>
      <c r="DU6" s="207" t="s">
        <v>280</v>
      </c>
      <c r="DV6" s="208"/>
      <c r="DW6" s="208"/>
      <c r="DX6" s="208"/>
      <c r="DY6" s="208"/>
      <c r="DZ6" s="208"/>
      <c r="EA6" s="208"/>
      <c r="EB6" s="208"/>
      <c r="EC6" s="208"/>
      <c r="ED6" s="208"/>
      <c r="EE6" s="208"/>
      <c r="EF6" s="208"/>
      <c r="EG6" s="208"/>
      <c r="EH6" s="208"/>
      <c r="EI6" s="208"/>
      <c r="EJ6" s="208"/>
      <c r="EK6" s="208"/>
      <c r="EL6" s="208"/>
      <c r="EM6" s="208"/>
      <c r="EN6" s="208"/>
      <c r="EO6" s="208"/>
      <c r="EP6" s="208"/>
      <c r="EQ6" s="208"/>
      <c r="ER6" s="208"/>
      <c r="ES6" s="208"/>
      <c r="ET6" s="208"/>
      <c r="EU6" s="208"/>
      <c r="EV6" s="208"/>
      <c r="EW6" s="208"/>
      <c r="EX6" s="208"/>
      <c r="EY6" s="208"/>
      <c r="EZ6" s="208"/>
      <c r="FA6" s="208"/>
      <c r="FB6" s="208"/>
      <c r="FC6" s="208"/>
      <c r="FD6" s="208"/>
      <c r="FE6" s="208"/>
      <c r="FF6" s="208"/>
      <c r="FG6" s="208"/>
      <c r="FH6" s="209"/>
      <c r="FI6" s="127" t="s">
        <v>215</v>
      </c>
      <c r="FJ6" s="182"/>
      <c r="FK6" s="182"/>
      <c r="FL6" s="182"/>
      <c r="FM6" s="182"/>
      <c r="FN6" s="182"/>
      <c r="FO6" s="182"/>
      <c r="FP6" s="182"/>
      <c r="FQ6" s="182"/>
      <c r="FR6" s="182"/>
      <c r="FS6" s="182"/>
      <c r="FT6" s="182"/>
      <c r="FU6" s="182"/>
      <c r="FV6" s="182"/>
      <c r="FW6" s="182"/>
      <c r="FX6" s="182"/>
      <c r="FY6" s="182"/>
      <c r="FZ6" s="182"/>
      <c r="GA6" s="182"/>
      <c r="GB6" s="182"/>
      <c r="GC6" s="182"/>
      <c r="GD6" s="182"/>
      <c r="GE6" s="182"/>
      <c r="GF6" s="182"/>
      <c r="GG6" s="182"/>
      <c r="GH6" s="182"/>
      <c r="GI6" s="182"/>
      <c r="GJ6" s="182"/>
      <c r="GK6" s="182"/>
      <c r="GL6" s="182"/>
      <c r="GM6" s="182"/>
      <c r="GN6" s="182"/>
      <c r="GO6" s="182"/>
      <c r="GP6" s="182"/>
      <c r="GQ6" s="182"/>
      <c r="GR6" s="182"/>
      <c r="GS6" s="182"/>
      <c r="GT6" s="182"/>
      <c r="GU6" s="182"/>
      <c r="GV6" s="128"/>
      <c r="GW6" s="201" t="s">
        <v>68</v>
      </c>
    </row>
    <row r="7" spans="1:205" ht="44.25" customHeight="1">
      <c r="A7" s="150"/>
      <c r="B7" s="152"/>
      <c r="C7" s="152"/>
      <c r="D7" s="135" t="s">
        <v>13</v>
      </c>
      <c r="E7" s="152"/>
      <c r="F7" s="150"/>
      <c r="G7" s="142" t="s">
        <v>8</v>
      </c>
      <c r="H7" s="197"/>
      <c r="I7" s="197"/>
      <c r="J7" s="197"/>
      <c r="K7" s="197"/>
      <c r="L7" s="197"/>
      <c r="M7" s="197"/>
      <c r="N7" s="143"/>
      <c r="O7" s="142" t="s">
        <v>21</v>
      </c>
      <c r="P7" s="197"/>
      <c r="Q7" s="197"/>
      <c r="R7" s="197"/>
      <c r="S7" s="197"/>
      <c r="T7" s="197"/>
      <c r="U7" s="143"/>
      <c r="V7" s="142" t="s">
        <v>157</v>
      </c>
      <c r="W7" s="197"/>
      <c r="X7" s="197"/>
      <c r="Y7" s="197"/>
      <c r="Z7" s="197"/>
      <c r="AA7" s="197"/>
      <c r="AB7" s="143"/>
      <c r="AC7" s="142" t="s">
        <v>151</v>
      </c>
      <c r="AD7" s="197"/>
      <c r="AE7" s="197"/>
      <c r="AF7" s="197"/>
      <c r="AG7" s="197"/>
      <c r="AH7" s="197"/>
      <c r="AI7" s="143"/>
      <c r="AJ7" s="142" t="s">
        <v>152</v>
      </c>
      <c r="AK7" s="197"/>
      <c r="AL7" s="197"/>
      <c r="AM7" s="197"/>
      <c r="AN7" s="197"/>
      <c r="AO7" s="197"/>
      <c r="AP7" s="143"/>
      <c r="AQ7" s="142" t="s">
        <v>193</v>
      </c>
      <c r="AR7" s="143"/>
      <c r="AS7" s="142" t="s">
        <v>8</v>
      </c>
      <c r="AT7" s="197"/>
      <c r="AU7" s="197"/>
      <c r="AV7" s="197"/>
      <c r="AW7" s="197"/>
      <c r="AX7" s="197"/>
      <c r="AY7" s="197"/>
      <c r="AZ7" s="143"/>
      <c r="BA7" s="142" t="s">
        <v>21</v>
      </c>
      <c r="BB7" s="197"/>
      <c r="BC7" s="197"/>
      <c r="BD7" s="197"/>
      <c r="BE7" s="197"/>
      <c r="BF7" s="197"/>
      <c r="BG7" s="143"/>
      <c r="BH7" s="142" t="s">
        <v>157</v>
      </c>
      <c r="BI7" s="197"/>
      <c r="BJ7" s="197"/>
      <c r="BK7" s="197"/>
      <c r="BL7" s="197"/>
      <c r="BM7" s="197"/>
      <c r="BN7" s="143"/>
      <c r="BO7" s="142" t="s">
        <v>151</v>
      </c>
      <c r="BP7" s="197"/>
      <c r="BQ7" s="197"/>
      <c r="BR7" s="197"/>
      <c r="BS7" s="197"/>
      <c r="BT7" s="197"/>
      <c r="BU7" s="143"/>
      <c r="BV7" s="142" t="s">
        <v>152</v>
      </c>
      <c r="BW7" s="197"/>
      <c r="BX7" s="197"/>
      <c r="BY7" s="197"/>
      <c r="BZ7" s="197"/>
      <c r="CA7" s="197"/>
      <c r="CB7" s="143"/>
      <c r="CC7" s="142" t="s">
        <v>175</v>
      </c>
      <c r="CD7" s="143"/>
      <c r="CE7" s="142" t="s">
        <v>176</v>
      </c>
      <c r="CF7" s="143"/>
      <c r="CG7" s="142" t="s">
        <v>8</v>
      </c>
      <c r="CH7" s="197"/>
      <c r="CI7" s="197"/>
      <c r="CJ7" s="197"/>
      <c r="CK7" s="197"/>
      <c r="CL7" s="197"/>
      <c r="CM7" s="197"/>
      <c r="CN7" s="143"/>
      <c r="CO7" s="142" t="s">
        <v>21</v>
      </c>
      <c r="CP7" s="197"/>
      <c r="CQ7" s="197"/>
      <c r="CR7" s="197"/>
      <c r="CS7" s="197"/>
      <c r="CT7" s="197"/>
      <c r="CU7" s="143"/>
      <c r="CV7" s="142" t="s">
        <v>157</v>
      </c>
      <c r="CW7" s="197"/>
      <c r="CX7" s="197"/>
      <c r="CY7" s="197"/>
      <c r="CZ7" s="197"/>
      <c r="DA7" s="197"/>
      <c r="DB7" s="143"/>
      <c r="DC7" s="142" t="s">
        <v>151</v>
      </c>
      <c r="DD7" s="197"/>
      <c r="DE7" s="197"/>
      <c r="DF7" s="197"/>
      <c r="DG7" s="197"/>
      <c r="DH7" s="197"/>
      <c r="DI7" s="143"/>
      <c r="DJ7" s="142" t="s">
        <v>152</v>
      </c>
      <c r="DK7" s="197"/>
      <c r="DL7" s="197"/>
      <c r="DM7" s="197"/>
      <c r="DN7" s="197"/>
      <c r="DO7" s="197"/>
      <c r="DP7" s="143"/>
      <c r="DQ7" s="142" t="s">
        <v>175</v>
      </c>
      <c r="DR7" s="143"/>
      <c r="DS7" s="142" t="s">
        <v>238</v>
      </c>
      <c r="DT7" s="143"/>
      <c r="DU7" s="207" t="s">
        <v>8</v>
      </c>
      <c r="DV7" s="208"/>
      <c r="DW7" s="208"/>
      <c r="DX7" s="208"/>
      <c r="DY7" s="208"/>
      <c r="DZ7" s="208"/>
      <c r="EA7" s="208"/>
      <c r="EB7" s="209"/>
      <c r="EC7" s="207" t="s">
        <v>21</v>
      </c>
      <c r="ED7" s="208"/>
      <c r="EE7" s="208"/>
      <c r="EF7" s="208"/>
      <c r="EG7" s="208"/>
      <c r="EH7" s="208"/>
      <c r="EI7" s="209"/>
      <c r="EJ7" s="207" t="s">
        <v>157</v>
      </c>
      <c r="EK7" s="208"/>
      <c r="EL7" s="208"/>
      <c r="EM7" s="208"/>
      <c r="EN7" s="208"/>
      <c r="EO7" s="208"/>
      <c r="EP7" s="209"/>
      <c r="EQ7" s="207" t="s">
        <v>151</v>
      </c>
      <c r="ER7" s="208"/>
      <c r="ES7" s="208"/>
      <c r="ET7" s="208"/>
      <c r="EU7" s="208"/>
      <c r="EV7" s="208"/>
      <c r="EW7" s="209"/>
      <c r="EX7" s="207" t="s">
        <v>152</v>
      </c>
      <c r="EY7" s="208"/>
      <c r="EZ7" s="208"/>
      <c r="FA7" s="208"/>
      <c r="FB7" s="208"/>
      <c r="FC7" s="208"/>
      <c r="FD7" s="209"/>
      <c r="FE7" s="207" t="s">
        <v>175</v>
      </c>
      <c r="FF7" s="209"/>
      <c r="FG7" s="207" t="s">
        <v>238</v>
      </c>
      <c r="FH7" s="209"/>
      <c r="FI7" s="127" t="s">
        <v>8</v>
      </c>
      <c r="FJ7" s="182"/>
      <c r="FK7" s="182"/>
      <c r="FL7" s="182"/>
      <c r="FM7" s="182"/>
      <c r="FN7" s="182"/>
      <c r="FO7" s="182"/>
      <c r="FP7" s="128"/>
      <c r="FQ7" s="127" t="s">
        <v>21</v>
      </c>
      <c r="FR7" s="182"/>
      <c r="FS7" s="182"/>
      <c r="FT7" s="182"/>
      <c r="FU7" s="182"/>
      <c r="FV7" s="182"/>
      <c r="FW7" s="128"/>
      <c r="FX7" s="127" t="s">
        <v>157</v>
      </c>
      <c r="FY7" s="182"/>
      <c r="FZ7" s="182"/>
      <c r="GA7" s="182"/>
      <c r="GB7" s="182"/>
      <c r="GC7" s="182"/>
      <c r="GD7" s="128"/>
      <c r="GE7" s="127" t="s">
        <v>151</v>
      </c>
      <c r="GF7" s="182"/>
      <c r="GG7" s="182"/>
      <c r="GH7" s="182"/>
      <c r="GI7" s="182"/>
      <c r="GJ7" s="182"/>
      <c r="GK7" s="128"/>
      <c r="GL7" s="127" t="s">
        <v>152</v>
      </c>
      <c r="GM7" s="182"/>
      <c r="GN7" s="182"/>
      <c r="GO7" s="182"/>
      <c r="GP7" s="182"/>
      <c r="GQ7" s="182"/>
      <c r="GR7" s="128"/>
      <c r="GS7" s="127" t="s">
        <v>175</v>
      </c>
      <c r="GT7" s="128"/>
      <c r="GU7" s="127" t="s">
        <v>238</v>
      </c>
      <c r="GV7" s="128"/>
      <c r="GW7" s="202"/>
    </row>
    <row r="8" spans="1:205" ht="16.5" customHeight="1">
      <c r="A8" s="150"/>
      <c r="B8" s="152"/>
      <c r="C8" s="152"/>
      <c r="D8" s="190"/>
      <c r="E8" s="152"/>
      <c r="F8" s="150"/>
      <c r="G8" s="194" t="s">
        <v>15</v>
      </c>
      <c r="H8" s="191" t="s">
        <v>9</v>
      </c>
      <c r="I8" s="192"/>
      <c r="J8" s="192"/>
      <c r="K8" s="192"/>
      <c r="L8" s="192"/>
      <c r="M8" s="192"/>
      <c r="N8" s="193"/>
      <c r="O8" s="138" t="s">
        <v>10</v>
      </c>
      <c r="P8" s="184" t="s">
        <v>3</v>
      </c>
      <c r="Q8" s="185"/>
      <c r="R8" s="185"/>
      <c r="S8" s="185"/>
      <c r="T8" s="185"/>
      <c r="U8" s="186"/>
      <c r="V8" s="138" t="s">
        <v>10</v>
      </c>
      <c r="W8" s="184" t="s">
        <v>3</v>
      </c>
      <c r="X8" s="185"/>
      <c r="Y8" s="185"/>
      <c r="Z8" s="185"/>
      <c r="AA8" s="185"/>
      <c r="AB8" s="186"/>
      <c r="AC8" s="138" t="s">
        <v>10</v>
      </c>
      <c r="AD8" s="184" t="s">
        <v>3</v>
      </c>
      <c r="AE8" s="185"/>
      <c r="AF8" s="185"/>
      <c r="AG8" s="185"/>
      <c r="AH8" s="185"/>
      <c r="AI8" s="186"/>
      <c r="AJ8" s="138" t="s">
        <v>10</v>
      </c>
      <c r="AK8" s="184" t="s">
        <v>3</v>
      </c>
      <c r="AL8" s="185"/>
      <c r="AM8" s="185"/>
      <c r="AN8" s="185"/>
      <c r="AO8" s="185"/>
      <c r="AP8" s="186"/>
      <c r="AQ8" s="138" t="s">
        <v>10</v>
      </c>
      <c r="AR8" s="138" t="s">
        <v>3</v>
      </c>
      <c r="AS8" s="194" t="s">
        <v>15</v>
      </c>
      <c r="AT8" s="191" t="s">
        <v>9</v>
      </c>
      <c r="AU8" s="192"/>
      <c r="AV8" s="192"/>
      <c r="AW8" s="192"/>
      <c r="AX8" s="192"/>
      <c r="AY8" s="192"/>
      <c r="AZ8" s="193"/>
      <c r="BA8" s="138" t="s">
        <v>10</v>
      </c>
      <c r="BB8" s="184" t="s">
        <v>3</v>
      </c>
      <c r="BC8" s="185"/>
      <c r="BD8" s="185"/>
      <c r="BE8" s="185"/>
      <c r="BF8" s="185"/>
      <c r="BG8" s="186"/>
      <c r="BH8" s="138" t="s">
        <v>10</v>
      </c>
      <c r="BI8" s="184" t="s">
        <v>3</v>
      </c>
      <c r="BJ8" s="185"/>
      <c r="BK8" s="185"/>
      <c r="BL8" s="185"/>
      <c r="BM8" s="185"/>
      <c r="BN8" s="186"/>
      <c r="BO8" s="138" t="s">
        <v>10</v>
      </c>
      <c r="BP8" s="184" t="s">
        <v>3</v>
      </c>
      <c r="BQ8" s="185"/>
      <c r="BR8" s="185"/>
      <c r="BS8" s="185"/>
      <c r="BT8" s="185"/>
      <c r="BU8" s="186"/>
      <c r="BV8" s="138" t="s">
        <v>10</v>
      </c>
      <c r="BW8" s="184" t="s">
        <v>3</v>
      </c>
      <c r="BX8" s="185"/>
      <c r="BY8" s="185"/>
      <c r="BZ8" s="185"/>
      <c r="CA8" s="185"/>
      <c r="CB8" s="186"/>
      <c r="CC8" s="138" t="s">
        <v>10</v>
      </c>
      <c r="CD8" s="138" t="s">
        <v>3</v>
      </c>
      <c r="CE8" s="138" t="s">
        <v>10</v>
      </c>
      <c r="CF8" s="138" t="s">
        <v>3</v>
      </c>
      <c r="CG8" s="194" t="s">
        <v>15</v>
      </c>
      <c r="CH8" s="191" t="s">
        <v>9</v>
      </c>
      <c r="CI8" s="192"/>
      <c r="CJ8" s="192"/>
      <c r="CK8" s="192"/>
      <c r="CL8" s="192"/>
      <c r="CM8" s="192"/>
      <c r="CN8" s="193"/>
      <c r="CO8" s="138" t="s">
        <v>10</v>
      </c>
      <c r="CP8" s="184" t="s">
        <v>3</v>
      </c>
      <c r="CQ8" s="185"/>
      <c r="CR8" s="185"/>
      <c r="CS8" s="185"/>
      <c r="CT8" s="185"/>
      <c r="CU8" s="186"/>
      <c r="CV8" s="138" t="s">
        <v>10</v>
      </c>
      <c r="CW8" s="184" t="s">
        <v>3</v>
      </c>
      <c r="CX8" s="185"/>
      <c r="CY8" s="185"/>
      <c r="CZ8" s="185"/>
      <c r="DA8" s="185"/>
      <c r="DB8" s="186"/>
      <c r="DC8" s="138" t="s">
        <v>10</v>
      </c>
      <c r="DD8" s="184" t="s">
        <v>3</v>
      </c>
      <c r="DE8" s="185"/>
      <c r="DF8" s="185"/>
      <c r="DG8" s="185"/>
      <c r="DH8" s="185"/>
      <c r="DI8" s="186"/>
      <c r="DJ8" s="138" t="s">
        <v>10</v>
      </c>
      <c r="DK8" s="184" t="s">
        <v>3</v>
      </c>
      <c r="DL8" s="185"/>
      <c r="DM8" s="185"/>
      <c r="DN8" s="185"/>
      <c r="DO8" s="185"/>
      <c r="DP8" s="186"/>
      <c r="DQ8" s="138" t="s">
        <v>10</v>
      </c>
      <c r="DR8" s="138" t="s">
        <v>3</v>
      </c>
      <c r="DS8" s="138" t="s">
        <v>10</v>
      </c>
      <c r="DT8" s="138" t="s">
        <v>3</v>
      </c>
      <c r="DU8" s="210" t="s">
        <v>15</v>
      </c>
      <c r="DV8" s="213" t="s">
        <v>9</v>
      </c>
      <c r="DW8" s="214"/>
      <c r="DX8" s="214"/>
      <c r="DY8" s="214"/>
      <c r="DZ8" s="214"/>
      <c r="EA8" s="214"/>
      <c r="EB8" s="215"/>
      <c r="EC8" s="216" t="s">
        <v>10</v>
      </c>
      <c r="ED8" s="219" t="s">
        <v>3</v>
      </c>
      <c r="EE8" s="220"/>
      <c r="EF8" s="220"/>
      <c r="EG8" s="220"/>
      <c r="EH8" s="220"/>
      <c r="EI8" s="221"/>
      <c r="EJ8" s="216" t="s">
        <v>10</v>
      </c>
      <c r="EK8" s="219" t="s">
        <v>3</v>
      </c>
      <c r="EL8" s="220"/>
      <c r="EM8" s="220"/>
      <c r="EN8" s="220"/>
      <c r="EO8" s="220"/>
      <c r="EP8" s="221"/>
      <c r="EQ8" s="216" t="s">
        <v>10</v>
      </c>
      <c r="ER8" s="219" t="s">
        <v>3</v>
      </c>
      <c r="ES8" s="220"/>
      <c r="ET8" s="220"/>
      <c r="EU8" s="220"/>
      <c r="EV8" s="220"/>
      <c r="EW8" s="221"/>
      <c r="EX8" s="216" t="s">
        <v>10</v>
      </c>
      <c r="EY8" s="219" t="s">
        <v>3</v>
      </c>
      <c r="EZ8" s="220"/>
      <c r="FA8" s="220"/>
      <c r="FB8" s="220"/>
      <c r="FC8" s="220"/>
      <c r="FD8" s="221"/>
      <c r="FE8" s="216" t="s">
        <v>10</v>
      </c>
      <c r="FF8" s="216" t="s">
        <v>3</v>
      </c>
      <c r="FG8" s="216" t="s">
        <v>10</v>
      </c>
      <c r="FH8" s="216" t="s">
        <v>3</v>
      </c>
      <c r="FI8" s="149" t="s">
        <v>15</v>
      </c>
      <c r="FJ8" s="179" t="s">
        <v>9</v>
      </c>
      <c r="FK8" s="180"/>
      <c r="FL8" s="180"/>
      <c r="FM8" s="180"/>
      <c r="FN8" s="180"/>
      <c r="FO8" s="180"/>
      <c r="FP8" s="181"/>
      <c r="FQ8" s="131" t="s">
        <v>10</v>
      </c>
      <c r="FR8" s="173" t="s">
        <v>3</v>
      </c>
      <c r="FS8" s="174"/>
      <c r="FT8" s="174"/>
      <c r="FU8" s="174"/>
      <c r="FV8" s="174"/>
      <c r="FW8" s="175"/>
      <c r="FX8" s="131" t="s">
        <v>10</v>
      </c>
      <c r="FY8" s="173" t="s">
        <v>3</v>
      </c>
      <c r="FZ8" s="174"/>
      <c r="GA8" s="174"/>
      <c r="GB8" s="174"/>
      <c r="GC8" s="174"/>
      <c r="GD8" s="175"/>
      <c r="GE8" s="131" t="s">
        <v>10</v>
      </c>
      <c r="GF8" s="173" t="s">
        <v>3</v>
      </c>
      <c r="GG8" s="174"/>
      <c r="GH8" s="174"/>
      <c r="GI8" s="174"/>
      <c r="GJ8" s="174"/>
      <c r="GK8" s="175"/>
      <c r="GL8" s="131" t="s">
        <v>10</v>
      </c>
      <c r="GM8" s="173" t="s">
        <v>3</v>
      </c>
      <c r="GN8" s="174"/>
      <c r="GO8" s="174"/>
      <c r="GP8" s="174"/>
      <c r="GQ8" s="174"/>
      <c r="GR8" s="175"/>
      <c r="GS8" s="131" t="s">
        <v>10</v>
      </c>
      <c r="GT8" s="131" t="s">
        <v>3</v>
      </c>
      <c r="GU8" s="131" t="s">
        <v>10</v>
      </c>
      <c r="GV8" s="131" t="s">
        <v>3</v>
      </c>
      <c r="GW8" s="202"/>
    </row>
    <row r="9" spans="1:205" ht="31.5" customHeight="1">
      <c r="A9" s="150"/>
      <c r="B9" s="152"/>
      <c r="C9" s="152"/>
      <c r="D9" s="190"/>
      <c r="E9" s="152"/>
      <c r="F9" s="150"/>
      <c r="G9" s="195"/>
      <c r="H9" s="135" t="s">
        <v>10</v>
      </c>
      <c r="I9" s="191" t="s">
        <v>3</v>
      </c>
      <c r="J9" s="192"/>
      <c r="K9" s="192"/>
      <c r="L9" s="192"/>
      <c r="M9" s="192"/>
      <c r="N9" s="193"/>
      <c r="O9" s="183"/>
      <c r="P9" s="187"/>
      <c r="Q9" s="188"/>
      <c r="R9" s="188"/>
      <c r="S9" s="188"/>
      <c r="T9" s="188"/>
      <c r="U9" s="189"/>
      <c r="V9" s="183"/>
      <c r="W9" s="187"/>
      <c r="X9" s="188"/>
      <c r="Y9" s="188"/>
      <c r="Z9" s="188"/>
      <c r="AA9" s="188"/>
      <c r="AB9" s="189"/>
      <c r="AC9" s="183"/>
      <c r="AD9" s="187"/>
      <c r="AE9" s="188"/>
      <c r="AF9" s="188"/>
      <c r="AG9" s="188"/>
      <c r="AH9" s="188"/>
      <c r="AI9" s="189"/>
      <c r="AJ9" s="183"/>
      <c r="AK9" s="187"/>
      <c r="AL9" s="188"/>
      <c r="AM9" s="188"/>
      <c r="AN9" s="188"/>
      <c r="AO9" s="188"/>
      <c r="AP9" s="189"/>
      <c r="AQ9" s="183"/>
      <c r="AR9" s="139"/>
      <c r="AS9" s="195"/>
      <c r="AT9" s="135" t="s">
        <v>10</v>
      </c>
      <c r="AU9" s="191" t="s">
        <v>3</v>
      </c>
      <c r="AV9" s="192"/>
      <c r="AW9" s="192"/>
      <c r="AX9" s="192"/>
      <c r="AY9" s="192"/>
      <c r="AZ9" s="193"/>
      <c r="BA9" s="183"/>
      <c r="BB9" s="187"/>
      <c r="BC9" s="188"/>
      <c r="BD9" s="188"/>
      <c r="BE9" s="188"/>
      <c r="BF9" s="188"/>
      <c r="BG9" s="189"/>
      <c r="BH9" s="183"/>
      <c r="BI9" s="187"/>
      <c r="BJ9" s="188"/>
      <c r="BK9" s="188"/>
      <c r="BL9" s="188"/>
      <c r="BM9" s="188"/>
      <c r="BN9" s="189"/>
      <c r="BO9" s="183"/>
      <c r="BP9" s="187"/>
      <c r="BQ9" s="188"/>
      <c r="BR9" s="188"/>
      <c r="BS9" s="188"/>
      <c r="BT9" s="188"/>
      <c r="BU9" s="189"/>
      <c r="BV9" s="183"/>
      <c r="BW9" s="187"/>
      <c r="BX9" s="188"/>
      <c r="BY9" s="188"/>
      <c r="BZ9" s="188"/>
      <c r="CA9" s="188"/>
      <c r="CB9" s="189"/>
      <c r="CC9" s="183"/>
      <c r="CD9" s="139"/>
      <c r="CE9" s="183"/>
      <c r="CF9" s="139"/>
      <c r="CG9" s="195"/>
      <c r="CH9" s="135" t="s">
        <v>10</v>
      </c>
      <c r="CI9" s="191" t="s">
        <v>3</v>
      </c>
      <c r="CJ9" s="192"/>
      <c r="CK9" s="192"/>
      <c r="CL9" s="192"/>
      <c r="CM9" s="192"/>
      <c r="CN9" s="193"/>
      <c r="CO9" s="183"/>
      <c r="CP9" s="187"/>
      <c r="CQ9" s="188"/>
      <c r="CR9" s="188"/>
      <c r="CS9" s="188"/>
      <c r="CT9" s="188"/>
      <c r="CU9" s="189"/>
      <c r="CV9" s="183"/>
      <c r="CW9" s="187"/>
      <c r="CX9" s="188"/>
      <c r="CY9" s="188"/>
      <c r="CZ9" s="188"/>
      <c r="DA9" s="188"/>
      <c r="DB9" s="189"/>
      <c r="DC9" s="183"/>
      <c r="DD9" s="187"/>
      <c r="DE9" s="188"/>
      <c r="DF9" s="188"/>
      <c r="DG9" s="188"/>
      <c r="DH9" s="188"/>
      <c r="DI9" s="189"/>
      <c r="DJ9" s="183"/>
      <c r="DK9" s="187"/>
      <c r="DL9" s="188"/>
      <c r="DM9" s="188"/>
      <c r="DN9" s="188"/>
      <c r="DO9" s="188"/>
      <c r="DP9" s="189"/>
      <c r="DQ9" s="183"/>
      <c r="DR9" s="139"/>
      <c r="DS9" s="183"/>
      <c r="DT9" s="139"/>
      <c r="DU9" s="211"/>
      <c r="DV9" s="225" t="s">
        <v>10</v>
      </c>
      <c r="DW9" s="213" t="s">
        <v>3</v>
      </c>
      <c r="DX9" s="214"/>
      <c r="DY9" s="214"/>
      <c r="DZ9" s="214"/>
      <c r="EA9" s="214"/>
      <c r="EB9" s="215"/>
      <c r="EC9" s="217"/>
      <c r="ED9" s="222"/>
      <c r="EE9" s="223"/>
      <c r="EF9" s="223"/>
      <c r="EG9" s="223"/>
      <c r="EH9" s="223"/>
      <c r="EI9" s="224"/>
      <c r="EJ9" s="217"/>
      <c r="EK9" s="222"/>
      <c r="EL9" s="223"/>
      <c r="EM9" s="223"/>
      <c r="EN9" s="223"/>
      <c r="EO9" s="223"/>
      <c r="EP9" s="224"/>
      <c r="EQ9" s="217"/>
      <c r="ER9" s="222"/>
      <c r="ES9" s="223"/>
      <c r="ET9" s="223"/>
      <c r="EU9" s="223"/>
      <c r="EV9" s="223"/>
      <c r="EW9" s="224"/>
      <c r="EX9" s="217"/>
      <c r="EY9" s="222"/>
      <c r="EZ9" s="223"/>
      <c r="FA9" s="223"/>
      <c r="FB9" s="223"/>
      <c r="FC9" s="223"/>
      <c r="FD9" s="224"/>
      <c r="FE9" s="217"/>
      <c r="FF9" s="218"/>
      <c r="FG9" s="217"/>
      <c r="FH9" s="218"/>
      <c r="FI9" s="150"/>
      <c r="FJ9" s="133" t="s">
        <v>10</v>
      </c>
      <c r="FK9" s="179" t="s">
        <v>3</v>
      </c>
      <c r="FL9" s="180"/>
      <c r="FM9" s="180"/>
      <c r="FN9" s="180"/>
      <c r="FO9" s="180"/>
      <c r="FP9" s="181"/>
      <c r="FQ9" s="172"/>
      <c r="FR9" s="176"/>
      <c r="FS9" s="177"/>
      <c r="FT9" s="177"/>
      <c r="FU9" s="177"/>
      <c r="FV9" s="177"/>
      <c r="FW9" s="178"/>
      <c r="FX9" s="172"/>
      <c r="FY9" s="176"/>
      <c r="FZ9" s="177"/>
      <c r="GA9" s="177"/>
      <c r="GB9" s="177"/>
      <c r="GC9" s="177"/>
      <c r="GD9" s="178"/>
      <c r="GE9" s="172"/>
      <c r="GF9" s="176"/>
      <c r="GG9" s="177"/>
      <c r="GH9" s="177"/>
      <c r="GI9" s="177"/>
      <c r="GJ9" s="177"/>
      <c r="GK9" s="178"/>
      <c r="GL9" s="172"/>
      <c r="GM9" s="176"/>
      <c r="GN9" s="177"/>
      <c r="GO9" s="177"/>
      <c r="GP9" s="177"/>
      <c r="GQ9" s="177"/>
      <c r="GR9" s="178"/>
      <c r="GS9" s="172"/>
      <c r="GT9" s="132"/>
      <c r="GU9" s="172"/>
      <c r="GV9" s="132"/>
      <c r="GW9" s="202"/>
    </row>
    <row r="10" spans="1:205" ht="16.5" customHeight="1">
      <c r="A10" s="150"/>
      <c r="B10" s="152"/>
      <c r="C10" s="152"/>
      <c r="D10" s="190"/>
      <c r="E10" s="152"/>
      <c r="F10" s="150"/>
      <c r="G10" s="195"/>
      <c r="H10" s="190"/>
      <c r="I10" s="135" t="s">
        <v>11</v>
      </c>
      <c r="J10" s="135" t="s">
        <v>12</v>
      </c>
      <c r="K10" s="135" t="s">
        <v>16</v>
      </c>
      <c r="L10" s="135" t="s">
        <v>17</v>
      </c>
      <c r="M10" s="135" t="s">
        <v>18</v>
      </c>
      <c r="N10" s="135" t="s">
        <v>22</v>
      </c>
      <c r="O10" s="183"/>
      <c r="P10" s="135" t="s">
        <v>11</v>
      </c>
      <c r="Q10" s="135" t="s">
        <v>12</v>
      </c>
      <c r="R10" s="135" t="s">
        <v>16</v>
      </c>
      <c r="S10" s="135" t="s">
        <v>17</v>
      </c>
      <c r="T10" s="135" t="s">
        <v>18</v>
      </c>
      <c r="U10" s="135" t="s">
        <v>22</v>
      </c>
      <c r="V10" s="183"/>
      <c r="W10" s="135" t="s">
        <v>11</v>
      </c>
      <c r="X10" s="135" t="s">
        <v>12</v>
      </c>
      <c r="Y10" s="135" t="s">
        <v>16</v>
      </c>
      <c r="Z10" s="135" t="s">
        <v>17</v>
      </c>
      <c r="AA10" s="135" t="s">
        <v>18</v>
      </c>
      <c r="AB10" s="135" t="s">
        <v>22</v>
      </c>
      <c r="AC10" s="183"/>
      <c r="AD10" s="135" t="s">
        <v>11</v>
      </c>
      <c r="AE10" s="135" t="s">
        <v>12</v>
      </c>
      <c r="AF10" s="135" t="s">
        <v>16</v>
      </c>
      <c r="AG10" s="135" t="s">
        <v>17</v>
      </c>
      <c r="AH10" s="135" t="s">
        <v>18</v>
      </c>
      <c r="AI10" s="135" t="s">
        <v>22</v>
      </c>
      <c r="AJ10" s="183"/>
      <c r="AK10" s="135" t="s">
        <v>11</v>
      </c>
      <c r="AL10" s="135" t="s">
        <v>12</v>
      </c>
      <c r="AM10" s="135" t="s">
        <v>16</v>
      </c>
      <c r="AN10" s="135" t="s">
        <v>17</v>
      </c>
      <c r="AO10" s="135" t="s">
        <v>18</v>
      </c>
      <c r="AP10" s="135" t="s">
        <v>22</v>
      </c>
      <c r="AQ10" s="183"/>
      <c r="AR10" s="135" t="s">
        <v>11</v>
      </c>
      <c r="AS10" s="195"/>
      <c r="AT10" s="190"/>
      <c r="AU10" s="135" t="s">
        <v>11</v>
      </c>
      <c r="AV10" s="135" t="s">
        <v>12</v>
      </c>
      <c r="AW10" s="135" t="s">
        <v>16</v>
      </c>
      <c r="AX10" s="135" t="s">
        <v>17</v>
      </c>
      <c r="AY10" s="135" t="s">
        <v>18</v>
      </c>
      <c r="AZ10" s="135" t="s">
        <v>22</v>
      </c>
      <c r="BA10" s="183"/>
      <c r="BB10" s="135" t="s">
        <v>11</v>
      </c>
      <c r="BC10" s="135" t="s">
        <v>12</v>
      </c>
      <c r="BD10" s="135" t="s">
        <v>16</v>
      </c>
      <c r="BE10" s="135" t="s">
        <v>17</v>
      </c>
      <c r="BF10" s="135" t="s">
        <v>18</v>
      </c>
      <c r="BG10" s="135" t="s">
        <v>22</v>
      </c>
      <c r="BH10" s="183"/>
      <c r="BI10" s="135" t="s">
        <v>11</v>
      </c>
      <c r="BJ10" s="135" t="s">
        <v>12</v>
      </c>
      <c r="BK10" s="135" t="s">
        <v>16</v>
      </c>
      <c r="BL10" s="135" t="s">
        <v>17</v>
      </c>
      <c r="BM10" s="135" t="s">
        <v>18</v>
      </c>
      <c r="BN10" s="135" t="s">
        <v>22</v>
      </c>
      <c r="BO10" s="183"/>
      <c r="BP10" s="135" t="s">
        <v>11</v>
      </c>
      <c r="BQ10" s="135" t="s">
        <v>12</v>
      </c>
      <c r="BR10" s="135" t="s">
        <v>16</v>
      </c>
      <c r="BS10" s="135" t="s">
        <v>17</v>
      </c>
      <c r="BT10" s="135" t="s">
        <v>18</v>
      </c>
      <c r="BU10" s="135" t="s">
        <v>22</v>
      </c>
      <c r="BV10" s="183"/>
      <c r="BW10" s="135" t="s">
        <v>11</v>
      </c>
      <c r="BX10" s="135" t="s">
        <v>12</v>
      </c>
      <c r="BY10" s="135" t="s">
        <v>16</v>
      </c>
      <c r="BZ10" s="135" t="s">
        <v>17</v>
      </c>
      <c r="CA10" s="135" t="s">
        <v>18</v>
      </c>
      <c r="CB10" s="135" t="s">
        <v>22</v>
      </c>
      <c r="CC10" s="183"/>
      <c r="CD10" s="135" t="s">
        <v>11</v>
      </c>
      <c r="CE10" s="183"/>
      <c r="CF10" s="135" t="s">
        <v>11</v>
      </c>
      <c r="CG10" s="195"/>
      <c r="CH10" s="190"/>
      <c r="CI10" s="135" t="s">
        <v>11</v>
      </c>
      <c r="CJ10" s="135" t="s">
        <v>12</v>
      </c>
      <c r="CK10" s="135" t="s">
        <v>16</v>
      </c>
      <c r="CL10" s="135" t="s">
        <v>17</v>
      </c>
      <c r="CM10" s="135" t="s">
        <v>18</v>
      </c>
      <c r="CN10" s="135" t="s">
        <v>22</v>
      </c>
      <c r="CO10" s="183"/>
      <c r="CP10" s="135" t="s">
        <v>11</v>
      </c>
      <c r="CQ10" s="135" t="s">
        <v>12</v>
      </c>
      <c r="CR10" s="135" t="s">
        <v>16</v>
      </c>
      <c r="CS10" s="135" t="s">
        <v>17</v>
      </c>
      <c r="CT10" s="135" t="s">
        <v>18</v>
      </c>
      <c r="CU10" s="135" t="s">
        <v>22</v>
      </c>
      <c r="CV10" s="183"/>
      <c r="CW10" s="135" t="s">
        <v>11</v>
      </c>
      <c r="CX10" s="135" t="s">
        <v>12</v>
      </c>
      <c r="CY10" s="135" t="s">
        <v>16</v>
      </c>
      <c r="CZ10" s="135" t="s">
        <v>17</v>
      </c>
      <c r="DA10" s="135" t="s">
        <v>18</v>
      </c>
      <c r="DB10" s="135" t="s">
        <v>22</v>
      </c>
      <c r="DC10" s="183"/>
      <c r="DD10" s="135" t="s">
        <v>11</v>
      </c>
      <c r="DE10" s="135" t="s">
        <v>12</v>
      </c>
      <c r="DF10" s="135" t="s">
        <v>16</v>
      </c>
      <c r="DG10" s="135" t="s">
        <v>17</v>
      </c>
      <c r="DH10" s="135" t="s">
        <v>18</v>
      </c>
      <c r="DI10" s="135" t="s">
        <v>22</v>
      </c>
      <c r="DJ10" s="183"/>
      <c r="DK10" s="135" t="s">
        <v>11</v>
      </c>
      <c r="DL10" s="135" t="s">
        <v>12</v>
      </c>
      <c r="DM10" s="135" t="s">
        <v>16</v>
      </c>
      <c r="DN10" s="135" t="s">
        <v>17</v>
      </c>
      <c r="DO10" s="135" t="s">
        <v>18</v>
      </c>
      <c r="DP10" s="135" t="s">
        <v>22</v>
      </c>
      <c r="DQ10" s="183"/>
      <c r="DR10" s="135" t="s">
        <v>11</v>
      </c>
      <c r="DS10" s="183"/>
      <c r="DT10" s="135" t="s">
        <v>11</v>
      </c>
      <c r="DU10" s="211"/>
      <c r="DV10" s="227"/>
      <c r="DW10" s="225" t="s">
        <v>11</v>
      </c>
      <c r="DX10" s="225" t="s">
        <v>12</v>
      </c>
      <c r="DY10" s="225" t="s">
        <v>16</v>
      </c>
      <c r="DZ10" s="225" t="s">
        <v>17</v>
      </c>
      <c r="EA10" s="225" t="s">
        <v>18</v>
      </c>
      <c r="EB10" s="225" t="s">
        <v>22</v>
      </c>
      <c r="EC10" s="217"/>
      <c r="ED10" s="225" t="s">
        <v>11</v>
      </c>
      <c r="EE10" s="225" t="s">
        <v>12</v>
      </c>
      <c r="EF10" s="225" t="s">
        <v>16</v>
      </c>
      <c r="EG10" s="225" t="s">
        <v>17</v>
      </c>
      <c r="EH10" s="225" t="s">
        <v>18</v>
      </c>
      <c r="EI10" s="225" t="s">
        <v>22</v>
      </c>
      <c r="EJ10" s="217"/>
      <c r="EK10" s="225" t="s">
        <v>11</v>
      </c>
      <c r="EL10" s="225" t="s">
        <v>12</v>
      </c>
      <c r="EM10" s="225" t="s">
        <v>16</v>
      </c>
      <c r="EN10" s="225" t="s">
        <v>17</v>
      </c>
      <c r="EO10" s="225" t="s">
        <v>18</v>
      </c>
      <c r="EP10" s="225" t="s">
        <v>22</v>
      </c>
      <c r="EQ10" s="217"/>
      <c r="ER10" s="225" t="s">
        <v>11</v>
      </c>
      <c r="ES10" s="225" t="s">
        <v>12</v>
      </c>
      <c r="ET10" s="225" t="s">
        <v>16</v>
      </c>
      <c r="EU10" s="225" t="s">
        <v>17</v>
      </c>
      <c r="EV10" s="225" t="s">
        <v>18</v>
      </c>
      <c r="EW10" s="225" t="s">
        <v>22</v>
      </c>
      <c r="EX10" s="217"/>
      <c r="EY10" s="225" t="s">
        <v>11</v>
      </c>
      <c r="EZ10" s="225" t="s">
        <v>12</v>
      </c>
      <c r="FA10" s="225" t="s">
        <v>16</v>
      </c>
      <c r="FB10" s="225" t="s">
        <v>17</v>
      </c>
      <c r="FC10" s="225" t="s">
        <v>18</v>
      </c>
      <c r="FD10" s="225" t="s">
        <v>22</v>
      </c>
      <c r="FE10" s="217"/>
      <c r="FF10" s="225" t="s">
        <v>11</v>
      </c>
      <c r="FG10" s="217"/>
      <c r="FH10" s="225" t="s">
        <v>11</v>
      </c>
      <c r="FI10" s="150"/>
      <c r="FJ10" s="152"/>
      <c r="FK10" s="133" t="s">
        <v>11</v>
      </c>
      <c r="FL10" s="133" t="s">
        <v>12</v>
      </c>
      <c r="FM10" s="133" t="s">
        <v>16</v>
      </c>
      <c r="FN10" s="133" t="s">
        <v>17</v>
      </c>
      <c r="FO10" s="133" t="s">
        <v>18</v>
      </c>
      <c r="FP10" s="133" t="s">
        <v>22</v>
      </c>
      <c r="FQ10" s="172"/>
      <c r="FR10" s="133" t="s">
        <v>11</v>
      </c>
      <c r="FS10" s="133" t="s">
        <v>12</v>
      </c>
      <c r="FT10" s="133" t="s">
        <v>16</v>
      </c>
      <c r="FU10" s="133" t="s">
        <v>17</v>
      </c>
      <c r="FV10" s="133" t="s">
        <v>18</v>
      </c>
      <c r="FW10" s="133" t="s">
        <v>22</v>
      </c>
      <c r="FX10" s="172"/>
      <c r="FY10" s="133" t="s">
        <v>11</v>
      </c>
      <c r="FZ10" s="133" t="s">
        <v>12</v>
      </c>
      <c r="GA10" s="133" t="s">
        <v>16</v>
      </c>
      <c r="GB10" s="133" t="s">
        <v>17</v>
      </c>
      <c r="GC10" s="133" t="s">
        <v>18</v>
      </c>
      <c r="GD10" s="133" t="s">
        <v>22</v>
      </c>
      <c r="GE10" s="172"/>
      <c r="GF10" s="133" t="s">
        <v>11</v>
      </c>
      <c r="GG10" s="133" t="s">
        <v>12</v>
      </c>
      <c r="GH10" s="133" t="s">
        <v>16</v>
      </c>
      <c r="GI10" s="133" t="s">
        <v>17</v>
      </c>
      <c r="GJ10" s="133" t="s">
        <v>18</v>
      </c>
      <c r="GK10" s="133" t="s">
        <v>22</v>
      </c>
      <c r="GL10" s="172"/>
      <c r="GM10" s="133" t="s">
        <v>11</v>
      </c>
      <c r="GN10" s="133" t="s">
        <v>12</v>
      </c>
      <c r="GO10" s="133" t="s">
        <v>16</v>
      </c>
      <c r="GP10" s="133" t="s">
        <v>17</v>
      </c>
      <c r="GQ10" s="133" t="s">
        <v>18</v>
      </c>
      <c r="GR10" s="133" t="s">
        <v>22</v>
      </c>
      <c r="GS10" s="172"/>
      <c r="GT10" s="133" t="s">
        <v>11</v>
      </c>
      <c r="GU10" s="172"/>
      <c r="GV10" s="133" t="s">
        <v>11</v>
      </c>
      <c r="GW10" s="202"/>
    </row>
    <row r="11" spans="1:205" ht="57.75" customHeight="1">
      <c r="A11" s="151"/>
      <c r="B11" s="134"/>
      <c r="C11" s="134"/>
      <c r="D11" s="136"/>
      <c r="E11" s="134"/>
      <c r="F11" s="151"/>
      <c r="G11" s="196"/>
      <c r="H11" s="136"/>
      <c r="I11" s="136"/>
      <c r="J11" s="136"/>
      <c r="K11" s="136"/>
      <c r="L11" s="136"/>
      <c r="M11" s="136"/>
      <c r="N11" s="136"/>
      <c r="O11" s="139"/>
      <c r="P11" s="136"/>
      <c r="Q11" s="136"/>
      <c r="R11" s="136"/>
      <c r="S11" s="136"/>
      <c r="T11" s="136"/>
      <c r="U11" s="136"/>
      <c r="V11" s="139"/>
      <c r="W11" s="136"/>
      <c r="X11" s="136"/>
      <c r="Y11" s="136"/>
      <c r="Z11" s="136"/>
      <c r="AA11" s="136"/>
      <c r="AB11" s="136"/>
      <c r="AC11" s="139"/>
      <c r="AD11" s="136"/>
      <c r="AE11" s="136"/>
      <c r="AF11" s="136"/>
      <c r="AG11" s="136"/>
      <c r="AH11" s="136"/>
      <c r="AI11" s="136"/>
      <c r="AJ11" s="139"/>
      <c r="AK11" s="136"/>
      <c r="AL11" s="136"/>
      <c r="AM11" s="136"/>
      <c r="AN11" s="136"/>
      <c r="AO11" s="136"/>
      <c r="AP11" s="136"/>
      <c r="AQ11" s="139"/>
      <c r="AR11" s="136"/>
      <c r="AS11" s="196"/>
      <c r="AT11" s="136"/>
      <c r="AU11" s="136"/>
      <c r="AV11" s="136"/>
      <c r="AW11" s="136"/>
      <c r="AX11" s="136"/>
      <c r="AY11" s="136"/>
      <c r="AZ11" s="136"/>
      <c r="BA11" s="139"/>
      <c r="BB11" s="136"/>
      <c r="BC11" s="136"/>
      <c r="BD11" s="136"/>
      <c r="BE11" s="136"/>
      <c r="BF11" s="136"/>
      <c r="BG11" s="136"/>
      <c r="BH11" s="139"/>
      <c r="BI11" s="136"/>
      <c r="BJ11" s="136"/>
      <c r="BK11" s="136"/>
      <c r="BL11" s="136"/>
      <c r="BM11" s="136"/>
      <c r="BN11" s="136"/>
      <c r="BO11" s="139"/>
      <c r="BP11" s="136"/>
      <c r="BQ11" s="136"/>
      <c r="BR11" s="136"/>
      <c r="BS11" s="136"/>
      <c r="BT11" s="136"/>
      <c r="BU11" s="136"/>
      <c r="BV11" s="139"/>
      <c r="BW11" s="136"/>
      <c r="BX11" s="136"/>
      <c r="BY11" s="136"/>
      <c r="BZ11" s="136"/>
      <c r="CA11" s="136"/>
      <c r="CB11" s="136"/>
      <c r="CC11" s="139"/>
      <c r="CD11" s="136"/>
      <c r="CE11" s="139"/>
      <c r="CF11" s="136"/>
      <c r="CG11" s="196"/>
      <c r="CH11" s="136"/>
      <c r="CI11" s="136"/>
      <c r="CJ11" s="136"/>
      <c r="CK11" s="136"/>
      <c r="CL11" s="136"/>
      <c r="CM11" s="136"/>
      <c r="CN11" s="136"/>
      <c r="CO11" s="139"/>
      <c r="CP11" s="136"/>
      <c r="CQ11" s="136"/>
      <c r="CR11" s="136"/>
      <c r="CS11" s="136"/>
      <c r="CT11" s="136"/>
      <c r="CU11" s="136"/>
      <c r="CV11" s="139"/>
      <c r="CW11" s="136"/>
      <c r="CX11" s="136"/>
      <c r="CY11" s="136"/>
      <c r="CZ11" s="136"/>
      <c r="DA11" s="136"/>
      <c r="DB11" s="136"/>
      <c r="DC11" s="139"/>
      <c r="DD11" s="136"/>
      <c r="DE11" s="136"/>
      <c r="DF11" s="136"/>
      <c r="DG11" s="136"/>
      <c r="DH11" s="136"/>
      <c r="DI11" s="136"/>
      <c r="DJ11" s="139"/>
      <c r="DK11" s="136"/>
      <c r="DL11" s="136"/>
      <c r="DM11" s="136"/>
      <c r="DN11" s="136"/>
      <c r="DO11" s="136"/>
      <c r="DP11" s="136"/>
      <c r="DQ11" s="139"/>
      <c r="DR11" s="136"/>
      <c r="DS11" s="139"/>
      <c r="DT11" s="136"/>
      <c r="DU11" s="212"/>
      <c r="DV11" s="226"/>
      <c r="DW11" s="226"/>
      <c r="DX11" s="226"/>
      <c r="DY11" s="226"/>
      <c r="DZ11" s="226"/>
      <c r="EA11" s="226"/>
      <c r="EB11" s="226"/>
      <c r="EC11" s="218"/>
      <c r="ED11" s="226"/>
      <c r="EE11" s="226"/>
      <c r="EF11" s="226"/>
      <c r="EG11" s="226"/>
      <c r="EH11" s="226"/>
      <c r="EI11" s="226"/>
      <c r="EJ11" s="218"/>
      <c r="EK11" s="226"/>
      <c r="EL11" s="226"/>
      <c r="EM11" s="226"/>
      <c r="EN11" s="226"/>
      <c r="EO11" s="226"/>
      <c r="EP11" s="226"/>
      <c r="EQ11" s="218"/>
      <c r="ER11" s="226"/>
      <c r="ES11" s="226"/>
      <c r="ET11" s="226"/>
      <c r="EU11" s="226"/>
      <c r="EV11" s="226"/>
      <c r="EW11" s="226"/>
      <c r="EX11" s="218"/>
      <c r="EY11" s="226"/>
      <c r="EZ11" s="226"/>
      <c r="FA11" s="226"/>
      <c r="FB11" s="226"/>
      <c r="FC11" s="226"/>
      <c r="FD11" s="226"/>
      <c r="FE11" s="218"/>
      <c r="FF11" s="226"/>
      <c r="FG11" s="218"/>
      <c r="FH11" s="226"/>
      <c r="FI11" s="151"/>
      <c r="FJ11" s="134"/>
      <c r="FK11" s="134"/>
      <c r="FL11" s="134"/>
      <c r="FM11" s="134"/>
      <c r="FN11" s="134"/>
      <c r="FO11" s="134"/>
      <c r="FP11" s="134"/>
      <c r="FQ11" s="132"/>
      <c r="FR11" s="134"/>
      <c r="FS11" s="134"/>
      <c r="FT11" s="134"/>
      <c r="FU11" s="134"/>
      <c r="FV11" s="134"/>
      <c r="FW11" s="134"/>
      <c r="FX11" s="132"/>
      <c r="FY11" s="134"/>
      <c r="FZ11" s="134"/>
      <c r="GA11" s="134"/>
      <c r="GB11" s="134"/>
      <c r="GC11" s="134"/>
      <c r="GD11" s="134"/>
      <c r="GE11" s="132"/>
      <c r="GF11" s="134"/>
      <c r="GG11" s="134"/>
      <c r="GH11" s="134"/>
      <c r="GI11" s="134"/>
      <c r="GJ11" s="134"/>
      <c r="GK11" s="134"/>
      <c r="GL11" s="132"/>
      <c r="GM11" s="134"/>
      <c r="GN11" s="134"/>
      <c r="GO11" s="134"/>
      <c r="GP11" s="134"/>
      <c r="GQ11" s="134"/>
      <c r="GR11" s="134"/>
      <c r="GS11" s="132"/>
      <c r="GT11" s="134"/>
      <c r="GU11" s="132"/>
      <c r="GV11" s="134"/>
      <c r="GW11" s="203"/>
    </row>
    <row r="12" spans="1:205" ht="30" customHeight="1">
      <c r="A12" s="2"/>
      <c r="B12" s="94" t="s">
        <v>85</v>
      </c>
      <c r="C12" s="3"/>
      <c r="D12" s="60"/>
      <c r="E12" s="4"/>
      <c r="F12" s="94"/>
      <c r="G12" s="66"/>
      <c r="H12" s="67">
        <v>97009</v>
      </c>
      <c r="I12" s="67">
        <f aca="true" t="shared" si="0" ref="I12:N12">I13+I29</f>
        <v>88593.887</v>
      </c>
      <c r="J12" s="67">
        <f t="shared" si="0"/>
        <v>0</v>
      </c>
      <c r="K12" s="67">
        <f t="shared" si="0"/>
        <v>0</v>
      </c>
      <c r="L12" s="67">
        <f t="shared" si="0"/>
        <v>4691</v>
      </c>
      <c r="M12" s="67">
        <f t="shared" si="0"/>
        <v>0</v>
      </c>
      <c r="N12" s="67">
        <f t="shared" si="0"/>
        <v>3723.9</v>
      </c>
      <c r="O12" s="67">
        <v>96627</v>
      </c>
      <c r="P12" s="67">
        <f>P13+P29</f>
        <v>88880</v>
      </c>
      <c r="Q12" s="67">
        <f aca="true" t="shared" si="1" ref="Q12:CB12">Q13+Q29</f>
        <v>0</v>
      </c>
      <c r="R12" s="67">
        <f t="shared" si="1"/>
        <v>0</v>
      </c>
      <c r="S12" s="67">
        <f t="shared" si="1"/>
        <v>4691</v>
      </c>
      <c r="T12" s="67">
        <f t="shared" si="1"/>
        <v>0</v>
      </c>
      <c r="U12" s="67">
        <f t="shared" si="1"/>
        <v>3055.9</v>
      </c>
      <c r="V12" s="67">
        <f t="shared" si="1"/>
        <v>2911</v>
      </c>
      <c r="W12" s="67">
        <f t="shared" si="1"/>
        <v>2911</v>
      </c>
      <c r="X12" s="67">
        <f t="shared" si="1"/>
        <v>0</v>
      </c>
      <c r="Y12" s="67">
        <f t="shared" si="1"/>
        <v>0</v>
      </c>
      <c r="Z12" s="67">
        <f t="shared" si="1"/>
        <v>1300</v>
      </c>
      <c r="AA12" s="67">
        <f t="shared" si="1"/>
        <v>0</v>
      </c>
      <c r="AB12" s="67">
        <f t="shared" si="1"/>
        <v>108</v>
      </c>
      <c r="AC12" s="67">
        <f t="shared" si="1"/>
        <v>3150</v>
      </c>
      <c r="AD12" s="67">
        <f t="shared" si="1"/>
        <v>3150</v>
      </c>
      <c r="AE12" s="67">
        <f t="shared" si="1"/>
        <v>0</v>
      </c>
      <c r="AF12" s="67">
        <f t="shared" si="1"/>
        <v>0</v>
      </c>
      <c r="AG12" s="67">
        <f t="shared" si="1"/>
        <v>1300</v>
      </c>
      <c r="AH12" s="67">
        <f t="shared" si="1"/>
        <v>0</v>
      </c>
      <c r="AI12" s="67">
        <f t="shared" si="1"/>
        <v>108</v>
      </c>
      <c r="AJ12" s="67">
        <f t="shared" si="1"/>
        <v>3024</v>
      </c>
      <c r="AK12" s="67">
        <f t="shared" si="1"/>
        <v>3024</v>
      </c>
      <c r="AL12" s="67">
        <f t="shared" si="1"/>
        <v>0</v>
      </c>
      <c r="AM12" s="67">
        <f t="shared" si="1"/>
        <v>0</v>
      </c>
      <c r="AN12" s="67">
        <f t="shared" si="1"/>
        <v>1300</v>
      </c>
      <c r="AO12" s="67">
        <f t="shared" si="1"/>
        <v>0</v>
      </c>
      <c r="AP12" s="67">
        <f t="shared" si="1"/>
        <v>108</v>
      </c>
      <c r="AQ12" s="67">
        <f t="shared" si="1"/>
        <v>80803</v>
      </c>
      <c r="AR12" s="67">
        <f t="shared" si="1"/>
        <v>79795</v>
      </c>
      <c r="AS12" s="67">
        <f t="shared" si="1"/>
        <v>0</v>
      </c>
      <c r="AT12" s="67">
        <f t="shared" si="1"/>
        <v>17817.487</v>
      </c>
      <c r="AU12" s="67">
        <f t="shared" si="1"/>
        <v>14847.886999999999</v>
      </c>
      <c r="AV12" s="67">
        <f t="shared" si="1"/>
        <v>0</v>
      </c>
      <c r="AW12" s="67">
        <f t="shared" si="1"/>
        <v>0</v>
      </c>
      <c r="AX12" s="67">
        <f t="shared" si="1"/>
        <v>1300</v>
      </c>
      <c r="AY12" s="67">
        <f t="shared" si="1"/>
        <v>0</v>
      </c>
      <c r="AZ12" s="67">
        <f t="shared" si="1"/>
        <v>1605.9</v>
      </c>
      <c r="BA12" s="67">
        <f t="shared" si="1"/>
        <v>17817.487</v>
      </c>
      <c r="BB12" s="67">
        <f t="shared" si="1"/>
        <v>15134</v>
      </c>
      <c r="BC12" s="67">
        <f t="shared" si="1"/>
        <v>0</v>
      </c>
      <c r="BD12" s="67">
        <f t="shared" si="1"/>
        <v>0</v>
      </c>
      <c r="BE12" s="67">
        <f t="shared" si="1"/>
        <v>1300</v>
      </c>
      <c r="BF12" s="67">
        <f t="shared" si="1"/>
        <v>0</v>
      </c>
      <c r="BG12" s="67">
        <f t="shared" si="1"/>
        <v>937.9</v>
      </c>
      <c r="BH12" s="67">
        <f t="shared" si="1"/>
        <v>2911</v>
      </c>
      <c r="BI12" s="67">
        <f t="shared" si="1"/>
        <v>2911</v>
      </c>
      <c r="BJ12" s="67">
        <f t="shared" si="1"/>
        <v>0</v>
      </c>
      <c r="BK12" s="67">
        <f t="shared" si="1"/>
        <v>0</v>
      </c>
      <c r="BL12" s="67">
        <f t="shared" si="1"/>
        <v>1300</v>
      </c>
      <c r="BM12" s="67">
        <f t="shared" si="1"/>
        <v>0</v>
      </c>
      <c r="BN12" s="67">
        <f t="shared" si="1"/>
        <v>108</v>
      </c>
      <c r="BO12" s="67">
        <f t="shared" si="1"/>
        <v>3150</v>
      </c>
      <c r="BP12" s="67">
        <f t="shared" si="1"/>
        <v>3150</v>
      </c>
      <c r="BQ12" s="67">
        <f t="shared" si="1"/>
        <v>0</v>
      </c>
      <c r="BR12" s="67">
        <f t="shared" si="1"/>
        <v>0</v>
      </c>
      <c r="BS12" s="67">
        <f t="shared" si="1"/>
        <v>1300</v>
      </c>
      <c r="BT12" s="67">
        <f t="shared" si="1"/>
        <v>0</v>
      </c>
      <c r="BU12" s="67">
        <f t="shared" si="1"/>
        <v>108</v>
      </c>
      <c r="BV12" s="67">
        <f t="shared" si="1"/>
        <v>3024</v>
      </c>
      <c r="BW12" s="67">
        <f t="shared" si="1"/>
        <v>3024</v>
      </c>
      <c r="BX12" s="67">
        <f t="shared" si="1"/>
        <v>0</v>
      </c>
      <c r="BY12" s="67">
        <f t="shared" si="1"/>
        <v>0</v>
      </c>
      <c r="BZ12" s="67">
        <f t="shared" si="1"/>
        <v>1300</v>
      </c>
      <c r="CA12" s="67">
        <f t="shared" si="1"/>
        <v>0</v>
      </c>
      <c r="CB12" s="67">
        <f t="shared" si="1"/>
        <v>108</v>
      </c>
      <c r="CC12" s="67">
        <f>CC13+CC29</f>
        <v>3050</v>
      </c>
      <c r="CD12" s="67">
        <f>CD13+CD29</f>
        <v>3050</v>
      </c>
      <c r="CE12" s="67">
        <f>CE13+CE29</f>
        <v>2999</v>
      </c>
      <c r="CF12" s="67">
        <f>CF13+CF29</f>
        <v>2999</v>
      </c>
      <c r="CG12" s="67">
        <f aca="true" t="shared" si="2" ref="CG12:DP12">CG13+CG29</f>
        <v>0</v>
      </c>
      <c r="CH12" s="67">
        <f t="shared" si="2"/>
        <v>17817.487</v>
      </c>
      <c r="CI12" s="67">
        <f t="shared" si="2"/>
        <v>14847.886999999999</v>
      </c>
      <c r="CJ12" s="67">
        <f t="shared" si="2"/>
        <v>0</v>
      </c>
      <c r="CK12" s="67">
        <f t="shared" si="2"/>
        <v>0</v>
      </c>
      <c r="CL12" s="67">
        <f t="shared" si="2"/>
        <v>1300</v>
      </c>
      <c r="CM12" s="67">
        <f t="shared" si="2"/>
        <v>0</v>
      </c>
      <c r="CN12" s="67">
        <f t="shared" si="2"/>
        <v>1605.9</v>
      </c>
      <c r="CO12" s="67">
        <f t="shared" si="2"/>
        <v>17817.487</v>
      </c>
      <c r="CP12" s="67">
        <f t="shared" si="2"/>
        <v>15134</v>
      </c>
      <c r="CQ12" s="67">
        <f t="shared" si="2"/>
        <v>0</v>
      </c>
      <c r="CR12" s="67">
        <f t="shared" si="2"/>
        <v>0</v>
      </c>
      <c r="CS12" s="67">
        <f t="shared" si="2"/>
        <v>1300</v>
      </c>
      <c r="CT12" s="67">
        <f t="shared" si="2"/>
        <v>0</v>
      </c>
      <c r="CU12" s="67">
        <f t="shared" si="2"/>
        <v>937.9</v>
      </c>
      <c r="CV12" s="67">
        <f t="shared" si="2"/>
        <v>2911</v>
      </c>
      <c r="CW12" s="67">
        <f t="shared" si="2"/>
        <v>2911</v>
      </c>
      <c r="CX12" s="67">
        <f t="shared" si="2"/>
        <v>0</v>
      </c>
      <c r="CY12" s="67">
        <f t="shared" si="2"/>
        <v>0</v>
      </c>
      <c r="CZ12" s="67">
        <f t="shared" si="2"/>
        <v>1300</v>
      </c>
      <c r="DA12" s="67">
        <f t="shared" si="2"/>
        <v>0</v>
      </c>
      <c r="DB12" s="67">
        <f t="shared" si="2"/>
        <v>108</v>
      </c>
      <c r="DC12" s="67">
        <f t="shared" si="2"/>
        <v>3150</v>
      </c>
      <c r="DD12" s="67">
        <f t="shared" si="2"/>
        <v>3150</v>
      </c>
      <c r="DE12" s="67">
        <f t="shared" si="2"/>
        <v>0</v>
      </c>
      <c r="DF12" s="67">
        <f t="shared" si="2"/>
        <v>0</v>
      </c>
      <c r="DG12" s="67">
        <f t="shared" si="2"/>
        <v>1300</v>
      </c>
      <c r="DH12" s="67">
        <f t="shared" si="2"/>
        <v>0</v>
      </c>
      <c r="DI12" s="67">
        <f t="shared" si="2"/>
        <v>108</v>
      </c>
      <c r="DJ12" s="67">
        <f t="shared" si="2"/>
        <v>3024</v>
      </c>
      <c r="DK12" s="67">
        <f t="shared" si="2"/>
        <v>3024</v>
      </c>
      <c r="DL12" s="67">
        <f t="shared" si="2"/>
        <v>0</v>
      </c>
      <c r="DM12" s="67">
        <f t="shared" si="2"/>
        <v>0</v>
      </c>
      <c r="DN12" s="67">
        <f t="shared" si="2"/>
        <v>1300</v>
      </c>
      <c r="DO12" s="67">
        <f t="shared" si="2"/>
        <v>0</v>
      </c>
      <c r="DP12" s="67">
        <f t="shared" si="2"/>
        <v>108</v>
      </c>
      <c r="DQ12" s="67">
        <f>DQ13+DQ29</f>
        <v>3050</v>
      </c>
      <c r="DR12" s="67">
        <f>DR13+DR29</f>
        <v>3050</v>
      </c>
      <c r="DS12" s="67">
        <f>DS13+DS29</f>
        <v>2999</v>
      </c>
      <c r="DT12" s="67">
        <f>DT13+DT29</f>
        <v>2999</v>
      </c>
      <c r="DU12" s="116">
        <f aca="true" t="shared" si="3" ref="DU12:FD12">DU13+DU29</f>
        <v>0</v>
      </c>
      <c r="DV12" s="116">
        <f t="shared" si="3"/>
        <v>17817.487</v>
      </c>
      <c r="DW12" s="116">
        <f t="shared" si="3"/>
        <v>14847.886999999999</v>
      </c>
      <c r="DX12" s="116">
        <f t="shared" si="3"/>
        <v>0</v>
      </c>
      <c r="DY12" s="116">
        <f t="shared" si="3"/>
        <v>0</v>
      </c>
      <c r="DZ12" s="116">
        <f t="shared" si="3"/>
        <v>1300</v>
      </c>
      <c r="EA12" s="116">
        <f t="shared" si="3"/>
        <v>0</v>
      </c>
      <c r="EB12" s="116">
        <f t="shared" si="3"/>
        <v>1605.9</v>
      </c>
      <c r="EC12" s="116">
        <f t="shared" si="3"/>
        <v>17817.487</v>
      </c>
      <c r="ED12" s="116">
        <f t="shared" si="3"/>
        <v>15134</v>
      </c>
      <c r="EE12" s="116">
        <f t="shared" si="3"/>
        <v>0</v>
      </c>
      <c r="EF12" s="116">
        <f t="shared" si="3"/>
        <v>0</v>
      </c>
      <c r="EG12" s="116">
        <f t="shared" si="3"/>
        <v>1300</v>
      </c>
      <c r="EH12" s="116">
        <f t="shared" si="3"/>
        <v>0</v>
      </c>
      <c r="EI12" s="116">
        <f t="shared" si="3"/>
        <v>937.9</v>
      </c>
      <c r="EJ12" s="116">
        <f t="shared" si="3"/>
        <v>2911</v>
      </c>
      <c r="EK12" s="116">
        <f t="shared" si="3"/>
        <v>2911</v>
      </c>
      <c r="EL12" s="116">
        <f t="shared" si="3"/>
        <v>0</v>
      </c>
      <c r="EM12" s="116">
        <f t="shared" si="3"/>
        <v>0</v>
      </c>
      <c r="EN12" s="116">
        <f t="shared" si="3"/>
        <v>1300</v>
      </c>
      <c r="EO12" s="116">
        <f t="shared" si="3"/>
        <v>0</v>
      </c>
      <c r="EP12" s="116">
        <f t="shared" si="3"/>
        <v>108</v>
      </c>
      <c r="EQ12" s="116">
        <f t="shared" si="3"/>
        <v>3150</v>
      </c>
      <c r="ER12" s="116">
        <f t="shared" si="3"/>
        <v>3150</v>
      </c>
      <c r="ES12" s="116">
        <f t="shared" si="3"/>
        <v>0</v>
      </c>
      <c r="ET12" s="116">
        <f t="shared" si="3"/>
        <v>0</v>
      </c>
      <c r="EU12" s="116">
        <f t="shared" si="3"/>
        <v>1300</v>
      </c>
      <c r="EV12" s="116">
        <f t="shared" si="3"/>
        <v>0</v>
      </c>
      <c r="EW12" s="116">
        <f t="shared" si="3"/>
        <v>108</v>
      </c>
      <c r="EX12" s="116">
        <f t="shared" si="3"/>
        <v>3024</v>
      </c>
      <c r="EY12" s="116">
        <f t="shared" si="3"/>
        <v>3024</v>
      </c>
      <c r="EZ12" s="116">
        <f t="shared" si="3"/>
        <v>0</v>
      </c>
      <c r="FA12" s="116">
        <f t="shared" si="3"/>
        <v>0</v>
      </c>
      <c r="FB12" s="116">
        <f t="shared" si="3"/>
        <v>1300</v>
      </c>
      <c r="FC12" s="116">
        <f t="shared" si="3"/>
        <v>0</v>
      </c>
      <c r="FD12" s="116">
        <f t="shared" si="3"/>
        <v>108</v>
      </c>
      <c r="FE12" s="116">
        <f>FE13+FE29</f>
        <v>3050</v>
      </c>
      <c r="FF12" s="116">
        <f>FF13+FF29</f>
        <v>3050</v>
      </c>
      <c r="FG12" s="116">
        <f>FG13+FG29</f>
        <v>2999</v>
      </c>
      <c r="FH12" s="116">
        <f>FH13+FH29</f>
        <v>2999</v>
      </c>
      <c r="FI12" s="41">
        <f aca="true" t="shared" si="4" ref="FI12:GR12">FI13+FI29</f>
        <v>0</v>
      </c>
      <c r="FJ12" s="41">
        <f t="shared" si="4"/>
        <v>18174.9</v>
      </c>
      <c r="FK12" s="41">
        <f t="shared" si="4"/>
        <v>15134</v>
      </c>
      <c r="FL12" s="41">
        <f t="shared" si="4"/>
        <v>0</v>
      </c>
      <c r="FM12" s="41">
        <f t="shared" si="4"/>
        <v>1300</v>
      </c>
      <c r="FN12" s="41">
        <f t="shared" si="4"/>
        <v>0</v>
      </c>
      <c r="FO12" s="41">
        <f t="shared" si="4"/>
        <v>0</v>
      </c>
      <c r="FP12" s="41">
        <f t="shared" si="4"/>
        <v>1740.9</v>
      </c>
      <c r="FQ12" s="41">
        <f t="shared" si="4"/>
        <v>18174.9</v>
      </c>
      <c r="FR12" s="41">
        <f t="shared" si="4"/>
        <v>15134</v>
      </c>
      <c r="FS12" s="41">
        <f t="shared" si="4"/>
        <v>0</v>
      </c>
      <c r="FT12" s="41">
        <f t="shared" si="4"/>
        <v>0</v>
      </c>
      <c r="FU12" s="41">
        <f t="shared" si="4"/>
        <v>1300</v>
      </c>
      <c r="FV12" s="41">
        <f t="shared" si="4"/>
        <v>0</v>
      </c>
      <c r="FW12" s="41">
        <f t="shared" si="4"/>
        <v>937.9</v>
      </c>
      <c r="FX12" s="41">
        <f t="shared" si="4"/>
        <v>2911</v>
      </c>
      <c r="FY12" s="41">
        <f t="shared" si="4"/>
        <v>2911</v>
      </c>
      <c r="FZ12" s="41">
        <f t="shared" si="4"/>
        <v>0</v>
      </c>
      <c r="GA12" s="41">
        <f t="shared" si="4"/>
        <v>0</v>
      </c>
      <c r="GB12" s="41">
        <f t="shared" si="4"/>
        <v>1300</v>
      </c>
      <c r="GC12" s="41">
        <f t="shared" si="4"/>
        <v>0</v>
      </c>
      <c r="GD12" s="41">
        <f t="shared" si="4"/>
        <v>108</v>
      </c>
      <c r="GE12" s="41">
        <f t="shared" si="4"/>
        <v>3150</v>
      </c>
      <c r="GF12" s="41">
        <f t="shared" si="4"/>
        <v>3150</v>
      </c>
      <c r="GG12" s="41">
        <f t="shared" si="4"/>
        <v>0</v>
      </c>
      <c r="GH12" s="41">
        <f t="shared" si="4"/>
        <v>0</v>
      </c>
      <c r="GI12" s="41">
        <f t="shared" si="4"/>
        <v>1300</v>
      </c>
      <c r="GJ12" s="41">
        <f t="shared" si="4"/>
        <v>0</v>
      </c>
      <c r="GK12" s="41">
        <f t="shared" si="4"/>
        <v>108</v>
      </c>
      <c r="GL12" s="41">
        <f t="shared" si="4"/>
        <v>3024</v>
      </c>
      <c r="GM12" s="41">
        <f t="shared" si="4"/>
        <v>3024</v>
      </c>
      <c r="GN12" s="41">
        <f t="shared" si="4"/>
        <v>0</v>
      </c>
      <c r="GO12" s="41">
        <f t="shared" si="4"/>
        <v>0</v>
      </c>
      <c r="GP12" s="41">
        <f t="shared" si="4"/>
        <v>1300</v>
      </c>
      <c r="GQ12" s="41">
        <f t="shared" si="4"/>
        <v>0</v>
      </c>
      <c r="GR12" s="41">
        <f t="shared" si="4"/>
        <v>108</v>
      </c>
      <c r="GS12" s="41">
        <f>GS13+GS29</f>
        <v>3050</v>
      </c>
      <c r="GT12" s="41">
        <f>GT13+GT29</f>
        <v>3050</v>
      </c>
      <c r="GU12" s="41">
        <f>GU13+GU29</f>
        <v>2999</v>
      </c>
      <c r="GV12" s="41">
        <f>GV13+GV29</f>
        <v>2999</v>
      </c>
      <c r="GW12" s="6"/>
    </row>
    <row r="13" spans="1:205" ht="30" customHeight="1">
      <c r="A13" s="2" t="s">
        <v>0</v>
      </c>
      <c r="B13" s="94" t="s">
        <v>69</v>
      </c>
      <c r="C13" s="3"/>
      <c r="D13" s="60"/>
      <c r="E13" s="4"/>
      <c r="F13" s="94"/>
      <c r="G13" s="66"/>
      <c r="H13" s="67">
        <f aca="true" t="shared" si="5" ref="H13:O13">SUM(H14:H28)</f>
        <v>16337.487</v>
      </c>
      <c r="I13" s="67">
        <f t="shared" si="5"/>
        <v>13502.886999999999</v>
      </c>
      <c r="J13" s="67">
        <f t="shared" si="5"/>
        <v>0</v>
      </c>
      <c r="K13" s="67">
        <f t="shared" si="5"/>
        <v>0</v>
      </c>
      <c r="L13" s="67">
        <f t="shared" si="5"/>
        <v>1300</v>
      </c>
      <c r="M13" s="67">
        <f t="shared" si="5"/>
        <v>0</v>
      </c>
      <c r="N13" s="67">
        <f t="shared" si="5"/>
        <v>1605.9</v>
      </c>
      <c r="O13" s="67">
        <f t="shared" si="5"/>
        <v>16337.487</v>
      </c>
      <c r="P13" s="67">
        <f>SUM(P14:P28)</f>
        <v>13789</v>
      </c>
      <c r="Q13" s="67">
        <f aca="true" t="shared" si="6" ref="Q13:AR13">SUM(Q14:Q28)</f>
        <v>0</v>
      </c>
      <c r="R13" s="67">
        <f t="shared" si="6"/>
        <v>0</v>
      </c>
      <c r="S13" s="67">
        <f t="shared" si="6"/>
        <v>1300</v>
      </c>
      <c r="T13" s="67">
        <f t="shared" si="6"/>
        <v>0</v>
      </c>
      <c r="U13" s="67">
        <f t="shared" si="6"/>
        <v>937.9</v>
      </c>
      <c r="V13" s="67">
        <f t="shared" si="6"/>
        <v>2911</v>
      </c>
      <c r="W13" s="67">
        <f t="shared" si="6"/>
        <v>2911</v>
      </c>
      <c r="X13" s="67">
        <f t="shared" si="6"/>
        <v>0</v>
      </c>
      <c r="Y13" s="67">
        <f t="shared" si="6"/>
        <v>0</v>
      </c>
      <c r="Z13" s="67">
        <f t="shared" si="6"/>
        <v>1300</v>
      </c>
      <c r="AA13" s="67">
        <f t="shared" si="6"/>
        <v>0</v>
      </c>
      <c r="AB13" s="67">
        <f t="shared" si="6"/>
        <v>108</v>
      </c>
      <c r="AC13" s="67">
        <f t="shared" si="6"/>
        <v>3150</v>
      </c>
      <c r="AD13" s="67">
        <f t="shared" si="6"/>
        <v>3150</v>
      </c>
      <c r="AE13" s="67">
        <f t="shared" si="6"/>
        <v>0</v>
      </c>
      <c r="AF13" s="67">
        <f t="shared" si="6"/>
        <v>0</v>
      </c>
      <c r="AG13" s="67">
        <f t="shared" si="6"/>
        <v>1300</v>
      </c>
      <c r="AH13" s="67">
        <f t="shared" si="6"/>
        <v>0</v>
      </c>
      <c r="AI13" s="67">
        <f t="shared" si="6"/>
        <v>108</v>
      </c>
      <c r="AJ13" s="67">
        <f t="shared" si="6"/>
        <v>3024</v>
      </c>
      <c r="AK13" s="67">
        <f t="shared" si="6"/>
        <v>3024</v>
      </c>
      <c r="AL13" s="67">
        <f t="shared" si="6"/>
        <v>0</v>
      </c>
      <c r="AM13" s="67">
        <f t="shared" si="6"/>
        <v>0</v>
      </c>
      <c r="AN13" s="67">
        <f t="shared" si="6"/>
        <v>1300</v>
      </c>
      <c r="AO13" s="67">
        <f t="shared" si="6"/>
        <v>0</v>
      </c>
      <c r="AP13" s="67">
        <f t="shared" si="6"/>
        <v>108</v>
      </c>
      <c r="AQ13" s="67">
        <f t="shared" si="6"/>
        <v>4704</v>
      </c>
      <c r="AR13" s="67">
        <f t="shared" si="6"/>
        <v>4704</v>
      </c>
      <c r="AS13" s="68"/>
      <c r="AT13" s="67">
        <f aca="true" t="shared" si="7" ref="AT13:BA13">SUM(AT14:AT28)</f>
        <v>17817.487</v>
      </c>
      <c r="AU13" s="67">
        <f t="shared" si="7"/>
        <v>14847.886999999999</v>
      </c>
      <c r="AV13" s="67">
        <f t="shared" si="7"/>
        <v>0</v>
      </c>
      <c r="AW13" s="67">
        <f t="shared" si="7"/>
        <v>0</v>
      </c>
      <c r="AX13" s="67">
        <f t="shared" si="7"/>
        <v>1300</v>
      </c>
      <c r="AY13" s="67">
        <f t="shared" si="7"/>
        <v>0</v>
      </c>
      <c r="AZ13" s="67">
        <f t="shared" si="7"/>
        <v>1605.9</v>
      </c>
      <c r="BA13" s="67">
        <f t="shared" si="7"/>
        <v>17817.487</v>
      </c>
      <c r="BB13" s="67">
        <f>SUM(BB14:BB28)</f>
        <v>15134</v>
      </c>
      <c r="BC13" s="67">
        <f aca="true" t="shared" si="8" ref="BC13:CF13">SUM(BC14:BC28)</f>
        <v>0</v>
      </c>
      <c r="BD13" s="67">
        <f t="shared" si="8"/>
        <v>0</v>
      </c>
      <c r="BE13" s="67">
        <f t="shared" si="8"/>
        <v>1300</v>
      </c>
      <c r="BF13" s="67">
        <f t="shared" si="8"/>
        <v>0</v>
      </c>
      <c r="BG13" s="67">
        <f t="shared" si="8"/>
        <v>937.9</v>
      </c>
      <c r="BH13" s="67">
        <f t="shared" si="8"/>
        <v>2911</v>
      </c>
      <c r="BI13" s="67">
        <f t="shared" si="8"/>
        <v>2911</v>
      </c>
      <c r="BJ13" s="67">
        <f t="shared" si="8"/>
        <v>0</v>
      </c>
      <c r="BK13" s="67">
        <f t="shared" si="8"/>
        <v>0</v>
      </c>
      <c r="BL13" s="67">
        <f t="shared" si="8"/>
        <v>1300</v>
      </c>
      <c r="BM13" s="67">
        <f t="shared" si="8"/>
        <v>0</v>
      </c>
      <c r="BN13" s="67">
        <f t="shared" si="8"/>
        <v>108</v>
      </c>
      <c r="BO13" s="67">
        <f t="shared" si="8"/>
        <v>3150</v>
      </c>
      <c r="BP13" s="67">
        <f t="shared" si="8"/>
        <v>3150</v>
      </c>
      <c r="BQ13" s="67">
        <f t="shared" si="8"/>
        <v>0</v>
      </c>
      <c r="BR13" s="67">
        <f t="shared" si="8"/>
        <v>0</v>
      </c>
      <c r="BS13" s="67">
        <f t="shared" si="8"/>
        <v>1300</v>
      </c>
      <c r="BT13" s="67">
        <f t="shared" si="8"/>
        <v>0</v>
      </c>
      <c r="BU13" s="67">
        <f t="shared" si="8"/>
        <v>108</v>
      </c>
      <c r="BV13" s="67">
        <f t="shared" si="8"/>
        <v>3024</v>
      </c>
      <c r="BW13" s="67">
        <f t="shared" si="8"/>
        <v>3024</v>
      </c>
      <c r="BX13" s="67">
        <f t="shared" si="8"/>
        <v>0</v>
      </c>
      <c r="BY13" s="67">
        <f t="shared" si="8"/>
        <v>0</v>
      </c>
      <c r="BZ13" s="67">
        <f t="shared" si="8"/>
        <v>1300</v>
      </c>
      <c r="CA13" s="67">
        <f t="shared" si="8"/>
        <v>0</v>
      </c>
      <c r="CB13" s="67">
        <f t="shared" si="8"/>
        <v>108</v>
      </c>
      <c r="CC13" s="67">
        <f t="shared" si="8"/>
        <v>3050</v>
      </c>
      <c r="CD13" s="67">
        <f t="shared" si="8"/>
        <v>3050</v>
      </c>
      <c r="CE13" s="67">
        <f t="shared" si="8"/>
        <v>2999</v>
      </c>
      <c r="CF13" s="67">
        <f t="shared" si="8"/>
        <v>2999</v>
      </c>
      <c r="CG13" s="68"/>
      <c r="CH13" s="67">
        <f aca="true" t="shared" si="9" ref="CH13:CO13">SUM(CH14:CH28)</f>
        <v>17817.487</v>
      </c>
      <c r="CI13" s="67">
        <f t="shared" si="9"/>
        <v>14847.886999999999</v>
      </c>
      <c r="CJ13" s="67">
        <f t="shared" si="9"/>
        <v>0</v>
      </c>
      <c r="CK13" s="67">
        <f t="shared" si="9"/>
        <v>0</v>
      </c>
      <c r="CL13" s="67">
        <f t="shared" si="9"/>
        <v>1300</v>
      </c>
      <c r="CM13" s="67">
        <f t="shared" si="9"/>
        <v>0</v>
      </c>
      <c r="CN13" s="67">
        <f t="shared" si="9"/>
        <v>1605.9</v>
      </c>
      <c r="CO13" s="67">
        <f t="shared" si="9"/>
        <v>17817.487</v>
      </c>
      <c r="CP13" s="67">
        <f>SUM(CP14:CP28)</f>
        <v>15134</v>
      </c>
      <c r="CQ13" s="67">
        <f aca="true" t="shared" si="10" ref="CQ13:DT13">SUM(CQ14:CQ28)</f>
        <v>0</v>
      </c>
      <c r="CR13" s="67">
        <f t="shared" si="10"/>
        <v>0</v>
      </c>
      <c r="CS13" s="67">
        <f t="shared" si="10"/>
        <v>1300</v>
      </c>
      <c r="CT13" s="67">
        <f t="shared" si="10"/>
        <v>0</v>
      </c>
      <c r="CU13" s="67">
        <f t="shared" si="10"/>
        <v>937.9</v>
      </c>
      <c r="CV13" s="67">
        <f t="shared" si="10"/>
        <v>2911</v>
      </c>
      <c r="CW13" s="67">
        <f t="shared" si="10"/>
        <v>2911</v>
      </c>
      <c r="CX13" s="67">
        <f t="shared" si="10"/>
        <v>0</v>
      </c>
      <c r="CY13" s="67">
        <f t="shared" si="10"/>
        <v>0</v>
      </c>
      <c r="CZ13" s="67">
        <f t="shared" si="10"/>
        <v>1300</v>
      </c>
      <c r="DA13" s="67">
        <f t="shared" si="10"/>
        <v>0</v>
      </c>
      <c r="DB13" s="67">
        <f t="shared" si="10"/>
        <v>108</v>
      </c>
      <c r="DC13" s="67">
        <f t="shared" si="10"/>
        <v>3150</v>
      </c>
      <c r="DD13" s="67">
        <f t="shared" si="10"/>
        <v>3150</v>
      </c>
      <c r="DE13" s="67">
        <f t="shared" si="10"/>
        <v>0</v>
      </c>
      <c r="DF13" s="67">
        <f t="shared" si="10"/>
        <v>0</v>
      </c>
      <c r="DG13" s="67">
        <f t="shared" si="10"/>
        <v>1300</v>
      </c>
      <c r="DH13" s="67">
        <f t="shared" si="10"/>
        <v>0</v>
      </c>
      <c r="DI13" s="67">
        <f t="shared" si="10"/>
        <v>108</v>
      </c>
      <c r="DJ13" s="67">
        <f t="shared" si="10"/>
        <v>3024</v>
      </c>
      <c r="DK13" s="67">
        <f t="shared" si="10"/>
        <v>3024</v>
      </c>
      <c r="DL13" s="67">
        <f t="shared" si="10"/>
        <v>0</v>
      </c>
      <c r="DM13" s="67">
        <f t="shared" si="10"/>
        <v>0</v>
      </c>
      <c r="DN13" s="67">
        <f t="shared" si="10"/>
        <v>1300</v>
      </c>
      <c r="DO13" s="67">
        <f t="shared" si="10"/>
        <v>0</v>
      </c>
      <c r="DP13" s="67">
        <f t="shared" si="10"/>
        <v>108</v>
      </c>
      <c r="DQ13" s="67">
        <f t="shared" si="10"/>
        <v>3050</v>
      </c>
      <c r="DR13" s="67">
        <f t="shared" si="10"/>
        <v>3050</v>
      </c>
      <c r="DS13" s="67">
        <f t="shared" si="10"/>
        <v>2999</v>
      </c>
      <c r="DT13" s="67">
        <f t="shared" si="10"/>
        <v>2999</v>
      </c>
      <c r="DU13" s="117"/>
      <c r="DV13" s="116">
        <f aca="true" t="shared" si="11" ref="DV13:EC13">SUM(DV14:DV28)</f>
        <v>17817.487</v>
      </c>
      <c r="DW13" s="116">
        <f t="shared" si="11"/>
        <v>14847.886999999999</v>
      </c>
      <c r="DX13" s="116">
        <f t="shared" si="11"/>
        <v>0</v>
      </c>
      <c r="DY13" s="116">
        <f t="shared" si="11"/>
        <v>0</v>
      </c>
      <c r="DZ13" s="116">
        <f t="shared" si="11"/>
        <v>1300</v>
      </c>
      <c r="EA13" s="116">
        <f t="shared" si="11"/>
        <v>0</v>
      </c>
      <c r="EB13" s="116">
        <f t="shared" si="11"/>
        <v>1605.9</v>
      </c>
      <c r="EC13" s="116">
        <f t="shared" si="11"/>
        <v>17817.487</v>
      </c>
      <c r="ED13" s="116">
        <f>SUM(ED14:ED28)</f>
        <v>15134</v>
      </c>
      <c r="EE13" s="116">
        <f aca="true" t="shared" si="12" ref="EE13:FH13">SUM(EE14:EE28)</f>
        <v>0</v>
      </c>
      <c r="EF13" s="116">
        <f t="shared" si="12"/>
        <v>0</v>
      </c>
      <c r="EG13" s="116">
        <f t="shared" si="12"/>
        <v>1300</v>
      </c>
      <c r="EH13" s="116">
        <f t="shared" si="12"/>
        <v>0</v>
      </c>
      <c r="EI13" s="116">
        <f t="shared" si="12"/>
        <v>937.9</v>
      </c>
      <c r="EJ13" s="116">
        <f t="shared" si="12"/>
        <v>2911</v>
      </c>
      <c r="EK13" s="116">
        <f t="shared" si="12"/>
        <v>2911</v>
      </c>
      <c r="EL13" s="116">
        <f t="shared" si="12"/>
        <v>0</v>
      </c>
      <c r="EM13" s="116">
        <f t="shared" si="12"/>
        <v>0</v>
      </c>
      <c r="EN13" s="116">
        <f t="shared" si="12"/>
        <v>1300</v>
      </c>
      <c r="EO13" s="116">
        <f t="shared" si="12"/>
        <v>0</v>
      </c>
      <c r="EP13" s="116">
        <f t="shared" si="12"/>
        <v>108</v>
      </c>
      <c r="EQ13" s="116">
        <f t="shared" si="12"/>
        <v>3150</v>
      </c>
      <c r="ER13" s="116">
        <f t="shared" si="12"/>
        <v>3150</v>
      </c>
      <c r="ES13" s="116">
        <f t="shared" si="12"/>
        <v>0</v>
      </c>
      <c r="ET13" s="116">
        <f t="shared" si="12"/>
        <v>0</v>
      </c>
      <c r="EU13" s="116">
        <f t="shared" si="12"/>
        <v>1300</v>
      </c>
      <c r="EV13" s="116">
        <f t="shared" si="12"/>
        <v>0</v>
      </c>
      <c r="EW13" s="116">
        <f t="shared" si="12"/>
        <v>108</v>
      </c>
      <c r="EX13" s="116">
        <f t="shared" si="12"/>
        <v>3024</v>
      </c>
      <c r="EY13" s="116">
        <f t="shared" si="12"/>
        <v>3024</v>
      </c>
      <c r="EZ13" s="116">
        <f t="shared" si="12"/>
        <v>0</v>
      </c>
      <c r="FA13" s="116">
        <f t="shared" si="12"/>
        <v>0</v>
      </c>
      <c r="FB13" s="116">
        <f t="shared" si="12"/>
        <v>1300</v>
      </c>
      <c r="FC13" s="116">
        <f t="shared" si="12"/>
        <v>0</v>
      </c>
      <c r="FD13" s="116">
        <f t="shared" si="12"/>
        <v>108</v>
      </c>
      <c r="FE13" s="116">
        <f t="shared" si="12"/>
        <v>3050</v>
      </c>
      <c r="FF13" s="116">
        <f t="shared" si="12"/>
        <v>3050</v>
      </c>
      <c r="FG13" s="116">
        <f t="shared" si="12"/>
        <v>2999</v>
      </c>
      <c r="FH13" s="116">
        <f t="shared" si="12"/>
        <v>2999</v>
      </c>
      <c r="FI13" s="42"/>
      <c r="FJ13" s="41">
        <f aca="true" t="shared" si="13" ref="FJ13:FQ13">SUM(FJ14:FJ28)</f>
        <v>18174.9</v>
      </c>
      <c r="FK13" s="41">
        <f t="shared" si="13"/>
        <v>15134</v>
      </c>
      <c r="FL13" s="41">
        <f t="shared" si="13"/>
        <v>0</v>
      </c>
      <c r="FM13" s="41">
        <f t="shared" si="13"/>
        <v>1300</v>
      </c>
      <c r="FN13" s="41">
        <f t="shared" si="13"/>
        <v>0</v>
      </c>
      <c r="FO13" s="41">
        <f t="shared" si="13"/>
        <v>0</v>
      </c>
      <c r="FP13" s="41">
        <f t="shared" si="13"/>
        <v>1740.9</v>
      </c>
      <c r="FQ13" s="41">
        <f t="shared" si="13"/>
        <v>18174.9</v>
      </c>
      <c r="FR13" s="41">
        <f>SUM(FR14:FR28)</f>
        <v>15134</v>
      </c>
      <c r="FS13" s="41">
        <f aca="true" t="shared" si="14" ref="FS13:GV13">SUM(FS14:FS28)</f>
        <v>0</v>
      </c>
      <c r="FT13" s="41">
        <f t="shared" si="14"/>
        <v>0</v>
      </c>
      <c r="FU13" s="41">
        <f t="shared" si="14"/>
        <v>1300</v>
      </c>
      <c r="FV13" s="41">
        <f t="shared" si="14"/>
        <v>0</v>
      </c>
      <c r="FW13" s="41">
        <f t="shared" si="14"/>
        <v>937.9</v>
      </c>
      <c r="FX13" s="41">
        <f t="shared" si="14"/>
        <v>2911</v>
      </c>
      <c r="FY13" s="41">
        <f t="shared" si="14"/>
        <v>2911</v>
      </c>
      <c r="FZ13" s="41">
        <f t="shared" si="14"/>
        <v>0</v>
      </c>
      <c r="GA13" s="41">
        <f t="shared" si="14"/>
        <v>0</v>
      </c>
      <c r="GB13" s="41">
        <f t="shared" si="14"/>
        <v>1300</v>
      </c>
      <c r="GC13" s="41">
        <f t="shared" si="14"/>
        <v>0</v>
      </c>
      <c r="GD13" s="41">
        <f t="shared" si="14"/>
        <v>108</v>
      </c>
      <c r="GE13" s="41">
        <f t="shared" si="14"/>
        <v>3150</v>
      </c>
      <c r="GF13" s="41">
        <f t="shared" si="14"/>
        <v>3150</v>
      </c>
      <c r="GG13" s="41">
        <f t="shared" si="14"/>
        <v>0</v>
      </c>
      <c r="GH13" s="41">
        <f t="shared" si="14"/>
        <v>0</v>
      </c>
      <c r="GI13" s="41">
        <f t="shared" si="14"/>
        <v>1300</v>
      </c>
      <c r="GJ13" s="41">
        <f t="shared" si="14"/>
        <v>0</v>
      </c>
      <c r="GK13" s="41">
        <f t="shared" si="14"/>
        <v>108</v>
      </c>
      <c r="GL13" s="41">
        <f t="shared" si="14"/>
        <v>3024</v>
      </c>
      <c r="GM13" s="41">
        <f t="shared" si="14"/>
        <v>3024</v>
      </c>
      <c r="GN13" s="41">
        <f t="shared" si="14"/>
        <v>0</v>
      </c>
      <c r="GO13" s="41">
        <f t="shared" si="14"/>
        <v>0</v>
      </c>
      <c r="GP13" s="41">
        <f t="shared" si="14"/>
        <v>1300</v>
      </c>
      <c r="GQ13" s="41">
        <f t="shared" si="14"/>
        <v>0</v>
      </c>
      <c r="GR13" s="41">
        <f t="shared" si="14"/>
        <v>108</v>
      </c>
      <c r="GS13" s="41">
        <f t="shared" si="14"/>
        <v>3050</v>
      </c>
      <c r="GT13" s="41">
        <f t="shared" si="14"/>
        <v>3050</v>
      </c>
      <c r="GU13" s="41">
        <f t="shared" si="14"/>
        <v>2999</v>
      </c>
      <c r="GV13" s="41">
        <f t="shared" si="14"/>
        <v>2999</v>
      </c>
      <c r="GW13" s="5"/>
    </row>
    <row r="14" spans="1:205" s="31" customFormat="1" ht="73.5" customHeight="1">
      <c r="A14" s="7">
        <v>1</v>
      </c>
      <c r="B14" s="28" t="s">
        <v>120</v>
      </c>
      <c r="C14" s="10" t="s">
        <v>70</v>
      </c>
      <c r="D14" s="61"/>
      <c r="E14" s="11" t="s">
        <v>126</v>
      </c>
      <c r="F14" s="29" t="s">
        <v>127</v>
      </c>
      <c r="G14" s="62" t="s">
        <v>130</v>
      </c>
      <c r="H14" s="69">
        <f aca="true" t="shared" si="15" ref="H14:H19">SUM(I14:N14)</f>
        <v>1090</v>
      </c>
      <c r="I14" s="70">
        <v>805</v>
      </c>
      <c r="J14" s="69"/>
      <c r="K14" s="69"/>
      <c r="L14" s="69"/>
      <c r="M14" s="69"/>
      <c r="N14" s="69">
        <v>285</v>
      </c>
      <c r="O14" s="69">
        <v>1090</v>
      </c>
      <c r="P14" s="70">
        <f>V14+AC14+AJ14+AQ14</f>
        <v>805</v>
      </c>
      <c r="Q14" s="69"/>
      <c r="R14" s="69"/>
      <c r="S14" s="69"/>
      <c r="T14" s="69"/>
      <c r="U14" s="69">
        <v>0</v>
      </c>
      <c r="V14" s="69">
        <f aca="true" t="shared" si="16" ref="V14:V24">W14+Z14+AA14+AB14</f>
        <v>805</v>
      </c>
      <c r="W14" s="70">
        <v>805</v>
      </c>
      <c r="X14" s="69"/>
      <c r="Y14" s="69"/>
      <c r="Z14" s="69"/>
      <c r="AA14" s="69"/>
      <c r="AB14" s="69"/>
      <c r="AC14" s="69">
        <f aca="true" t="shared" si="17" ref="AC14:AC19">AD14+AG14+AH14+AI14</f>
        <v>0</v>
      </c>
      <c r="AD14" s="70"/>
      <c r="AE14" s="69"/>
      <c r="AF14" s="69"/>
      <c r="AG14" s="69"/>
      <c r="AH14" s="69"/>
      <c r="AI14" s="69"/>
      <c r="AJ14" s="69">
        <f aca="true" t="shared" si="18" ref="AJ14:AJ19">AK14+AN14+AO14+AP14</f>
        <v>0</v>
      </c>
      <c r="AK14" s="70"/>
      <c r="AL14" s="69"/>
      <c r="AM14" s="69"/>
      <c r="AN14" s="69"/>
      <c r="AO14" s="69"/>
      <c r="AP14" s="69"/>
      <c r="AQ14" s="69">
        <v>0</v>
      </c>
      <c r="AR14" s="70"/>
      <c r="AS14" s="71" t="s">
        <v>130</v>
      </c>
      <c r="AT14" s="72">
        <f aca="true" t="shared" si="19" ref="AT14:AT19">SUM(AU14:AZ14)</f>
        <v>1090</v>
      </c>
      <c r="AU14" s="71">
        <v>805</v>
      </c>
      <c r="AV14" s="72"/>
      <c r="AW14" s="72"/>
      <c r="AX14" s="72"/>
      <c r="AY14" s="72"/>
      <c r="AZ14" s="72">
        <v>285</v>
      </c>
      <c r="BA14" s="72">
        <v>1090</v>
      </c>
      <c r="BB14" s="71">
        <f>BH14+BO14+BV14+CC14+CE14</f>
        <v>805</v>
      </c>
      <c r="BC14" s="72"/>
      <c r="BD14" s="72"/>
      <c r="BE14" s="72"/>
      <c r="BF14" s="72"/>
      <c r="BG14" s="72">
        <v>0</v>
      </c>
      <c r="BH14" s="72">
        <f aca="true" t="shared" si="20" ref="BH14:BH24">BI14+BL14+BM14+BN14</f>
        <v>805</v>
      </c>
      <c r="BI14" s="71">
        <v>805</v>
      </c>
      <c r="BJ14" s="72"/>
      <c r="BK14" s="72"/>
      <c r="BL14" s="72"/>
      <c r="BM14" s="72"/>
      <c r="BN14" s="72"/>
      <c r="BO14" s="72">
        <f aca="true" t="shared" si="21" ref="BO14:BO19">BP14+BS14+BT14+BU14</f>
        <v>0</v>
      </c>
      <c r="BP14" s="71">
        <v>0</v>
      </c>
      <c r="BQ14" s="72"/>
      <c r="BR14" s="72"/>
      <c r="BS14" s="72"/>
      <c r="BT14" s="72"/>
      <c r="BU14" s="72"/>
      <c r="BV14" s="72">
        <f aca="true" t="shared" si="22" ref="BV14:BV19">BW14+BZ14+CA14+CB14</f>
        <v>0</v>
      </c>
      <c r="BW14" s="71">
        <v>0</v>
      </c>
      <c r="BX14" s="72"/>
      <c r="BY14" s="72"/>
      <c r="BZ14" s="72"/>
      <c r="CA14" s="72"/>
      <c r="CB14" s="72"/>
      <c r="CC14" s="72">
        <f aca="true" t="shared" si="23" ref="CC14:CC27">CD14+GY14+GZ14+HA14</f>
        <v>0</v>
      </c>
      <c r="CD14" s="71">
        <v>0</v>
      </c>
      <c r="CE14" s="72">
        <f aca="true" t="shared" si="24" ref="CE14:CE27">CF14+HA14+HB14+HC14</f>
        <v>0</v>
      </c>
      <c r="CF14" s="71">
        <v>0</v>
      </c>
      <c r="CG14" s="71" t="s">
        <v>130</v>
      </c>
      <c r="CH14" s="72">
        <f aca="true" t="shared" si="25" ref="CH14:CH19">SUM(CI14:CN14)</f>
        <v>1090</v>
      </c>
      <c r="CI14" s="71">
        <v>805</v>
      </c>
      <c r="CJ14" s="72"/>
      <c r="CK14" s="72"/>
      <c r="CL14" s="72"/>
      <c r="CM14" s="72"/>
      <c r="CN14" s="72">
        <v>285</v>
      </c>
      <c r="CO14" s="72">
        <v>1090</v>
      </c>
      <c r="CP14" s="71">
        <f>CV14+DC14+DJ14+DQ14+DS14</f>
        <v>805</v>
      </c>
      <c r="CQ14" s="72"/>
      <c r="CR14" s="72"/>
      <c r="CS14" s="72"/>
      <c r="CT14" s="72"/>
      <c r="CU14" s="72">
        <v>0</v>
      </c>
      <c r="CV14" s="72">
        <f aca="true" t="shared" si="26" ref="CV14:CV24">CW14+CZ14+DA14+DB14</f>
        <v>805</v>
      </c>
      <c r="CW14" s="71">
        <v>805</v>
      </c>
      <c r="CX14" s="72"/>
      <c r="CY14" s="72"/>
      <c r="CZ14" s="72"/>
      <c r="DA14" s="72"/>
      <c r="DB14" s="72"/>
      <c r="DC14" s="72">
        <f aca="true" t="shared" si="27" ref="DC14:DC19">DD14+DG14+DH14+DI14</f>
        <v>0</v>
      </c>
      <c r="DD14" s="71">
        <v>0</v>
      </c>
      <c r="DE14" s="72"/>
      <c r="DF14" s="72"/>
      <c r="DG14" s="72"/>
      <c r="DH14" s="72"/>
      <c r="DI14" s="72"/>
      <c r="DJ14" s="72">
        <f aca="true" t="shared" si="28" ref="DJ14:DJ19">DK14+DN14+DO14+DP14</f>
        <v>0</v>
      </c>
      <c r="DK14" s="71">
        <v>0</v>
      </c>
      <c r="DL14" s="72"/>
      <c r="DM14" s="72"/>
      <c r="DN14" s="72"/>
      <c r="DO14" s="72"/>
      <c r="DP14" s="72"/>
      <c r="DQ14" s="72">
        <f aca="true" t="shared" si="29" ref="DQ14:DQ27">DR14+IM14+IN14+IO14</f>
        <v>0</v>
      </c>
      <c r="DR14" s="71">
        <v>0</v>
      </c>
      <c r="DS14" s="72">
        <f aca="true" t="shared" si="30" ref="DS14:DS27">DT14+IO14+IP14+IQ14</f>
        <v>0</v>
      </c>
      <c r="DT14" s="71">
        <v>0</v>
      </c>
      <c r="DU14" s="118" t="s">
        <v>130</v>
      </c>
      <c r="DV14" s="119">
        <f aca="true" t="shared" si="31" ref="DV14:DV19">SUM(DW14:EB14)</f>
        <v>1090</v>
      </c>
      <c r="DW14" s="118">
        <v>805</v>
      </c>
      <c r="DX14" s="119"/>
      <c r="DY14" s="119"/>
      <c r="DZ14" s="119"/>
      <c r="EA14" s="119"/>
      <c r="EB14" s="119">
        <v>285</v>
      </c>
      <c r="EC14" s="119">
        <v>1090</v>
      </c>
      <c r="ED14" s="118">
        <v>805</v>
      </c>
      <c r="EE14" s="119"/>
      <c r="EF14" s="119"/>
      <c r="EG14" s="119"/>
      <c r="EH14" s="119"/>
      <c r="EI14" s="119">
        <v>0</v>
      </c>
      <c r="EJ14" s="119">
        <f aca="true" t="shared" si="32" ref="EJ14:EJ24">EK14+EN14+EO14+EP14</f>
        <v>805</v>
      </c>
      <c r="EK14" s="118">
        <v>805</v>
      </c>
      <c r="EL14" s="119"/>
      <c r="EM14" s="119"/>
      <c r="EN14" s="119"/>
      <c r="EO14" s="119"/>
      <c r="EP14" s="119"/>
      <c r="EQ14" s="119">
        <f aca="true" t="shared" si="33" ref="EQ14:EQ19">ER14+EU14+EV14+EW14</f>
        <v>0</v>
      </c>
      <c r="ER14" s="118">
        <v>0</v>
      </c>
      <c r="ES14" s="119"/>
      <c r="ET14" s="119"/>
      <c r="EU14" s="119"/>
      <c r="EV14" s="119"/>
      <c r="EW14" s="119"/>
      <c r="EX14" s="119">
        <f aca="true" t="shared" si="34" ref="EX14:EX19">EY14+FB14+FC14+FD14</f>
        <v>0</v>
      </c>
      <c r="EY14" s="118">
        <v>0</v>
      </c>
      <c r="EZ14" s="119"/>
      <c r="FA14" s="119"/>
      <c r="FB14" s="119"/>
      <c r="FC14" s="119"/>
      <c r="FD14" s="119"/>
      <c r="FE14" s="119">
        <f>FF14</f>
        <v>0</v>
      </c>
      <c r="FF14" s="118">
        <v>0</v>
      </c>
      <c r="FG14" s="119">
        <f>FH14</f>
        <v>0</v>
      </c>
      <c r="FH14" s="118">
        <v>0</v>
      </c>
      <c r="FI14" s="33" t="s">
        <v>130</v>
      </c>
      <c r="FJ14" s="14">
        <f>SUM(FK14:FP14)</f>
        <v>1090</v>
      </c>
      <c r="FK14" s="33">
        <v>805</v>
      </c>
      <c r="FL14" s="14"/>
      <c r="FM14" s="14"/>
      <c r="FN14" s="14"/>
      <c r="FO14" s="14"/>
      <c r="FP14" s="14">
        <v>285</v>
      </c>
      <c r="FQ14" s="14">
        <f>FJ14</f>
        <v>1090</v>
      </c>
      <c r="FR14" s="33">
        <v>805</v>
      </c>
      <c r="FS14" s="14"/>
      <c r="FT14" s="14"/>
      <c r="FU14" s="14"/>
      <c r="FV14" s="14"/>
      <c r="FW14" s="14">
        <v>0</v>
      </c>
      <c r="FX14" s="14">
        <f aca="true" t="shared" si="35" ref="FX14:FX24">FY14+GB14+GC14+GD14</f>
        <v>805</v>
      </c>
      <c r="FY14" s="33">
        <v>805</v>
      </c>
      <c r="FZ14" s="14"/>
      <c r="GA14" s="14"/>
      <c r="GB14" s="14"/>
      <c r="GC14" s="14"/>
      <c r="GD14" s="14"/>
      <c r="GE14" s="14">
        <f aca="true" t="shared" si="36" ref="GE14:GE19">GF14+GI14+GJ14+GK14</f>
        <v>0</v>
      </c>
      <c r="GF14" s="33">
        <v>0</v>
      </c>
      <c r="GG14" s="14"/>
      <c r="GH14" s="14"/>
      <c r="GI14" s="14"/>
      <c r="GJ14" s="14"/>
      <c r="GK14" s="14"/>
      <c r="GL14" s="14">
        <f aca="true" t="shared" si="37" ref="GL14:GL19">GM14+GP14+GQ14+GR14</f>
        <v>0</v>
      </c>
      <c r="GM14" s="33">
        <v>0</v>
      </c>
      <c r="GN14" s="14"/>
      <c r="GO14" s="14"/>
      <c r="GP14" s="14"/>
      <c r="GQ14" s="14"/>
      <c r="GR14" s="14"/>
      <c r="GS14" s="14">
        <f>GT14</f>
        <v>0</v>
      </c>
      <c r="GT14" s="33">
        <v>0</v>
      </c>
      <c r="GU14" s="14">
        <f>GV14</f>
        <v>0</v>
      </c>
      <c r="GV14" s="33">
        <v>0</v>
      </c>
      <c r="GW14" s="30"/>
    </row>
    <row r="15" spans="1:205" s="31" customFormat="1" ht="63.75">
      <c r="A15" s="7">
        <v>2</v>
      </c>
      <c r="B15" s="28" t="s">
        <v>121</v>
      </c>
      <c r="C15" s="10" t="s">
        <v>70</v>
      </c>
      <c r="D15" s="61"/>
      <c r="E15" s="11" t="s">
        <v>27</v>
      </c>
      <c r="F15" s="29" t="s">
        <v>127</v>
      </c>
      <c r="G15" s="62" t="s">
        <v>131</v>
      </c>
      <c r="H15" s="69">
        <f t="shared" si="15"/>
        <v>1250</v>
      </c>
      <c r="I15" s="70">
        <v>867</v>
      </c>
      <c r="J15" s="69"/>
      <c r="K15" s="69"/>
      <c r="L15" s="69"/>
      <c r="M15" s="69"/>
      <c r="N15" s="69">
        <v>383</v>
      </c>
      <c r="O15" s="69">
        <v>1250</v>
      </c>
      <c r="P15" s="70">
        <f aca="true" t="shared" si="38" ref="P15:P27">V15+AC15+AJ15+AQ15</f>
        <v>867</v>
      </c>
      <c r="Q15" s="69"/>
      <c r="R15" s="69"/>
      <c r="S15" s="69"/>
      <c r="T15" s="69"/>
      <c r="U15" s="69">
        <v>0</v>
      </c>
      <c r="V15" s="69">
        <f t="shared" si="16"/>
        <v>867</v>
      </c>
      <c r="W15" s="70">
        <v>867</v>
      </c>
      <c r="X15" s="69"/>
      <c r="Y15" s="69"/>
      <c r="Z15" s="69"/>
      <c r="AA15" s="69"/>
      <c r="AB15" s="69"/>
      <c r="AC15" s="69">
        <f t="shared" si="17"/>
        <v>0</v>
      </c>
      <c r="AD15" s="70"/>
      <c r="AE15" s="69"/>
      <c r="AF15" s="69"/>
      <c r="AG15" s="69"/>
      <c r="AH15" s="69"/>
      <c r="AI15" s="69"/>
      <c r="AJ15" s="69">
        <f t="shared" si="18"/>
        <v>0</v>
      </c>
      <c r="AK15" s="70"/>
      <c r="AL15" s="69"/>
      <c r="AM15" s="69"/>
      <c r="AN15" s="69"/>
      <c r="AO15" s="69"/>
      <c r="AP15" s="69"/>
      <c r="AQ15" s="69">
        <v>0</v>
      </c>
      <c r="AR15" s="70"/>
      <c r="AS15" s="71" t="s">
        <v>131</v>
      </c>
      <c r="AT15" s="72">
        <f t="shared" si="19"/>
        <v>1250</v>
      </c>
      <c r="AU15" s="71">
        <v>867</v>
      </c>
      <c r="AV15" s="72"/>
      <c r="AW15" s="72"/>
      <c r="AX15" s="72"/>
      <c r="AY15" s="72"/>
      <c r="AZ15" s="72">
        <v>383</v>
      </c>
      <c r="BA15" s="72">
        <v>1250</v>
      </c>
      <c r="BB15" s="71">
        <f aca="true" t="shared" si="39" ref="BB15:BB28">BH15+BO15+BV15+CC15+CE15</f>
        <v>867</v>
      </c>
      <c r="BC15" s="72"/>
      <c r="BD15" s="72"/>
      <c r="BE15" s="72"/>
      <c r="BF15" s="72"/>
      <c r="BG15" s="72">
        <v>0</v>
      </c>
      <c r="BH15" s="72">
        <f t="shared" si="20"/>
        <v>867</v>
      </c>
      <c r="BI15" s="71">
        <v>867</v>
      </c>
      <c r="BJ15" s="72"/>
      <c r="BK15" s="72"/>
      <c r="BL15" s="72"/>
      <c r="BM15" s="72"/>
      <c r="BN15" s="72"/>
      <c r="BO15" s="72">
        <f t="shared" si="21"/>
        <v>0</v>
      </c>
      <c r="BP15" s="71">
        <v>0</v>
      </c>
      <c r="BQ15" s="72"/>
      <c r="BR15" s="72"/>
      <c r="BS15" s="72"/>
      <c r="BT15" s="72"/>
      <c r="BU15" s="72"/>
      <c r="BV15" s="72">
        <f t="shared" si="22"/>
        <v>0</v>
      </c>
      <c r="BW15" s="71">
        <v>0</v>
      </c>
      <c r="BX15" s="72"/>
      <c r="BY15" s="72"/>
      <c r="BZ15" s="72"/>
      <c r="CA15" s="72"/>
      <c r="CB15" s="72"/>
      <c r="CC15" s="72">
        <f t="shared" si="23"/>
        <v>0</v>
      </c>
      <c r="CD15" s="71">
        <v>0</v>
      </c>
      <c r="CE15" s="72">
        <f t="shared" si="24"/>
        <v>0</v>
      </c>
      <c r="CF15" s="71"/>
      <c r="CG15" s="71" t="s">
        <v>131</v>
      </c>
      <c r="CH15" s="72">
        <f t="shared" si="25"/>
        <v>1250</v>
      </c>
      <c r="CI15" s="71">
        <v>867</v>
      </c>
      <c r="CJ15" s="72"/>
      <c r="CK15" s="72"/>
      <c r="CL15" s="72"/>
      <c r="CM15" s="72"/>
      <c r="CN15" s="72">
        <v>383</v>
      </c>
      <c r="CO15" s="72">
        <v>1250</v>
      </c>
      <c r="CP15" s="71">
        <f aca="true" t="shared" si="40" ref="CP15:CP28">CV15+DC15+DJ15+DQ15+DS15</f>
        <v>867</v>
      </c>
      <c r="CQ15" s="72"/>
      <c r="CR15" s="72"/>
      <c r="CS15" s="72"/>
      <c r="CT15" s="72"/>
      <c r="CU15" s="72">
        <v>0</v>
      </c>
      <c r="CV15" s="72">
        <f t="shared" si="26"/>
        <v>867</v>
      </c>
      <c r="CW15" s="71">
        <v>867</v>
      </c>
      <c r="CX15" s="72"/>
      <c r="CY15" s="72"/>
      <c r="CZ15" s="72"/>
      <c r="DA15" s="72"/>
      <c r="DB15" s="72"/>
      <c r="DC15" s="72">
        <f t="shared" si="27"/>
        <v>0</v>
      </c>
      <c r="DD15" s="71">
        <v>0</v>
      </c>
      <c r="DE15" s="72"/>
      <c r="DF15" s="72"/>
      <c r="DG15" s="72"/>
      <c r="DH15" s="72"/>
      <c r="DI15" s="72"/>
      <c r="DJ15" s="72">
        <f t="shared" si="28"/>
        <v>0</v>
      </c>
      <c r="DK15" s="71">
        <v>0</v>
      </c>
      <c r="DL15" s="72"/>
      <c r="DM15" s="72"/>
      <c r="DN15" s="72"/>
      <c r="DO15" s="72"/>
      <c r="DP15" s="72"/>
      <c r="DQ15" s="72">
        <f t="shared" si="29"/>
        <v>0</v>
      </c>
      <c r="DR15" s="71">
        <v>0</v>
      </c>
      <c r="DS15" s="72">
        <f t="shared" si="30"/>
        <v>0</v>
      </c>
      <c r="DT15" s="71"/>
      <c r="DU15" s="118" t="s">
        <v>131</v>
      </c>
      <c r="DV15" s="119">
        <f t="shared" si="31"/>
        <v>1250</v>
      </c>
      <c r="DW15" s="118">
        <v>867</v>
      </c>
      <c r="DX15" s="119"/>
      <c r="DY15" s="119"/>
      <c r="DZ15" s="119"/>
      <c r="EA15" s="119"/>
      <c r="EB15" s="119">
        <v>383</v>
      </c>
      <c r="EC15" s="119">
        <v>1250</v>
      </c>
      <c r="ED15" s="118">
        <v>867</v>
      </c>
      <c r="EE15" s="119"/>
      <c r="EF15" s="119"/>
      <c r="EG15" s="119"/>
      <c r="EH15" s="119"/>
      <c r="EI15" s="119">
        <v>0</v>
      </c>
      <c r="EJ15" s="119">
        <f t="shared" si="32"/>
        <v>867</v>
      </c>
      <c r="EK15" s="118">
        <v>867</v>
      </c>
      <c r="EL15" s="119"/>
      <c r="EM15" s="119"/>
      <c r="EN15" s="119"/>
      <c r="EO15" s="119"/>
      <c r="EP15" s="119"/>
      <c r="EQ15" s="119">
        <f t="shared" si="33"/>
        <v>0</v>
      </c>
      <c r="ER15" s="118">
        <v>0</v>
      </c>
      <c r="ES15" s="119"/>
      <c r="ET15" s="119"/>
      <c r="EU15" s="119"/>
      <c r="EV15" s="119"/>
      <c r="EW15" s="119"/>
      <c r="EX15" s="119">
        <f t="shared" si="34"/>
        <v>0</v>
      </c>
      <c r="EY15" s="118">
        <v>0</v>
      </c>
      <c r="EZ15" s="119"/>
      <c r="FA15" s="119"/>
      <c r="FB15" s="119"/>
      <c r="FC15" s="119"/>
      <c r="FD15" s="119"/>
      <c r="FE15" s="119">
        <f aca="true" t="shared" si="41" ref="FE15:FE28">FF15</f>
        <v>0</v>
      </c>
      <c r="FF15" s="118">
        <v>0</v>
      </c>
      <c r="FG15" s="119">
        <f aca="true" t="shared" si="42" ref="FG15:FG28">FH15</f>
        <v>0</v>
      </c>
      <c r="FH15" s="118"/>
      <c r="FI15" s="33" t="s">
        <v>131</v>
      </c>
      <c r="FJ15" s="14">
        <f aca="true" t="shared" si="43" ref="FJ15:FJ28">SUM(FK15:FP15)</f>
        <v>1250</v>
      </c>
      <c r="FK15" s="33">
        <v>867</v>
      </c>
      <c r="FL15" s="14"/>
      <c r="FM15" s="14"/>
      <c r="FN15" s="14"/>
      <c r="FO15" s="14"/>
      <c r="FP15" s="14">
        <v>383</v>
      </c>
      <c r="FQ15" s="14">
        <f aca="true" t="shared" si="44" ref="FQ15:FQ28">FJ15</f>
        <v>1250</v>
      </c>
      <c r="FR15" s="33">
        <v>867</v>
      </c>
      <c r="FS15" s="14"/>
      <c r="FT15" s="14"/>
      <c r="FU15" s="14"/>
      <c r="FV15" s="14"/>
      <c r="FW15" s="14">
        <v>0</v>
      </c>
      <c r="FX15" s="14">
        <f t="shared" si="35"/>
        <v>867</v>
      </c>
      <c r="FY15" s="33">
        <v>867</v>
      </c>
      <c r="FZ15" s="14"/>
      <c r="GA15" s="14"/>
      <c r="GB15" s="14"/>
      <c r="GC15" s="14"/>
      <c r="GD15" s="14"/>
      <c r="GE15" s="14">
        <f t="shared" si="36"/>
        <v>0</v>
      </c>
      <c r="GF15" s="33">
        <v>0</v>
      </c>
      <c r="GG15" s="14"/>
      <c r="GH15" s="14"/>
      <c r="GI15" s="14"/>
      <c r="GJ15" s="14"/>
      <c r="GK15" s="14"/>
      <c r="GL15" s="14">
        <f t="shared" si="37"/>
        <v>0</v>
      </c>
      <c r="GM15" s="33">
        <v>0</v>
      </c>
      <c r="GN15" s="14"/>
      <c r="GO15" s="14"/>
      <c r="GP15" s="14"/>
      <c r="GQ15" s="14"/>
      <c r="GR15" s="14"/>
      <c r="GS15" s="14">
        <f aca="true" t="shared" si="45" ref="GS15:GS28">GT15</f>
        <v>0</v>
      </c>
      <c r="GT15" s="33">
        <v>0</v>
      </c>
      <c r="GU15" s="14">
        <f aca="true" t="shared" si="46" ref="GU15:GU28">GV15</f>
        <v>0</v>
      </c>
      <c r="GV15" s="33"/>
      <c r="GW15" s="30"/>
    </row>
    <row r="16" spans="1:205" s="31" customFormat="1" ht="75.75" customHeight="1">
      <c r="A16" s="7">
        <v>3</v>
      </c>
      <c r="B16" s="28" t="s">
        <v>122</v>
      </c>
      <c r="C16" s="10" t="s">
        <v>70</v>
      </c>
      <c r="D16" s="61"/>
      <c r="E16" s="11" t="s">
        <v>37</v>
      </c>
      <c r="F16" s="29" t="s">
        <v>128</v>
      </c>
      <c r="G16" s="62" t="s">
        <v>132</v>
      </c>
      <c r="H16" s="69">
        <f t="shared" si="15"/>
        <v>753.887</v>
      </c>
      <c r="I16" s="70">
        <v>753.887</v>
      </c>
      <c r="J16" s="69"/>
      <c r="K16" s="69"/>
      <c r="L16" s="69"/>
      <c r="M16" s="69"/>
      <c r="N16" s="69">
        <v>0</v>
      </c>
      <c r="O16" s="69">
        <v>753.887</v>
      </c>
      <c r="P16" s="70">
        <f t="shared" si="38"/>
        <v>805</v>
      </c>
      <c r="Q16" s="69"/>
      <c r="R16" s="69"/>
      <c r="S16" s="69"/>
      <c r="T16" s="69"/>
      <c r="U16" s="69">
        <v>0</v>
      </c>
      <c r="V16" s="69">
        <f t="shared" si="16"/>
        <v>805</v>
      </c>
      <c r="W16" s="70">
        <v>805</v>
      </c>
      <c r="X16" s="69"/>
      <c r="Y16" s="69"/>
      <c r="Z16" s="69"/>
      <c r="AA16" s="69"/>
      <c r="AB16" s="69"/>
      <c r="AC16" s="69">
        <f t="shared" si="17"/>
        <v>0</v>
      </c>
      <c r="AD16" s="70"/>
      <c r="AE16" s="69"/>
      <c r="AF16" s="69"/>
      <c r="AG16" s="69"/>
      <c r="AH16" s="69"/>
      <c r="AI16" s="69"/>
      <c r="AJ16" s="69">
        <f t="shared" si="18"/>
        <v>0</v>
      </c>
      <c r="AK16" s="70"/>
      <c r="AL16" s="69"/>
      <c r="AM16" s="69"/>
      <c r="AN16" s="69"/>
      <c r="AO16" s="69"/>
      <c r="AP16" s="69"/>
      <c r="AQ16" s="69">
        <v>0</v>
      </c>
      <c r="AR16" s="70"/>
      <c r="AS16" s="71" t="s">
        <v>132</v>
      </c>
      <c r="AT16" s="72">
        <f t="shared" si="19"/>
        <v>753.887</v>
      </c>
      <c r="AU16" s="71">
        <v>753.887</v>
      </c>
      <c r="AV16" s="72"/>
      <c r="AW16" s="72"/>
      <c r="AX16" s="72"/>
      <c r="AY16" s="72"/>
      <c r="AZ16" s="72">
        <v>0</v>
      </c>
      <c r="BA16" s="72">
        <v>753.887</v>
      </c>
      <c r="BB16" s="71">
        <f t="shared" si="39"/>
        <v>805</v>
      </c>
      <c r="BC16" s="72"/>
      <c r="BD16" s="72"/>
      <c r="BE16" s="72"/>
      <c r="BF16" s="72"/>
      <c r="BG16" s="72">
        <v>0</v>
      </c>
      <c r="BH16" s="72">
        <f t="shared" si="20"/>
        <v>805</v>
      </c>
      <c r="BI16" s="71">
        <v>805</v>
      </c>
      <c r="BJ16" s="72"/>
      <c r="BK16" s="72"/>
      <c r="BL16" s="72"/>
      <c r="BM16" s="72"/>
      <c r="BN16" s="72"/>
      <c r="BO16" s="72">
        <f t="shared" si="21"/>
        <v>0</v>
      </c>
      <c r="BP16" s="71">
        <v>0</v>
      </c>
      <c r="BQ16" s="72"/>
      <c r="BR16" s="72"/>
      <c r="BS16" s="72"/>
      <c r="BT16" s="72"/>
      <c r="BU16" s="72"/>
      <c r="BV16" s="72">
        <f t="shared" si="22"/>
        <v>0</v>
      </c>
      <c r="BW16" s="71">
        <v>0</v>
      </c>
      <c r="BX16" s="72"/>
      <c r="BY16" s="72"/>
      <c r="BZ16" s="72"/>
      <c r="CA16" s="72"/>
      <c r="CB16" s="72"/>
      <c r="CC16" s="72">
        <f t="shared" si="23"/>
        <v>0</v>
      </c>
      <c r="CD16" s="71">
        <v>0</v>
      </c>
      <c r="CE16" s="72">
        <f t="shared" si="24"/>
        <v>0</v>
      </c>
      <c r="CF16" s="71">
        <v>0</v>
      </c>
      <c r="CG16" s="71" t="s">
        <v>132</v>
      </c>
      <c r="CH16" s="72">
        <f t="shared" si="25"/>
        <v>753.887</v>
      </c>
      <c r="CI16" s="71">
        <v>753.887</v>
      </c>
      <c r="CJ16" s="72"/>
      <c r="CK16" s="72"/>
      <c r="CL16" s="72"/>
      <c r="CM16" s="72"/>
      <c r="CN16" s="72">
        <v>0</v>
      </c>
      <c r="CO16" s="72">
        <v>753.887</v>
      </c>
      <c r="CP16" s="71">
        <f t="shared" si="40"/>
        <v>805</v>
      </c>
      <c r="CQ16" s="72"/>
      <c r="CR16" s="72"/>
      <c r="CS16" s="72"/>
      <c r="CT16" s="72"/>
      <c r="CU16" s="72">
        <v>0</v>
      </c>
      <c r="CV16" s="72">
        <f t="shared" si="26"/>
        <v>805</v>
      </c>
      <c r="CW16" s="71">
        <v>805</v>
      </c>
      <c r="CX16" s="72"/>
      <c r="CY16" s="72"/>
      <c r="CZ16" s="72"/>
      <c r="DA16" s="72"/>
      <c r="DB16" s="72"/>
      <c r="DC16" s="72">
        <f t="shared" si="27"/>
        <v>0</v>
      </c>
      <c r="DD16" s="71">
        <v>0</v>
      </c>
      <c r="DE16" s="72"/>
      <c r="DF16" s="72"/>
      <c r="DG16" s="72"/>
      <c r="DH16" s="72"/>
      <c r="DI16" s="72"/>
      <c r="DJ16" s="72">
        <f t="shared" si="28"/>
        <v>0</v>
      </c>
      <c r="DK16" s="71">
        <v>0</v>
      </c>
      <c r="DL16" s="72"/>
      <c r="DM16" s="72"/>
      <c r="DN16" s="72"/>
      <c r="DO16" s="72"/>
      <c r="DP16" s="72"/>
      <c r="DQ16" s="72">
        <f t="shared" si="29"/>
        <v>0</v>
      </c>
      <c r="DR16" s="71">
        <v>0</v>
      </c>
      <c r="DS16" s="72">
        <f t="shared" si="30"/>
        <v>0</v>
      </c>
      <c r="DT16" s="71">
        <v>0</v>
      </c>
      <c r="DU16" s="118" t="s">
        <v>132</v>
      </c>
      <c r="DV16" s="119">
        <f t="shared" si="31"/>
        <v>753.887</v>
      </c>
      <c r="DW16" s="118">
        <v>753.887</v>
      </c>
      <c r="DX16" s="119"/>
      <c r="DY16" s="119"/>
      <c r="DZ16" s="119"/>
      <c r="EA16" s="119"/>
      <c r="EB16" s="119">
        <v>0</v>
      </c>
      <c r="EC16" s="119">
        <v>753.887</v>
      </c>
      <c r="ED16" s="118">
        <v>805</v>
      </c>
      <c r="EE16" s="119"/>
      <c r="EF16" s="119"/>
      <c r="EG16" s="119"/>
      <c r="EH16" s="119"/>
      <c r="EI16" s="119">
        <v>0</v>
      </c>
      <c r="EJ16" s="119">
        <f t="shared" si="32"/>
        <v>805</v>
      </c>
      <c r="EK16" s="118">
        <v>805</v>
      </c>
      <c r="EL16" s="119"/>
      <c r="EM16" s="119"/>
      <c r="EN16" s="119"/>
      <c r="EO16" s="119"/>
      <c r="EP16" s="119"/>
      <c r="EQ16" s="119">
        <f t="shared" si="33"/>
        <v>0</v>
      </c>
      <c r="ER16" s="118">
        <v>0</v>
      </c>
      <c r="ES16" s="119"/>
      <c r="ET16" s="119"/>
      <c r="EU16" s="119"/>
      <c r="EV16" s="119"/>
      <c r="EW16" s="119"/>
      <c r="EX16" s="119">
        <f t="shared" si="34"/>
        <v>0</v>
      </c>
      <c r="EY16" s="118">
        <v>0</v>
      </c>
      <c r="EZ16" s="119"/>
      <c r="FA16" s="119"/>
      <c r="FB16" s="119"/>
      <c r="FC16" s="119"/>
      <c r="FD16" s="119"/>
      <c r="FE16" s="119">
        <f t="shared" si="41"/>
        <v>0</v>
      </c>
      <c r="FF16" s="118">
        <v>0</v>
      </c>
      <c r="FG16" s="119">
        <f t="shared" si="42"/>
        <v>0</v>
      </c>
      <c r="FH16" s="118">
        <v>0</v>
      </c>
      <c r="FI16" s="33" t="s">
        <v>132</v>
      </c>
      <c r="FJ16" s="14">
        <f t="shared" si="43"/>
        <v>805</v>
      </c>
      <c r="FK16" s="33">
        <v>805</v>
      </c>
      <c r="FL16" s="14"/>
      <c r="FM16" s="14"/>
      <c r="FN16" s="14"/>
      <c r="FO16" s="14"/>
      <c r="FP16" s="14">
        <v>0</v>
      </c>
      <c r="FQ16" s="14">
        <f t="shared" si="44"/>
        <v>805</v>
      </c>
      <c r="FR16" s="33">
        <v>805</v>
      </c>
      <c r="FS16" s="14"/>
      <c r="FT16" s="14"/>
      <c r="FU16" s="14"/>
      <c r="FV16" s="14"/>
      <c r="FW16" s="14">
        <v>0</v>
      </c>
      <c r="FX16" s="14">
        <f t="shared" si="35"/>
        <v>805</v>
      </c>
      <c r="FY16" s="33">
        <v>805</v>
      </c>
      <c r="FZ16" s="14"/>
      <c r="GA16" s="14"/>
      <c r="GB16" s="14"/>
      <c r="GC16" s="14"/>
      <c r="GD16" s="14"/>
      <c r="GE16" s="14">
        <f t="shared" si="36"/>
        <v>0</v>
      </c>
      <c r="GF16" s="33">
        <v>0</v>
      </c>
      <c r="GG16" s="14"/>
      <c r="GH16" s="14"/>
      <c r="GI16" s="14"/>
      <c r="GJ16" s="14"/>
      <c r="GK16" s="14"/>
      <c r="GL16" s="14">
        <f t="shared" si="37"/>
        <v>0</v>
      </c>
      <c r="GM16" s="33">
        <v>0</v>
      </c>
      <c r="GN16" s="14"/>
      <c r="GO16" s="14"/>
      <c r="GP16" s="14"/>
      <c r="GQ16" s="14"/>
      <c r="GR16" s="14"/>
      <c r="GS16" s="14">
        <f t="shared" si="45"/>
        <v>0</v>
      </c>
      <c r="GT16" s="33">
        <v>0</v>
      </c>
      <c r="GU16" s="14">
        <f t="shared" si="46"/>
        <v>0</v>
      </c>
      <c r="GV16" s="33">
        <v>0</v>
      </c>
      <c r="GW16" s="32"/>
    </row>
    <row r="17" spans="1:205" s="31" customFormat="1" ht="74.25" customHeight="1">
      <c r="A17" s="7">
        <v>4</v>
      </c>
      <c r="B17" s="28" t="s">
        <v>123</v>
      </c>
      <c r="C17" s="10" t="s">
        <v>70</v>
      </c>
      <c r="D17" s="61"/>
      <c r="E17" s="11" t="s">
        <v>37</v>
      </c>
      <c r="F17" s="29" t="s">
        <v>129</v>
      </c>
      <c r="G17" s="62" t="s">
        <v>133</v>
      </c>
      <c r="H17" s="69">
        <f t="shared" si="15"/>
        <v>625</v>
      </c>
      <c r="I17" s="69">
        <v>600</v>
      </c>
      <c r="J17" s="69"/>
      <c r="K17" s="69"/>
      <c r="L17" s="69"/>
      <c r="M17" s="69"/>
      <c r="N17" s="69">
        <v>25</v>
      </c>
      <c r="O17" s="69">
        <v>625</v>
      </c>
      <c r="P17" s="70">
        <f t="shared" si="38"/>
        <v>644</v>
      </c>
      <c r="Q17" s="69"/>
      <c r="R17" s="69"/>
      <c r="S17" s="69"/>
      <c r="T17" s="69"/>
      <c r="U17" s="69">
        <v>25</v>
      </c>
      <c r="V17" s="69">
        <f t="shared" si="16"/>
        <v>88</v>
      </c>
      <c r="W17" s="70">
        <v>88</v>
      </c>
      <c r="X17" s="69"/>
      <c r="Y17" s="69"/>
      <c r="Z17" s="69"/>
      <c r="AA17" s="69"/>
      <c r="AB17" s="69"/>
      <c r="AC17" s="69">
        <f t="shared" si="17"/>
        <v>556</v>
      </c>
      <c r="AD17" s="70">
        <v>556</v>
      </c>
      <c r="AE17" s="69"/>
      <c r="AF17" s="69"/>
      <c r="AG17" s="69"/>
      <c r="AH17" s="69"/>
      <c r="AI17" s="69"/>
      <c r="AJ17" s="69">
        <f t="shared" si="18"/>
        <v>0</v>
      </c>
      <c r="AK17" s="70"/>
      <c r="AL17" s="69"/>
      <c r="AM17" s="69"/>
      <c r="AN17" s="69"/>
      <c r="AO17" s="69"/>
      <c r="AP17" s="69"/>
      <c r="AQ17" s="69">
        <v>0</v>
      </c>
      <c r="AR17" s="70"/>
      <c r="AS17" s="71" t="s">
        <v>133</v>
      </c>
      <c r="AT17" s="72">
        <f t="shared" si="19"/>
        <v>625</v>
      </c>
      <c r="AU17" s="72">
        <v>600</v>
      </c>
      <c r="AV17" s="72"/>
      <c r="AW17" s="72"/>
      <c r="AX17" s="72"/>
      <c r="AY17" s="72"/>
      <c r="AZ17" s="72">
        <v>25</v>
      </c>
      <c r="BA17" s="72">
        <v>625</v>
      </c>
      <c r="BB17" s="71">
        <f t="shared" si="39"/>
        <v>644</v>
      </c>
      <c r="BC17" s="72"/>
      <c r="BD17" s="72"/>
      <c r="BE17" s="72"/>
      <c r="BF17" s="72"/>
      <c r="BG17" s="72">
        <v>25</v>
      </c>
      <c r="BH17" s="72">
        <f t="shared" si="20"/>
        <v>88</v>
      </c>
      <c r="BI17" s="71">
        <v>88</v>
      </c>
      <c r="BJ17" s="72"/>
      <c r="BK17" s="72"/>
      <c r="BL17" s="72"/>
      <c r="BM17" s="72"/>
      <c r="BN17" s="72"/>
      <c r="BO17" s="72">
        <f t="shared" si="21"/>
        <v>556</v>
      </c>
      <c r="BP17" s="71">
        <v>556</v>
      </c>
      <c r="BQ17" s="72"/>
      <c r="BR17" s="72"/>
      <c r="BS17" s="72"/>
      <c r="BT17" s="72"/>
      <c r="BU17" s="72"/>
      <c r="BV17" s="72">
        <f t="shared" si="22"/>
        <v>0</v>
      </c>
      <c r="BW17" s="71">
        <v>0</v>
      </c>
      <c r="BX17" s="72"/>
      <c r="BY17" s="72"/>
      <c r="BZ17" s="72"/>
      <c r="CA17" s="72"/>
      <c r="CB17" s="72"/>
      <c r="CC17" s="72">
        <f t="shared" si="23"/>
        <v>0</v>
      </c>
      <c r="CD17" s="71">
        <v>0</v>
      </c>
      <c r="CE17" s="72">
        <f t="shared" si="24"/>
        <v>0</v>
      </c>
      <c r="CF17" s="71">
        <v>0</v>
      </c>
      <c r="CG17" s="71" t="s">
        <v>133</v>
      </c>
      <c r="CH17" s="72">
        <f t="shared" si="25"/>
        <v>625</v>
      </c>
      <c r="CI17" s="72">
        <v>600</v>
      </c>
      <c r="CJ17" s="72"/>
      <c r="CK17" s="72"/>
      <c r="CL17" s="72"/>
      <c r="CM17" s="72"/>
      <c r="CN17" s="72">
        <v>25</v>
      </c>
      <c r="CO17" s="72">
        <v>625</v>
      </c>
      <c r="CP17" s="71">
        <f t="shared" si="40"/>
        <v>644</v>
      </c>
      <c r="CQ17" s="72"/>
      <c r="CR17" s="72"/>
      <c r="CS17" s="72"/>
      <c r="CT17" s="72"/>
      <c r="CU17" s="72">
        <v>25</v>
      </c>
      <c r="CV17" s="72">
        <f t="shared" si="26"/>
        <v>88</v>
      </c>
      <c r="CW17" s="71">
        <v>88</v>
      </c>
      <c r="CX17" s="72"/>
      <c r="CY17" s="72"/>
      <c r="CZ17" s="72"/>
      <c r="DA17" s="72"/>
      <c r="DB17" s="72"/>
      <c r="DC17" s="72">
        <f t="shared" si="27"/>
        <v>556</v>
      </c>
      <c r="DD17" s="71">
        <v>556</v>
      </c>
      <c r="DE17" s="72"/>
      <c r="DF17" s="72"/>
      <c r="DG17" s="72"/>
      <c r="DH17" s="72"/>
      <c r="DI17" s="72"/>
      <c r="DJ17" s="72">
        <f t="shared" si="28"/>
        <v>0</v>
      </c>
      <c r="DK17" s="71">
        <v>0</v>
      </c>
      <c r="DL17" s="72"/>
      <c r="DM17" s="72"/>
      <c r="DN17" s="72"/>
      <c r="DO17" s="72"/>
      <c r="DP17" s="72"/>
      <c r="DQ17" s="72">
        <f t="shared" si="29"/>
        <v>0</v>
      </c>
      <c r="DR17" s="71">
        <v>0</v>
      </c>
      <c r="DS17" s="72">
        <f t="shared" si="30"/>
        <v>0</v>
      </c>
      <c r="DT17" s="71">
        <v>0</v>
      </c>
      <c r="DU17" s="118" t="s">
        <v>133</v>
      </c>
      <c r="DV17" s="119">
        <f t="shared" si="31"/>
        <v>625</v>
      </c>
      <c r="DW17" s="119">
        <v>600</v>
      </c>
      <c r="DX17" s="119"/>
      <c r="DY17" s="119"/>
      <c r="DZ17" s="119"/>
      <c r="EA17" s="119"/>
      <c r="EB17" s="119">
        <v>25</v>
      </c>
      <c r="EC17" s="119">
        <v>625</v>
      </c>
      <c r="ED17" s="118">
        <v>644</v>
      </c>
      <c r="EE17" s="119"/>
      <c r="EF17" s="119"/>
      <c r="EG17" s="119"/>
      <c r="EH17" s="119"/>
      <c r="EI17" s="119">
        <v>25</v>
      </c>
      <c r="EJ17" s="119">
        <f t="shared" si="32"/>
        <v>88</v>
      </c>
      <c r="EK17" s="118">
        <v>88</v>
      </c>
      <c r="EL17" s="119"/>
      <c r="EM17" s="119"/>
      <c r="EN17" s="119"/>
      <c r="EO17" s="119"/>
      <c r="EP17" s="119"/>
      <c r="EQ17" s="119">
        <f t="shared" si="33"/>
        <v>556</v>
      </c>
      <c r="ER17" s="118">
        <v>556</v>
      </c>
      <c r="ES17" s="119"/>
      <c r="ET17" s="119"/>
      <c r="EU17" s="119"/>
      <c r="EV17" s="119"/>
      <c r="EW17" s="119"/>
      <c r="EX17" s="119">
        <f t="shared" si="34"/>
        <v>0</v>
      </c>
      <c r="EY17" s="118">
        <v>0</v>
      </c>
      <c r="EZ17" s="119"/>
      <c r="FA17" s="119"/>
      <c r="FB17" s="119"/>
      <c r="FC17" s="119"/>
      <c r="FD17" s="119"/>
      <c r="FE17" s="119">
        <f t="shared" si="41"/>
        <v>0</v>
      </c>
      <c r="FF17" s="118">
        <v>0</v>
      </c>
      <c r="FG17" s="119">
        <f t="shared" si="42"/>
        <v>0</v>
      </c>
      <c r="FH17" s="118">
        <v>0</v>
      </c>
      <c r="FI17" s="33" t="s">
        <v>133</v>
      </c>
      <c r="FJ17" s="14">
        <f t="shared" si="43"/>
        <v>669</v>
      </c>
      <c r="FK17" s="14">
        <v>644</v>
      </c>
      <c r="FL17" s="14"/>
      <c r="FM17" s="14"/>
      <c r="FN17" s="14"/>
      <c r="FO17" s="14"/>
      <c r="FP17" s="14">
        <v>25</v>
      </c>
      <c r="FQ17" s="14">
        <f t="shared" si="44"/>
        <v>669</v>
      </c>
      <c r="FR17" s="33">
        <v>644</v>
      </c>
      <c r="FS17" s="14"/>
      <c r="FT17" s="14"/>
      <c r="FU17" s="14"/>
      <c r="FV17" s="14"/>
      <c r="FW17" s="14">
        <v>25</v>
      </c>
      <c r="FX17" s="14">
        <f t="shared" si="35"/>
        <v>88</v>
      </c>
      <c r="FY17" s="33">
        <v>88</v>
      </c>
      <c r="FZ17" s="14"/>
      <c r="GA17" s="14"/>
      <c r="GB17" s="14"/>
      <c r="GC17" s="14"/>
      <c r="GD17" s="14"/>
      <c r="GE17" s="14">
        <f t="shared" si="36"/>
        <v>556</v>
      </c>
      <c r="GF17" s="33">
        <v>556</v>
      </c>
      <c r="GG17" s="14"/>
      <c r="GH17" s="14"/>
      <c r="GI17" s="14"/>
      <c r="GJ17" s="14"/>
      <c r="GK17" s="14"/>
      <c r="GL17" s="14">
        <f t="shared" si="37"/>
        <v>0</v>
      </c>
      <c r="GM17" s="33">
        <v>0</v>
      </c>
      <c r="GN17" s="14"/>
      <c r="GO17" s="14"/>
      <c r="GP17" s="14"/>
      <c r="GQ17" s="14"/>
      <c r="GR17" s="14"/>
      <c r="GS17" s="14">
        <f t="shared" si="45"/>
        <v>0</v>
      </c>
      <c r="GT17" s="33">
        <v>0</v>
      </c>
      <c r="GU17" s="14">
        <f t="shared" si="46"/>
        <v>0</v>
      </c>
      <c r="GV17" s="33">
        <v>0</v>
      </c>
      <c r="GW17" s="30"/>
    </row>
    <row r="18" spans="1:205" s="31" customFormat="1" ht="63.75">
      <c r="A18" s="7">
        <v>5</v>
      </c>
      <c r="B18" s="28" t="s">
        <v>124</v>
      </c>
      <c r="C18" s="10" t="s">
        <v>70</v>
      </c>
      <c r="D18" s="61"/>
      <c r="E18" s="11" t="s">
        <v>27</v>
      </c>
      <c r="F18" s="29" t="s">
        <v>129</v>
      </c>
      <c r="G18" s="62" t="s">
        <v>134</v>
      </c>
      <c r="H18" s="69">
        <f t="shared" si="15"/>
        <v>1259</v>
      </c>
      <c r="I18" s="69">
        <v>1200</v>
      </c>
      <c r="J18" s="69"/>
      <c r="K18" s="69"/>
      <c r="L18" s="69"/>
      <c r="M18" s="69"/>
      <c r="N18" s="69">
        <v>59</v>
      </c>
      <c r="O18" s="69">
        <v>1259</v>
      </c>
      <c r="P18" s="70">
        <f t="shared" si="38"/>
        <v>1298</v>
      </c>
      <c r="Q18" s="69"/>
      <c r="R18" s="69"/>
      <c r="S18" s="69"/>
      <c r="T18" s="69"/>
      <c r="U18" s="69">
        <v>59</v>
      </c>
      <c r="V18" s="69">
        <f t="shared" si="16"/>
        <v>173</v>
      </c>
      <c r="W18" s="70">
        <v>173</v>
      </c>
      <c r="X18" s="69"/>
      <c r="Y18" s="69"/>
      <c r="Z18" s="69"/>
      <c r="AA18" s="69"/>
      <c r="AB18" s="69"/>
      <c r="AC18" s="69">
        <f t="shared" si="17"/>
        <v>1125</v>
      </c>
      <c r="AD18" s="70">
        <v>1125</v>
      </c>
      <c r="AE18" s="69"/>
      <c r="AF18" s="69"/>
      <c r="AG18" s="69"/>
      <c r="AH18" s="69"/>
      <c r="AI18" s="69"/>
      <c r="AJ18" s="69">
        <f t="shared" si="18"/>
        <v>0</v>
      </c>
      <c r="AK18" s="70"/>
      <c r="AL18" s="69"/>
      <c r="AM18" s="69"/>
      <c r="AN18" s="69"/>
      <c r="AO18" s="69"/>
      <c r="AP18" s="69"/>
      <c r="AQ18" s="69">
        <v>0</v>
      </c>
      <c r="AR18" s="70"/>
      <c r="AS18" s="71" t="s">
        <v>134</v>
      </c>
      <c r="AT18" s="72">
        <f t="shared" si="19"/>
        <v>1259</v>
      </c>
      <c r="AU18" s="72">
        <v>1200</v>
      </c>
      <c r="AV18" s="72"/>
      <c r="AW18" s="72"/>
      <c r="AX18" s="72"/>
      <c r="AY18" s="72"/>
      <c r="AZ18" s="72">
        <v>59</v>
      </c>
      <c r="BA18" s="72">
        <v>1259</v>
      </c>
      <c r="BB18" s="71">
        <f t="shared" si="39"/>
        <v>1298</v>
      </c>
      <c r="BC18" s="72"/>
      <c r="BD18" s="72"/>
      <c r="BE18" s="72"/>
      <c r="BF18" s="72"/>
      <c r="BG18" s="72">
        <v>59</v>
      </c>
      <c r="BH18" s="72">
        <f t="shared" si="20"/>
        <v>173</v>
      </c>
      <c r="BI18" s="71">
        <v>173</v>
      </c>
      <c r="BJ18" s="72"/>
      <c r="BK18" s="72"/>
      <c r="BL18" s="72"/>
      <c r="BM18" s="72"/>
      <c r="BN18" s="72"/>
      <c r="BO18" s="72">
        <f t="shared" si="21"/>
        <v>1125</v>
      </c>
      <c r="BP18" s="71">
        <v>1125</v>
      </c>
      <c r="BQ18" s="72"/>
      <c r="BR18" s="72"/>
      <c r="BS18" s="72"/>
      <c r="BT18" s="72"/>
      <c r="BU18" s="72"/>
      <c r="BV18" s="72">
        <f t="shared" si="22"/>
        <v>0</v>
      </c>
      <c r="BW18" s="71">
        <v>0</v>
      </c>
      <c r="BX18" s="72"/>
      <c r="BY18" s="72"/>
      <c r="BZ18" s="72"/>
      <c r="CA18" s="72"/>
      <c r="CB18" s="72"/>
      <c r="CC18" s="72">
        <f t="shared" si="23"/>
        <v>0</v>
      </c>
      <c r="CD18" s="71">
        <v>0</v>
      </c>
      <c r="CE18" s="72">
        <f t="shared" si="24"/>
        <v>0</v>
      </c>
      <c r="CF18" s="71">
        <v>0</v>
      </c>
      <c r="CG18" s="71" t="s">
        <v>134</v>
      </c>
      <c r="CH18" s="72">
        <f t="shared" si="25"/>
        <v>1259</v>
      </c>
      <c r="CI18" s="72">
        <v>1200</v>
      </c>
      <c r="CJ18" s="72"/>
      <c r="CK18" s="72"/>
      <c r="CL18" s="72"/>
      <c r="CM18" s="72"/>
      <c r="CN18" s="72">
        <v>59</v>
      </c>
      <c r="CO18" s="72">
        <v>1259</v>
      </c>
      <c r="CP18" s="71">
        <f t="shared" si="40"/>
        <v>1298</v>
      </c>
      <c r="CQ18" s="72"/>
      <c r="CR18" s="72"/>
      <c r="CS18" s="72"/>
      <c r="CT18" s="72"/>
      <c r="CU18" s="72">
        <v>59</v>
      </c>
      <c r="CV18" s="72">
        <f t="shared" si="26"/>
        <v>173</v>
      </c>
      <c r="CW18" s="71">
        <v>173</v>
      </c>
      <c r="CX18" s="72"/>
      <c r="CY18" s="72"/>
      <c r="CZ18" s="72"/>
      <c r="DA18" s="72"/>
      <c r="DB18" s="72"/>
      <c r="DC18" s="72">
        <f t="shared" si="27"/>
        <v>1125</v>
      </c>
      <c r="DD18" s="71">
        <v>1125</v>
      </c>
      <c r="DE18" s="72"/>
      <c r="DF18" s="72"/>
      <c r="DG18" s="72"/>
      <c r="DH18" s="72"/>
      <c r="DI18" s="72"/>
      <c r="DJ18" s="72">
        <f t="shared" si="28"/>
        <v>0</v>
      </c>
      <c r="DK18" s="71">
        <v>0</v>
      </c>
      <c r="DL18" s="72"/>
      <c r="DM18" s="72"/>
      <c r="DN18" s="72"/>
      <c r="DO18" s="72"/>
      <c r="DP18" s="72"/>
      <c r="DQ18" s="72">
        <f t="shared" si="29"/>
        <v>0</v>
      </c>
      <c r="DR18" s="71">
        <v>0</v>
      </c>
      <c r="DS18" s="72">
        <f t="shared" si="30"/>
        <v>0</v>
      </c>
      <c r="DT18" s="71">
        <v>0</v>
      </c>
      <c r="DU18" s="118" t="s">
        <v>134</v>
      </c>
      <c r="DV18" s="119">
        <f t="shared" si="31"/>
        <v>1259</v>
      </c>
      <c r="DW18" s="119">
        <v>1200</v>
      </c>
      <c r="DX18" s="119"/>
      <c r="DY18" s="119"/>
      <c r="DZ18" s="119"/>
      <c r="EA18" s="119"/>
      <c r="EB18" s="119">
        <v>59</v>
      </c>
      <c r="EC18" s="119">
        <v>1259</v>
      </c>
      <c r="ED18" s="118">
        <v>1298</v>
      </c>
      <c r="EE18" s="119"/>
      <c r="EF18" s="119"/>
      <c r="EG18" s="119"/>
      <c r="EH18" s="119"/>
      <c r="EI18" s="119">
        <v>59</v>
      </c>
      <c r="EJ18" s="119">
        <f t="shared" si="32"/>
        <v>173</v>
      </c>
      <c r="EK18" s="118">
        <v>173</v>
      </c>
      <c r="EL18" s="119"/>
      <c r="EM18" s="119"/>
      <c r="EN18" s="119"/>
      <c r="EO18" s="119"/>
      <c r="EP18" s="119"/>
      <c r="EQ18" s="119">
        <f t="shared" si="33"/>
        <v>1125</v>
      </c>
      <c r="ER18" s="118">
        <v>1125</v>
      </c>
      <c r="ES18" s="119"/>
      <c r="ET18" s="119"/>
      <c r="EU18" s="119"/>
      <c r="EV18" s="119"/>
      <c r="EW18" s="119"/>
      <c r="EX18" s="119">
        <f t="shared" si="34"/>
        <v>0</v>
      </c>
      <c r="EY18" s="118">
        <v>0</v>
      </c>
      <c r="EZ18" s="119"/>
      <c r="FA18" s="119"/>
      <c r="FB18" s="119"/>
      <c r="FC18" s="119"/>
      <c r="FD18" s="119"/>
      <c r="FE18" s="119">
        <f t="shared" si="41"/>
        <v>0</v>
      </c>
      <c r="FF18" s="118">
        <v>0</v>
      </c>
      <c r="FG18" s="119">
        <f t="shared" si="42"/>
        <v>0</v>
      </c>
      <c r="FH18" s="118">
        <v>0</v>
      </c>
      <c r="FI18" s="33" t="s">
        <v>134</v>
      </c>
      <c r="FJ18" s="14">
        <f t="shared" si="43"/>
        <v>1357</v>
      </c>
      <c r="FK18" s="14">
        <v>1298</v>
      </c>
      <c r="FL18" s="14"/>
      <c r="FM18" s="14"/>
      <c r="FN18" s="14"/>
      <c r="FO18" s="14"/>
      <c r="FP18" s="14">
        <v>59</v>
      </c>
      <c r="FQ18" s="14">
        <f t="shared" si="44"/>
        <v>1357</v>
      </c>
      <c r="FR18" s="33">
        <v>1298</v>
      </c>
      <c r="FS18" s="14"/>
      <c r="FT18" s="14"/>
      <c r="FU18" s="14"/>
      <c r="FV18" s="14"/>
      <c r="FW18" s="14">
        <v>59</v>
      </c>
      <c r="FX18" s="14">
        <f t="shared" si="35"/>
        <v>173</v>
      </c>
      <c r="FY18" s="33">
        <v>173</v>
      </c>
      <c r="FZ18" s="14"/>
      <c r="GA18" s="14"/>
      <c r="GB18" s="14"/>
      <c r="GC18" s="14"/>
      <c r="GD18" s="14"/>
      <c r="GE18" s="14">
        <f t="shared" si="36"/>
        <v>1125</v>
      </c>
      <c r="GF18" s="33">
        <v>1125</v>
      </c>
      <c r="GG18" s="14"/>
      <c r="GH18" s="14"/>
      <c r="GI18" s="14"/>
      <c r="GJ18" s="14"/>
      <c r="GK18" s="14"/>
      <c r="GL18" s="14">
        <f t="shared" si="37"/>
        <v>0</v>
      </c>
      <c r="GM18" s="33">
        <v>0</v>
      </c>
      <c r="GN18" s="14"/>
      <c r="GO18" s="14"/>
      <c r="GP18" s="14"/>
      <c r="GQ18" s="14"/>
      <c r="GR18" s="14"/>
      <c r="GS18" s="14">
        <f t="shared" si="45"/>
        <v>0</v>
      </c>
      <c r="GT18" s="33">
        <v>0</v>
      </c>
      <c r="GU18" s="14">
        <f t="shared" si="46"/>
        <v>0</v>
      </c>
      <c r="GV18" s="33">
        <v>0</v>
      </c>
      <c r="GW18" s="30"/>
    </row>
    <row r="19" spans="1:205" s="31" customFormat="1" ht="63.75">
      <c r="A19" s="7">
        <v>6</v>
      </c>
      <c r="B19" s="28" t="s">
        <v>125</v>
      </c>
      <c r="C19" s="10" t="s">
        <v>70</v>
      </c>
      <c r="D19" s="61"/>
      <c r="E19" s="11" t="s">
        <v>72</v>
      </c>
      <c r="F19" s="29" t="s">
        <v>129</v>
      </c>
      <c r="G19" s="62" t="s">
        <v>135</v>
      </c>
      <c r="H19" s="69">
        <f t="shared" si="15"/>
        <v>1259</v>
      </c>
      <c r="I19" s="69">
        <v>1200</v>
      </c>
      <c r="J19" s="69"/>
      <c r="K19" s="69"/>
      <c r="L19" s="69"/>
      <c r="M19" s="69"/>
      <c r="N19" s="69">
        <v>59</v>
      </c>
      <c r="O19" s="69">
        <v>1259</v>
      </c>
      <c r="P19" s="70">
        <f t="shared" si="38"/>
        <v>1293</v>
      </c>
      <c r="Q19" s="69"/>
      <c r="R19" s="69"/>
      <c r="S19" s="69"/>
      <c r="T19" s="69"/>
      <c r="U19" s="69">
        <v>59</v>
      </c>
      <c r="V19" s="69">
        <f t="shared" si="16"/>
        <v>173</v>
      </c>
      <c r="W19" s="70">
        <v>173</v>
      </c>
      <c r="X19" s="69"/>
      <c r="Y19" s="69"/>
      <c r="Z19" s="69"/>
      <c r="AA19" s="69"/>
      <c r="AB19" s="69"/>
      <c r="AC19" s="69">
        <f t="shared" si="17"/>
        <v>1120</v>
      </c>
      <c r="AD19" s="70">
        <v>1120</v>
      </c>
      <c r="AE19" s="69"/>
      <c r="AF19" s="69"/>
      <c r="AG19" s="69"/>
      <c r="AH19" s="69"/>
      <c r="AI19" s="69"/>
      <c r="AJ19" s="69">
        <f t="shared" si="18"/>
        <v>0</v>
      </c>
      <c r="AK19" s="70"/>
      <c r="AL19" s="69"/>
      <c r="AM19" s="69"/>
      <c r="AN19" s="69"/>
      <c r="AO19" s="69"/>
      <c r="AP19" s="69"/>
      <c r="AQ19" s="69">
        <v>0</v>
      </c>
      <c r="AR19" s="70"/>
      <c r="AS19" s="71" t="s">
        <v>135</v>
      </c>
      <c r="AT19" s="72">
        <f t="shared" si="19"/>
        <v>1259</v>
      </c>
      <c r="AU19" s="72">
        <v>1200</v>
      </c>
      <c r="AV19" s="72"/>
      <c r="AW19" s="72"/>
      <c r="AX19" s="72"/>
      <c r="AY19" s="72"/>
      <c r="AZ19" s="72">
        <v>59</v>
      </c>
      <c r="BA19" s="72">
        <v>1259</v>
      </c>
      <c r="BB19" s="71">
        <f t="shared" si="39"/>
        <v>1293</v>
      </c>
      <c r="BC19" s="72"/>
      <c r="BD19" s="72"/>
      <c r="BE19" s="72"/>
      <c r="BF19" s="72"/>
      <c r="BG19" s="72">
        <v>59</v>
      </c>
      <c r="BH19" s="72">
        <f t="shared" si="20"/>
        <v>173</v>
      </c>
      <c r="BI19" s="71">
        <v>173</v>
      </c>
      <c r="BJ19" s="72"/>
      <c r="BK19" s="72"/>
      <c r="BL19" s="72"/>
      <c r="BM19" s="72"/>
      <c r="BN19" s="72"/>
      <c r="BO19" s="72">
        <f t="shared" si="21"/>
        <v>1120</v>
      </c>
      <c r="BP19" s="71">
        <v>1120</v>
      </c>
      <c r="BQ19" s="72"/>
      <c r="BR19" s="72"/>
      <c r="BS19" s="72"/>
      <c r="BT19" s="72"/>
      <c r="BU19" s="72"/>
      <c r="BV19" s="72">
        <f t="shared" si="22"/>
        <v>0</v>
      </c>
      <c r="BW19" s="71">
        <v>0</v>
      </c>
      <c r="BX19" s="72"/>
      <c r="BY19" s="72"/>
      <c r="BZ19" s="72"/>
      <c r="CA19" s="72"/>
      <c r="CB19" s="72"/>
      <c r="CC19" s="72">
        <f t="shared" si="23"/>
        <v>0</v>
      </c>
      <c r="CD19" s="71">
        <v>0</v>
      </c>
      <c r="CE19" s="72">
        <f t="shared" si="24"/>
        <v>0</v>
      </c>
      <c r="CF19" s="71">
        <v>0</v>
      </c>
      <c r="CG19" s="71" t="s">
        <v>135</v>
      </c>
      <c r="CH19" s="72">
        <f t="shared" si="25"/>
        <v>1259</v>
      </c>
      <c r="CI19" s="72">
        <v>1200</v>
      </c>
      <c r="CJ19" s="72"/>
      <c r="CK19" s="72"/>
      <c r="CL19" s="72"/>
      <c r="CM19" s="72"/>
      <c r="CN19" s="72">
        <v>59</v>
      </c>
      <c r="CO19" s="72">
        <v>1259</v>
      </c>
      <c r="CP19" s="71">
        <f t="shared" si="40"/>
        <v>1293</v>
      </c>
      <c r="CQ19" s="72"/>
      <c r="CR19" s="72"/>
      <c r="CS19" s="72"/>
      <c r="CT19" s="72"/>
      <c r="CU19" s="72">
        <v>59</v>
      </c>
      <c r="CV19" s="72">
        <f t="shared" si="26"/>
        <v>173</v>
      </c>
      <c r="CW19" s="71">
        <v>173</v>
      </c>
      <c r="CX19" s="72"/>
      <c r="CY19" s="72"/>
      <c r="CZ19" s="72"/>
      <c r="DA19" s="72"/>
      <c r="DB19" s="72"/>
      <c r="DC19" s="72">
        <f t="shared" si="27"/>
        <v>1120</v>
      </c>
      <c r="DD19" s="71">
        <v>1120</v>
      </c>
      <c r="DE19" s="72"/>
      <c r="DF19" s="72"/>
      <c r="DG19" s="72"/>
      <c r="DH19" s="72"/>
      <c r="DI19" s="72"/>
      <c r="DJ19" s="72">
        <f t="shared" si="28"/>
        <v>0</v>
      </c>
      <c r="DK19" s="71">
        <v>0</v>
      </c>
      <c r="DL19" s="72"/>
      <c r="DM19" s="72"/>
      <c r="DN19" s="72"/>
      <c r="DO19" s="72"/>
      <c r="DP19" s="72"/>
      <c r="DQ19" s="72">
        <f t="shared" si="29"/>
        <v>0</v>
      </c>
      <c r="DR19" s="71">
        <v>0</v>
      </c>
      <c r="DS19" s="72">
        <f t="shared" si="30"/>
        <v>0</v>
      </c>
      <c r="DT19" s="71">
        <v>0</v>
      </c>
      <c r="DU19" s="118" t="s">
        <v>135</v>
      </c>
      <c r="DV19" s="119">
        <f t="shared" si="31"/>
        <v>1259</v>
      </c>
      <c r="DW19" s="119">
        <v>1200</v>
      </c>
      <c r="DX19" s="119"/>
      <c r="DY19" s="119"/>
      <c r="DZ19" s="119"/>
      <c r="EA19" s="119"/>
      <c r="EB19" s="119">
        <v>59</v>
      </c>
      <c r="EC19" s="119">
        <v>1259</v>
      </c>
      <c r="ED19" s="118">
        <v>1293</v>
      </c>
      <c r="EE19" s="119"/>
      <c r="EF19" s="119"/>
      <c r="EG19" s="119"/>
      <c r="EH19" s="119"/>
      <c r="EI19" s="119">
        <v>59</v>
      </c>
      <c r="EJ19" s="119">
        <f t="shared" si="32"/>
        <v>173</v>
      </c>
      <c r="EK19" s="118">
        <v>173</v>
      </c>
      <c r="EL19" s="119"/>
      <c r="EM19" s="119"/>
      <c r="EN19" s="119"/>
      <c r="EO19" s="119"/>
      <c r="EP19" s="119"/>
      <c r="EQ19" s="119">
        <f t="shared" si="33"/>
        <v>1120</v>
      </c>
      <c r="ER19" s="118">
        <v>1120</v>
      </c>
      <c r="ES19" s="119"/>
      <c r="ET19" s="119"/>
      <c r="EU19" s="119"/>
      <c r="EV19" s="119"/>
      <c r="EW19" s="119"/>
      <c r="EX19" s="119">
        <f t="shared" si="34"/>
        <v>0</v>
      </c>
      <c r="EY19" s="118">
        <v>0</v>
      </c>
      <c r="EZ19" s="119"/>
      <c r="FA19" s="119"/>
      <c r="FB19" s="119"/>
      <c r="FC19" s="119"/>
      <c r="FD19" s="119"/>
      <c r="FE19" s="119">
        <f t="shared" si="41"/>
        <v>0</v>
      </c>
      <c r="FF19" s="118">
        <v>0</v>
      </c>
      <c r="FG19" s="119">
        <f t="shared" si="42"/>
        <v>0</v>
      </c>
      <c r="FH19" s="118">
        <v>0</v>
      </c>
      <c r="FI19" s="33" t="s">
        <v>135</v>
      </c>
      <c r="FJ19" s="14">
        <f t="shared" si="43"/>
        <v>1352</v>
      </c>
      <c r="FK19" s="14">
        <v>1293</v>
      </c>
      <c r="FL19" s="14"/>
      <c r="FM19" s="14"/>
      <c r="FN19" s="14"/>
      <c r="FO19" s="14"/>
      <c r="FP19" s="14">
        <v>59</v>
      </c>
      <c r="FQ19" s="14">
        <f t="shared" si="44"/>
        <v>1352</v>
      </c>
      <c r="FR19" s="33">
        <v>1293</v>
      </c>
      <c r="FS19" s="14"/>
      <c r="FT19" s="14"/>
      <c r="FU19" s="14"/>
      <c r="FV19" s="14"/>
      <c r="FW19" s="14">
        <v>59</v>
      </c>
      <c r="FX19" s="14">
        <f t="shared" si="35"/>
        <v>173</v>
      </c>
      <c r="FY19" s="33">
        <v>173</v>
      </c>
      <c r="FZ19" s="14"/>
      <c r="GA19" s="14"/>
      <c r="GB19" s="14"/>
      <c r="GC19" s="14"/>
      <c r="GD19" s="14"/>
      <c r="GE19" s="14">
        <f t="shared" si="36"/>
        <v>1120</v>
      </c>
      <c r="GF19" s="33">
        <v>1120</v>
      </c>
      <c r="GG19" s="14"/>
      <c r="GH19" s="14"/>
      <c r="GI19" s="14"/>
      <c r="GJ19" s="14"/>
      <c r="GK19" s="14"/>
      <c r="GL19" s="14">
        <f t="shared" si="37"/>
        <v>0</v>
      </c>
      <c r="GM19" s="33">
        <v>0</v>
      </c>
      <c r="GN19" s="14"/>
      <c r="GO19" s="14"/>
      <c r="GP19" s="14"/>
      <c r="GQ19" s="14"/>
      <c r="GR19" s="14"/>
      <c r="GS19" s="14">
        <f t="shared" si="45"/>
        <v>0</v>
      </c>
      <c r="GT19" s="33">
        <v>0</v>
      </c>
      <c r="GU19" s="14">
        <f t="shared" si="46"/>
        <v>0</v>
      </c>
      <c r="GV19" s="33">
        <v>0</v>
      </c>
      <c r="GW19" s="32"/>
    </row>
    <row r="20" spans="1:205" s="31" customFormat="1" ht="63.75">
      <c r="A20" s="7">
        <v>7</v>
      </c>
      <c r="B20" s="29" t="s">
        <v>136</v>
      </c>
      <c r="C20" s="29" t="s">
        <v>70</v>
      </c>
      <c r="D20" s="62"/>
      <c r="E20" s="29" t="s">
        <v>72</v>
      </c>
      <c r="F20" s="29" t="s">
        <v>116</v>
      </c>
      <c r="G20" s="62" t="s">
        <v>142</v>
      </c>
      <c r="H20" s="70">
        <f>SUM(I20:N20)</f>
        <v>815</v>
      </c>
      <c r="I20" s="70">
        <v>741</v>
      </c>
      <c r="J20" s="70"/>
      <c r="K20" s="70"/>
      <c r="L20" s="70"/>
      <c r="M20" s="70"/>
      <c r="N20" s="70">
        <v>74</v>
      </c>
      <c r="O20" s="69">
        <v>815</v>
      </c>
      <c r="P20" s="70">
        <f t="shared" si="38"/>
        <v>741</v>
      </c>
      <c r="Q20" s="70"/>
      <c r="R20" s="70"/>
      <c r="S20" s="70"/>
      <c r="T20" s="70"/>
      <c r="U20" s="70">
        <v>74</v>
      </c>
      <c r="V20" s="70">
        <f t="shared" si="16"/>
        <v>0</v>
      </c>
      <c r="W20" s="70"/>
      <c r="X20" s="70"/>
      <c r="Y20" s="70"/>
      <c r="Z20" s="70"/>
      <c r="AA20" s="70"/>
      <c r="AB20" s="70"/>
      <c r="AC20" s="70">
        <f>AD20+AG20+AH20+AI20</f>
        <v>66</v>
      </c>
      <c r="AD20" s="70">
        <v>66</v>
      </c>
      <c r="AE20" s="70"/>
      <c r="AF20" s="70"/>
      <c r="AG20" s="70"/>
      <c r="AH20" s="70"/>
      <c r="AI20" s="70"/>
      <c r="AJ20" s="70">
        <f>AK20</f>
        <v>675</v>
      </c>
      <c r="AK20" s="70">
        <v>675</v>
      </c>
      <c r="AL20" s="70"/>
      <c r="AM20" s="70"/>
      <c r="AN20" s="70"/>
      <c r="AO20" s="70"/>
      <c r="AP20" s="70"/>
      <c r="AQ20" s="70"/>
      <c r="AR20" s="70"/>
      <c r="AS20" s="71" t="s">
        <v>142</v>
      </c>
      <c r="AT20" s="71">
        <f>SUM(AU20:AZ20)</f>
        <v>815</v>
      </c>
      <c r="AU20" s="71">
        <v>741</v>
      </c>
      <c r="AV20" s="71"/>
      <c r="AW20" s="71"/>
      <c r="AX20" s="71"/>
      <c r="AY20" s="71"/>
      <c r="AZ20" s="71">
        <v>74</v>
      </c>
      <c r="BA20" s="72">
        <v>815</v>
      </c>
      <c r="BB20" s="71">
        <f t="shared" si="39"/>
        <v>741</v>
      </c>
      <c r="BC20" s="71"/>
      <c r="BD20" s="71"/>
      <c r="BE20" s="71"/>
      <c r="BF20" s="71"/>
      <c r="BG20" s="71">
        <v>74</v>
      </c>
      <c r="BH20" s="71">
        <f t="shared" si="20"/>
        <v>0</v>
      </c>
      <c r="BI20" s="71">
        <v>0</v>
      </c>
      <c r="BJ20" s="71"/>
      <c r="BK20" s="71"/>
      <c r="BL20" s="71"/>
      <c r="BM20" s="71"/>
      <c r="BN20" s="71"/>
      <c r="BO20" s="71">
        <f>BP20+BS20+BT20+BU20</f>
        <v>66</v>
      </c>
      <c r="BP20" s="71">
        <v>66</v>
      </c>
      <c r="BQ20" s="71"/>
      <c r="BR20" s="71"/>
      <c r="BS20" s="71"/>
      <c r="BT20" s="71"/>
      <c r="BU20" s="71"/>
      <c r="BV20" s="71">
        <f>BW20</f>
        <v>675</v>
      </c>
      <c r="BW20" s="71">
        <v>675</v>
      </c>
      <c r="BX20" s="71"/>
      <c r="BY20" s="71"/>
      <c r="BZ20" s="71"/>
      <c r="CA20" s="71"/>
      <c r="CB20" s="71"/>
      <c r="CC20" s="71">
        <f t="shared" si="23"/>
        <v>0</v>
      </c>
      <c r="CD20" s="71">
        <v>0</v>
      </c>
      <c r="CE20" s="71">
        <f t="shared" si="24"/>
        <v>0</v>
      </c>
      <c r="CF20" s="71">
        <v>0</v>
      </c>
      <c r="CG20" s="71" t="s">
        <v>142</v>
      </c>
      <c r="CH20" s="71">
        <f>SUM(CI20:CN20)</f>
        <v>815</v>
      </c>
      <c r="CI20" s="71">
        <v>741</v>
      </c>
      <c r="CJ20" s="71"/>
      <c r="CK20" s="71"/>
      <c r="CL20" s="71"/>
      <c r="CM20" s="71"/>
      <c r="CN20" s="71">
        <v>74</v>
      </c>
      <c r="CO20" s="72">
        <v>815</v>
      </c>
      <c r="CP20" s="71">
        <f t="shared" si="40"/>
        <v>741</v>
      </c>
      <c r="CQ20" s="71"/>
      <c r="CR20" s="71"/>
      <c r="CS20" s="71"/>
      <c r="CT20" s="71"/>
      <c r="CU20" s="71">
        <v>74</v>
      </c>
      <c r="CV20" s="71">
        <f t="shared" si="26"/>
        <v>0</v>
      </c>
      <c r="CW20" s="71">
        <v>0</v>
      </c>
      <c r="CX20" s="71"/>
      <c r="CY20" s="71"/>
      <c r="CZ20" s="71"/>
      <c r="DA20" s="71"/>
      <c r="DB20" s="71"/>
      <c r="DC20" s="71">
        <f>DD20+DG20+DH20+DI20</f>
        <v>66</v>
      </c>
      <c r="DD20" s="71">
        <v>66</v>
      </c>
      <c r="DE20" s="71"/>
      <c r="DF20" s="71"/>
      <c r="DG20" s="71"/>
      <c r="DH20" s="71"/>
      <c r="DI20" s="71"/>
      <c r="DJ20" s="71">
        <f>DK20</f>
        <v>675</v>
      </c>
      <c r="DK20" s="71">
        <v>675</v>
      </c>
      <c r="DL20" s="71"/>
      <c r="DM20" s="71"/>
      <c r="DN20" s="71"/>
      <c r="DO20" s="71"/>
      <c r="DP20" s="71"/>
      <c r="DQ20" s="71">
        <f t="shared" si="29"/>
        <v>0</v>
      </c>
      <c r="DR20" s="71">
        <v>0</v>
      </c>
      <c r="DS20" s="71">
        <f t="shared" si="30"/>
        <v>0</v>
      </c>
      <c r="DT20" s="71">
        <v>0</v>
      </c>
      <c r="DU20" s="118" t="s">
        <v>142</v>
      </c>
      <c r="DV20" s="118">
        <f>SUM(DW20:EB20)</f>
        <v>815</v>
      </c>
      <c r="DW20" s="118">
        <v>741</v>
      </c>
      <c r="DX20" s="118"/>
      <c r="DY20" s="118"/>
      <c r="DZ20" s="118"/>
      <c r="EA20" s="118"/>
      <c r="EB20" s="118">
        <v>74</v>
      </c>
      <c r="EC20" s="119">
        <v>815</v>
      </c>
      <c r="ED20" s="118">
        <v>741</v>
      </c>
      <c r="EE20" s="118"/>
      <c r="EF20" s="118"/>
      <c r="EG20" s="118"/>
      <c r="EH20" s="118"/>
      <c r="EI20" s="118">
        <v>74</v>
      </c>
      <c r="EJ20" s="118">
        <f t="shared" si="32"/>
        <v>0</v>
      </c>
      <c r="EK20" s="118">
        <v>0</v>
      </c>
      <c r="EL20" s="118"/>
      <c r="EM20" s="118"/>
      <c r="EN20" s="118"/>
      <c r="EO20" s="118"/>
      <c r="EP20" s="118"/>
      <c r="EQ20" s="118">
        <f>ER20+EU20+EV20+EW20</f>
        <v>66</v>
      </c>
      <c r="ER20" s="118">
        <v>66</v>
      </c>
      <c r="ES20" s="118"/>
      <c r="ET20" s="118"/>
      <c r="EU20" s="118"/>
      <c r="EV20" s="118"/>
      <c r="EW20" s="118"/>
      <c r="EX20" s="118">
        <f>EY20</f>
        <v>675</v>
      </c>
      <c r="EY20" s="118">
        <v>675</v>
      </c>
      <c r="EZ20" s="118"/>
      <c r="FA20" s="118"/>
      <c r="FB20" s="118"/>
      <c r="FC20" s="118"/>
      <c r="FD20" s="118"/>
      <c r="FE20" s="119">
        <f t="shared" si="41"/>
        <v>0</v>
      </c>
      <c r="FF20" s="118">
        <v>0</v>
      </c>
      <c r="FG20" s="119">
        <f t="shared" si="42"/>
        <v>0</v>
      </c>
      <c r="FH20" s="118">
        <v>0</v>
      </c>
      <c r="FI20" s="33" t="s">
        <v>142</v>
      </c>
      <c r="FJ20" s="14">
        <f t="shared" si="43"/>
        <v>815</v>
      </c>
      <c r="FK20" s="33">
        <v>741</v>
      </c>
      <c r="FL20" s="33"/>
      <c r="FM20" s="33"/>
      <c r="FN20" s="33"/>
      <c r="FO20" s="33"/>
      <c r="FP20" s="33">
        <v>74</v>
      </c>
      <c r="FQ20" s="14">
        <f t="shared" si="44"/>
        <v>815</v>
      </c>
      <c r="FR20" s="33">
        <v>741</v>
      </c>
      <c r="FS20" s="33"/>
      <c r="FT20" s="33"/>
      <c r="FU20" s="33"/>
      <c r="FV20" s="33"/>
      <c r="FW20" s="33">
        <v>74</v>
      </c>
      <c r="FX20" s="33">
        <f t="shared" si="35"/>
        <v>0</v>
      </c>
      <c r="FY20" s="33">
        <v>0</v>
      </c>
      <c r="FZ20" s="33"/>
      <c r="GA20" s="33"/>
      <c r="GB20" s="33"/>
      <c r="GC20" s="33"/>
      <c r="GD20" s="33"/>
      <c r="GE20" s="33">
        <f>GF20+GI20+GJ20+GK20</f>
        <v>66</v>
      </c>
      <c r="GF20" s="33">
        <v>66</v>
      </c>
      <c r="GG20" s="33"/>
      <c r="GH20" s="33"/>
      <c r="GI20" s="33"/>
      <c r="GJ20" s="33"/>
      <c r="GK20" s="33"/>
      <c r="GL20" s="33">
        <f>GM20</f>
        <v>675</v>
      </c>
      <c r="GM20" s="33">
        <v>675</v>
      </c>
      <c r="GN20" s="33"/>
      <c r="GO20" s="33"/>
      <c r="GP20" s="33"/>
      <c r="GQ20" s="33"/>
      <c r="GR20" s="33"/>
      <c r="GS20" s="14">
        <f t="shared" si="45"/>
        <v>0</v>
      </c>
      <c r="GT20" s="33">
        <v>0</v>
      </c>
      <c r="GU20" s="14">
        <f t="shared" si="46"/>
        <v>0</v>
      </c>
      <c r="GV20" s="33">
        <v>0</v>
      </c>
      <c r="GW20" s="29"/>
    </row>
    <row r="21" spans="1:205" s="31" customFormat="1" ht="63.75">
      <c r="A21" s="7">
        <v>8</v>
      </c>
      <c r="B21" s="29" t="s">
        <v>137</v>
      </c>
      <c r="C21" s="29" t="s">
        <v>70</v>
      </c>
      <c r="D21" s="62"/>
      <c r="E21" s="29" t="s">
        <v>105</v>
      </c>
      <c r="F21" s="29" t="s">
        <v>116</v>
      </c>
      <c r="G21" s="62" t="s">
        <v>143</v>
      </c>
      <c r="H21" s="70">
        <f>SUM(I21:N21)</f>
        <v>1345</v>
      </c>
      <c r="I21" s="70">
        <v>1223</v>
      </c>
      <c r="J21" s="70"/>
      <c r="K21" s="70"/>
      <c r="L21" s="70"/>
      <c r="M21" s="70"/>
      <c r="N21" s="70">
        <v>122</v>
      </c>
      <c r="O21" s="69">
        <v>1345</v>
      </c>
      <c r="P21" s="70">
        <f t="shared" si="38"/>
        <v>1223</v>
      </c>
      <c r="Q21" s="70"/>
      <c r="R21" s="70"/>
      <c r="S21" s="70"/>
      <c r="T21" s="70"/>
      <c r="U21" s="70">
        <v>122</v>
      </c>
      <c r="V21" s="70">
        <f t="shared" si="16"/>
        <v>0</v>
      </c>
      <c r="W21" s="70"/>
      <c r="X21" s="70"/>
      <c r="Y21" s="70"/>
      <c r="Z21" s="70"/>
      <c r="AA21" s="70"/>
      <c r="AB21" s="70"/>
      <c r="AC21" s="70">
        <f>AD21+AG21+AH21+AI21</f>
        <v>110</v>
      </c>
      <c r="AD21" s="70">
        <v>110</v>
      </c>
      <c r="AE21" s="70"/>
      <c r="AF21" s="70"/>
      <c r="AG21" s="70"/>
      <c r="AH21" s="70"/>
      <c r="AI21" s="70"/>
      <c r="AJ21" s="70">
        <f aca="true" t="shared" si="47" ref="AJ21:AJ27">AK21</f>
        <v>708</v>
      </c>
      <c r="AK21" s="70">
        <v>708</v>
      </c>
      <c r="AL21" s="70"/>
      <c r="AM21" s="70"/>
      <c r="AN21" s="70"/>
      <c r="AO21" s="70"/>
      <c r="AP21" s="70"/>
      <c r="AQ21" s="70">
        <f>+AR21</f>
        <v>405</v>
      </c>
      <c r="AR21" s="70">
        <v>405</v>
      </c>
      <c r="AS21" s="71" t="s">
        <v>143</v>
      </c>
      <c r="AT21" s="71">
        <f>SUM(AU21:AZ21)</f>
        <v>1345</v>
      </c>
      <c r="AU21" s="71">
        <v>1223</v>
      </c>
      <c r="AV21" s="71"/>
      <c r="AW21" s="71"/>
      <c r="AX21" s="71"/>
      <c r="AY21" s="71"/>
      <c r="AZ21" s="71">
        <v>122</v>
      </c>
      <c r="BA21" s="72">
        <v>1345</v>
      </c>
      <c r="BB21" s="71">
        <f t="shared" si="39"/>
        <v>1223</v>
      </c>
      <c r="BC21" s="71"/>
      <c r="BD21" s="71"/>
      <c r="BE21" s="71"/>
      <c r="BF21" s="71"/>
      <c r="BG21" s="71">
        <v>122</v>
      </c>
      <c r="BH21" s="71">
        <f t="shared" si="20"/>
        <v>0</v>
      </c>
      <c r="BI21" s="71">
        <v>0</v>
      </c>
      <c r="BJ21" s="71"/>
      <c r="BK21" s="71"/>
      <c r="BL21" s="71"/>
      <c r="BM21" s="71"/>
      <c r="BN21" s="71"/>
      <c r="BO21" s="71">
        <f>BP21+BS21+BT21+BU21</f>
        <v>110</v>
      </c>
      <c r="BP21" s="71">
        <v>110</v>
      </c>
      <c r="BQ21" s="71"/>
      <c r="BR21" s="71"/>
      <c r="BS21" s="71"/>
      <c r="BT21" s="71"/>
      <c r="BU21" s="71"/>
      <c r="BV21" s="71">
        <f aca="true" t="shared" si="48" ref="BV21:BV27">BW21</f>
        <v>708</v>
      </c>
      <c r="BW21" s="71">
        <v>708</v>
      </c>
      <c r="BX21" s="71"/>
      <c r="BY21" s="71"/>
      <c r="BZ21" s="71"/>
      <c r="CA21" s="71"/>
      <c r="CB21" s="71"/>
      <c r="CC21" s="71">
        <f t="shared" si="23"/>
        <v>405</v>
      </c>
      <c r="CD21" s="71">
        <v>405</v>
      </c>
      <c r="CE21" s="71">
        <f t="shared" si="24"/>
        <v>0</v>
      </c>
      <c r="CF21" s="71">
        <f>405-CD21</f>
        <v>0</v>
      </c>
      <c r="CG21" s="71" t="s">
        <v>143</v>
      </c>
      <c r="CH21" s="71">
        <f>SUM(CI21:CN21)</f>
        <v>1345</v>
      </c>
      <c r="CI21" s="71">
        <v>1223</v>
      </c>
      <c r="CJ21" s="71"/>
      <c r="CK21" s="71"/>
      <c r="CL21" s="71"/>
      <c r="CM21" s="71"/>
      <c r="CN21" s="71">
        <v>122</v>
      </c>
      <c r="CO21" s="72">
        <v>1345</v>
      </c>
      <c r="CP21" s="71">
        <f t="shared" si="40"/>
        <v>1223</v>
      </c>
      <c r="CQ21" s="71"/>
      <c r="CR21" s="71"/>
      <c r="CS21" s="71"/>
      <c r="CT21" s="71"/>
      <c r="CU21" s="71">
        <v>122</v>
      </c>
      <c r="CV21" s="71">
        <f t="shared" si="26"/>
        <v>0</v>
      </c>
      <c r="CW21" s="71">
        <v>0</v>
      </c>
      <c r="CX21" s="71"/>
      <c r="CY21" s="71"/>
      <c r="CZ21" s="71"/>
      <c r="DA21" s="71"/>
      <c r="DB21" s="71"/>
      <c r="DC21" s="71">
        <f>DD21+DG21+DH21+DI21</f>
        <v>110</v>
      </c>
      <c r="DD21" s="71">
        <v>110</v>
      </c>
      <c r="DE21" s="71"/>
      <c r="DF21" s="71"/>
      <c r="DG21" s="71"/>
      <c r="DH21" s="71"/>
      <c r="DI21" s="71"/>
      <c r="DJ21" s="71">
        <f aca="true" t="shared" si="49" ref="DJ21:DJ27">DK21</f>
        <v>708</v>
      </c>
      <c r="DK21" s="71">
        <v>708</v>
      </c>
      <c r="DL21" s="71"/>
      <c r="DM21" s="71"/>
      <c r="DN21" s="71"/>
      <c r="DO21" s="71"/>
      <c r="DP21" s="71"/>
      <c r="DQ21" s="71">
        <f t="shared" si="29"/>
        <v>405</v>
      </c>
      <c r="DR21" s="71">
        <v>405</v>
      </c>
      <c r="DS21" s="71">
        <f t="shared" si="30"/>
        <v>0</v>
      </c>
      <c r="DT21" s="71">
        <f>405-DR21</f>
        <v>0</v>
      </c>
      <c r="DU21" s="118" t="s">
        <v>143</v>
      </c>
      <c r="DV21" s="118">
        <f>SUM(DW21:EB21)</f>
        <v>1345</v>
      </c>
      <c r="DW21" s="118">
        <v>1223</v>
      </c>
      <c r="DX21" s="118"/>
      <c r="DY21" s="118"/>
      <c r="DZ21" s="118"/>
      <c r="EA21" s="118"/>
      <c r="EB21" s="118">
        <v>122</v>
      </c>
      <c r="EC21" s="119">
        <v>1345</v>
      </c>
      <c r="ED21" s="118">
        <v>1223</v>
      </c>
      <c r="EE21" s="118"/>
      <c r="EF21" s="118"/>
      <c r="EG21" s="118"/>
      <c r="EH21" s="118"/>
      <c r="EI21" s="118">
        <v>122</v>
      </c>
      <c r="EJ21" s="118">
        <f t="shared" si="32"/>
        <v>0</v>
      </c>
      <c r="EK21" s="118">
        <v>0</v>
      </c>
      <c r="EL21" s="118"/>
      <c r="EM21" s="118"/>
      <c r="EN21" s="118"/>
      <c r="EO21" s="118"/>
      <c r="EP21" s="118"/>
      <c r="EQ21" s="118">
        <f>ER21+EU21+EV21+EW21</f>
        <v>110</v>
      </c>
      <c r="ER21" s="118">
        <v>110</v>
      </c>
      <c r="ES21" s="118"/>
      <c r="ET21" s="118"/>
      <c r="EU21" s="118"/>
      <c r="EV21" s="118"/>
      <c r="EW21" s="118"/>
      <c r="EX21" s="118">
        <f aca="true" t="shared" si="50" ref="EX21:EX27">EY21</f>
        <v>708</v>
      </c>
      <c r="EY21" s="118">
        <v>708</v>
      </c>
      <c r="EZ21" s="118"/>
      <c r="FA21" s="118"/>
      <c r="FB21" s="118"/>
      <c r="FC21" s="118"/>
      <c r="FD21" s="118"/>
      <c r="FE21" s="119">
        <f t="shared" si="41"/>
        <v>405</v>
      </c>
      <c r="FF21" s="118">
        <v>405</v>
      </c>
      <c r="FG21" s="119">
        <f t="shared" si="42"/>
        <v>0</v>
      </c>
      <c r="FH21" s="118">
        <f>405-FF21</f>
        <v>0</v>
      </c>
      <c r="FI21" s="33" t="s">
        <v>143</v>
      </c>
      <c r="FJ21" s="14">
        <f t="shared" si="43"/>
        <v>1345</v>
      </c>
      <c r="FK21" s="33">
        <v>1223</v>
      </c>
      <c r="FL21" s="33"/>
      <c r="FM21" s="33"/>
      <c r="FN21" s="33"/>
      <c r="FO21" s="33"/>
      <c r="FP21" s="33">
        <v>122</v>
      </c>
      <c r="FQ21" s="14">
        <f t="shared" si="44"/>
        <v>1345</v>
      </c>
      <c r="FR21" s="33">
        <v>1223</v>
      </c>
      <c r="FS21" s="33"/>
      <c r="FT21" s="33"/>
      <c r="FU21" s="33"/>
      <c r="FV21" s="33"/>
      <c r="FW21" s="33">
        <v>122</v>
      </c>
      <c r="FX21" s="33">
        <f t="shared" si="35"/>
        <v>0</v>
      </c>
      <c r="FY21" s="33">
        <v>0</v>
      </c>
      <c r="FZ21" s="33"/>
      <c r="GA21" s="33"/>
      <c r="GB21" s="33"/>
      <c r="GC21" s="33"/>
      <c r="GD21" s="33"/>
      <c r="GE21" s="33">
        <f>GF21+GI21+GJ21+GK21</f>
        <v>110</v>
      </c>
      <c r="GF21" s="33">
        <v>110</v>
      </c>
      <c r="GG21" s="33"/>
      <c r="GH21" s="33"/>
      <c r="GI21" s="33"/>
      <c r="GJ21" s="33"/>
      <c r="GK21" s="33"/>
      <c r="GL21" s="33">
        <f aca="true" t="shared" si="51" ref="GL21:GL27">GM21</f>
        <v>708</v>
      </c>
      <c r="GM21" s="33">
        <v>708</v>
      </c>
      <c r="GN21" s="33"/>
      <c r="GO21" s="33"/>
      <c r="GP21" s="33"/>
      <c r="GQ21" s="33"/>
      <c r="GR21" s="33"/>
      <c r="GS21" s="14">
        <f t="shared" si="45"/>
        <v>405</v>
      </c>
      <c r="GT21" s="33">
        <v>405</v>
      </c>
      <c r="GU21" s="14">
        <f t="shared" si="46"/>
        <v>0</v>
      </c>
      <c r="GV21" s="33">
        <f>405-GT21</f>
        <v>0</v>
      </c>
      <c r="GW21" s="29"/>
    </row>
    <row r="22" spans="1:205" s="31" customFormat="1" ht="79.5" customHeight="1">
      <c r="A22" s="7">
        <v>9</v>
      </c>
      <c r="B22" s="29" t="s">
        <v>138</v>
      </c>
      <c r="C22" s="29" t="s">
        <v>70</v>
      </c>
      <c r="D22" s="62"/>
      <c r="E22" s="29" t="s">
        <v>105</v>
      </c>
      <c r="F22" s="29" t="s">
        <v>116</v>
      </c>
      <c r="G22" s="62" t="s">
        <v>144</v>
      </c>
      <c r="H22" s="70">
        <f>SUM(I22:N22)</f>
        <v>791</v>
      </c>
      <c r="I22" s="70">
        <v>719</v>
      </c>
      <c r="J22" s="70"/>
      <c r="K22" s="70"/>
      <c r="L22" s="70"/>
      <c r="M22" s="70"/>
      <c r="N22" s="70">
        <v>72</v>
      </c>
      <c r="O22" s="69">
        <v>791</v>
      </c>
      <c r="P22" s="70">
        <f t="shared" si="38"/>
        <v>719</v>
      </c>
      <c r="Q22" s="70"/>
      <c r="R22" s="70"/>
      <c r="S22" s="70"/>
      <c r="T22" s="70"/>
      <c r="U22" s="70">
        <v>72</v>
      </c>
      <c r="V22" s="70">
        <f t="shared" si="16"/>
        <v>0</v>
      </c>
      <c r="W22" s="70"/>
      <c r="X22" s="70"/>
      <c r="Y22" s="70"/>
      <c r="Z22" s="70"/>
      <c r="AA22" s="70"/>
      <c r="AB22" s="70"/>
      <c r="AC22" s="70">
        <f>AD22+AG22+AH22+AI22</f>
        <v>71</v>
      </c>
      <c r="AD22" s="70">
        <v>71</v>
      </c>
      <c r="AE22" s="70"/>
      <c r="AF22" s="70"/>
      <c r="AG22" s="70"/>
      <c r="AH22" s="70"/>
      <c r="AI22" s="70"/>
      <c r="AJ22" s="70">
        <f t="shared" si="47"/>
        <v>648</v>
      </c>
      <c r="AK22" s="70">
        <v>648</v>
      </c>
      <c r="AL22" s="70"/>
      <c r="AM22" s="70"/>
      <c r="AN22" s="70"/>
      <c r="AO22" s="70"/>
      <c r="AP22" s="70"/>
      <c r="AQ22" s="70">
        <v>0</v>
      </c>
      <c r="AR22" s="70">
        <v>0</v>
      </c>
      <c r="AS22" s="71" t="s">
        <v>144</v>
      </c>
      <c r="AT22" s="71">
        <f>SUM(AU22:AZ22)</f>
        <v>791</v>
      </c>
      <c r="AU22" s="71">
        <v>719</v>
      </c>
      <c r="AV22" s="71"/>
      <c r="AW22" s="71"/>
      <c r="AX22" s="71"/>
      <c r="AY22" s="71"/>
      <c r="AZ22" s="71">
        <v>72</v>
      </c>
      <c r="BA22" s="72">
        <v>791</v>
      </c>
      <c r="BB22" s="71">
        <f t="shared" si="39"/>
        <v>719</v>
      </c>
      <c r="BC22" s="71"/>
      <c r="BD22" s="71"/>
      <c r="BE22" s="71"/>
      <c r="BF22" s="71"/>
      <c r="BG22" s="71">
        <v>72</v>
      </c>
      <c r="BH22" s="71">
        <f t="shared" si="20"/>
        <v>0</v>
      </c>
      <c r="BI22" s="71">
        <v>0</v>
      </c>
      <c r="BJ22" s="71"/>
      <c r="BK22" s="71"/>
      <c r="BL22" s="71"/>
      <c r="BM22" s="71"/>
      <c r="BN22" s="71"/>
      <c r="BO22" s="71">
        <f>BP22+BS22+BT22+BU22</f>
        <v>71</v>
      </c>
      <c r="BP22" s="71">
        <v>71</v>
      </c>
      <c r="BQ22" s="71"/>
      <c r="BR22" s="71"/>
      <c r="BS22" s="71"/>
      <c r="BT22" s="71"/>
      <c r="BU22" s="71"/>
      <c r="BV22" s="71">
        <f t="shared" si="48"/>
        <v>648</v>
      </c>
      <c r="BW22" s="71">
        <v>648</v>
      </c>
      <c r="BX22" s="71"/>
      <c r="BY22" s="71"/>
      <c r="BZ22" s="71"/>
      <c r="CA22" s="71"/>
      <c r="CB22" s="71"/>
      <c r="CC22" s="71">
        <f t="shared" si="23"/>
        <v>0</v>
      </c>
      <c r="CD22" s="71">
        <v>0</v>
      </c>
      <c r="CE22" s="71">
        <f t="shared" si="24"/>
        <v>0</v>
      </c>
      <c r="CF22" s="71">
        <v>0</v>
      </c>
      <c r="CG22" s="71" t="s">
        <v>144</v>
      </c>
      <c r="CH22" s="71">
        <f>SUM(CI22:CN22)</f>
        <v>791</v>
      </c>
      <c r="CI22" s="71">
        <v>719</v>
      </c>
      <c r="CJ22" s="71"/>
      <c r="CK22" s="71"/>
      <c r="CL22" s="71"/>
      <c r="CM22" s="71"/>
      <c r="CN22" s="71">
        <v>72</v>
      </c>
      <c r="CO22" s="72">
        <v>791</v>
      </c>
      <c r="CP22" s="71">
        <f t="shared" si="40"/>
        <v>719</v>
      </c>
      <c r="CQ22" s="71"/>
      <c r="CR22" s="71"/>
      <c r="CS22" s="71"/>
      <c r="CT22" s="71"/>
      <c r="CU22" s="71">
        <v>72</v>
      </c>
      <c r="CV22" s="71">
        <f t="shared" si="26"/>
        <v>0</v>
      </c>
      <c r="CW22" s="71">
        <v>0</v>
      </c>
      <c r="CX22" s="71"/>
      <c r="CY22" s="71"/>
      <c r="CZ22" s="71"/>
      <c r="DA22" s="71"/>
      <c r="DB22" s="71"/>
      <c r="DC22" s="71">
        <f>DD22+DG22+DH22+DI22</f>
        <v>71</v>
      </c>
      <c r="DD22" s="71">
        <v>71</v>
      </c>
      <c r="DE22" s="71"/>
      <c r="DF22" s="71"/>
      <c r="DG22" s="71"/>
      <c r="DH22" s="71"/>
      <c r="DI22" s="71"/>
      <c r="DJ22" s="71">
        <f t="shared" si="49"/>
        <v>648</v>
      </c>
      <c r="DK22" s="71">
        <v>648</v>
      </c>
      <c r="DL22" s="71"/>
      <c r="DM22" s="71"/>
      <c r="DN22" s="71"/>
      <c r="DO22" s="71"/>
      <c r="DP22" s="71"/>
      <c r="DQ22" s="71">
        <f t="shared" si="29"/>
        <v>0</v>
      </c>
      <c r="DR22" s="71">
        <v>0</v>
      </c>
      <c r="DS22" s="71">
        <f t="shared" si="30"/>
        <v>0</v>
      </c>
      <c r="DT22" s="71">
        <v>0</v>
      </c>
      <c r="DU22" s="118" t="s">
        <v>144</v>
      </c>
      <c r="DV22" s="118">
        <f>SUM(DW22:EB22)</f>
        <v>791</v>
      </c>
      <c r="DW22" s="118">
        <v>719</v>
      </c>
      <c r="DX22" s="118"/>
      <c r="DY22" s="118"/>
      <c r="DZ22" s="118"/>
      <c r="EA22" s="118"/>
      <c r="EB22" s="118">
        <v>72</v>
      </c>
      <c r="EC22" s="119">
        <v>791</v>
      </c>
      <c r="ED22" s="118">
        <v>719</v>
      </c>
      <c r="EE22" s="118"/>
      <c r="EF22" s="118"/>
      <c r="EG22" s="118"/>
      <c r="EH22" s="118"/>
      <c r="EI22" s="118">
        <v>72</v>
      </c>
      <c r="EJ22" s="118">
        <f t="shared" si="32"/>
        <v>0</v>
      </c>
      <c r="EK22" s="118">
        <v>0</v>
      </c>
      <c r="EL22" s="118"/>
      <c r="EM22" s="118"/>
      <c r="EN22" s="118"/>
      <c r="EO22" s="118"/>
      <c r="EP22" s="118"/>
      <c r="EQ22" s="118">
        <f>ER22+EU22+EV22+EW22</f>
        <v>71</v>
      </c>
      <c r="ER22" s="118">
        <v>71</v>
      </c>
      <c r="ES22" s="118"/>
      <c r="ET22" s="118"/>
      <c r="EU22" s="118"/>
      <c r="EV22" s="118"/>
      <c r="EW22" s="118"/>
      <c r="EX22" s="118">
        <f t="shared" si="50"/>
        <v>648</v>
      </c>
      <c r="EY22" s="118">
        <v>648</v>
      </c>
      <c r="EZ22" s="118"/>
      <c r="FA22" s="118"/>
      <c r="FB22" s="118"/>
      <c r="FC22" s="118"/>
      <c r="FD22" s="118"/>
      <c r="FE22" s="119">
        <f t="shared" si="41"/>
        <v>0</v>
      </c>
      <c r="FF22" s="118">
        <v>0</v>
      </c>
      <c r="FG22" s="119">
        <f t="shared" si="42"/>
        <v>0</v>
      </c>
      <c r="FH22" s="118">
        <v>0</v>
      </c>
      <c r="FI22" s="33" t="s">
        <v>144</v>
      </c>
      <c r="FJ22" s="14">
        <f t="shared" si="43"/>
        <v>791</v>
      </c>
      <c r="FK22" s="33">
        <v>719</v>
      </c>
      <c r="FL22" s="33"/>
      <c r="FM22" s="33"/>
      <c r="FN22" s="33"/>
      <c r="FO22" s="33"/>
      <c r="FP22" s="33">
        <v>72</v>
      </c>
      <c r="FQ22" s="14">
        <f t="shared" si="44"/>
        <v>791</v>
      </c>
      <c r="FR22" s="33">
        <v>719</v>
      </c>
      <c r="FS22" s="33"/>
      <c r="FT22" s="33"/>
      <c r="FU22" s="33"/>
      <c r="FV22" s="33"/>
      <c r="FW22" s="33">
        <v>72</v>
      </c>
      <c r="FX22" s="33">
        <f t="shared" si="35"/>
        <v>0</v>
      </c>
      <c r="FY22" s="33">
        <v>0</v>
      </c>
      <c r="FZ22" s="33"/>
      <c r="GA22" s="33"/>
      <c r="GB22" s="33"/>
      <c r="GC22" s="33"/>
      <c r="GD22" s="33"/>
      <c r="GE22" s="33">
        <f>GF22+GI22+GJ22+GK22</f>
        <v>71</v>
      </c>
      <c r="GF22" s="33">
        <v>71</v>
      </c>
      <c r="GG22" s="33"/>
      <c r="GH22" s="33"/>
      <c r="GI22" s="33"/>
      <c r="GJ22" s="33"/>
      <c r="GK22" s="33"/>
      <c r="GL22" s="33">
        <f t="shared" si="51"/>
        <v>648</v>
      </c>
      <c r="GM22" s="33">
        <v>648</v>
      </c>
      <c r="GN22" s="33"/>
      <c r="GO22" s="33"/>
      <c r="GP22" s="33"/>
      <c r="GQ22" s="33"/>
      <c r="GR22" s="33"/>
      <c r="GS22" s="14">
        <f t="shared" si="45"/>
        <v>0</v>
      </c>
      <c r="GT22" s="33">
        <v>0</v>
      </c>
      <c r="GU22" s="14">
        <f t="shared" si="46"/>
        <v>0</v>
      </c>
      <c r="GV22" s="33">
        <v>0</v>
      </c>
      <c r="GW22" s="29"/>
    </row>
    <row r="23" spans="1:205" s="31" customFormat="1" ht="75" customHeight="1">
      <c r="A23" s="7">
        <v>10</v>
      </c>
      <c r="B23" s="29" t="s">
        <v>139</v>
      </c>
      <c r="C23" s="29" t="s">
        <v>70</v>
      </c>
      <c r="D23" s="62"/>
      <c r="E23" s="29" t="s">
        <v>141</v>
      </c>
      <c r="F23" s="29" t="s">
        <v>116</v>
      </c>
      <c r="G23" s="62" t="s">
        <v>145</v>
      </c>
      <c r="H23" s="70">
        <f>SUM(I23:N23)</f>
        <v>823</v>
      </c>
      <c r="I23" s="70">
        <v>748</v>
      </c>
      <c r="J23" s="70"/>
      <c r="K23" s="70"/>
      <c r="L23" s="70"/>
      <c r="M23" s="70"/>
      <c r="N23" s="70">
        <v>75</v>
      </c>
      <c r="O23" s="69">
        <v>823</v>
      </c>
      <c r="P23" s="70">
        <f t="shared" si="38"/>
        <v>748</v>
      </c>
      <c r="Q23" s="70"/>
      <c r="R23" s="70"/>
      <c r="S23" s="70"/>
      <c r="T23" s="70"/>
      <c r="U23" s="70">
        <v>75</v>
      </c>
      <c r="V23" s="70">
        <f t="shared" si="16"/>
        <v>0</v>
      </c>
      <c r="W23" s="70"/>
      <c r="X23" s="70"/>
      <c r="Y23" s="70"/>
      <c r="Z23" s="70"/>
      <c r="AA23" s="70"/>
      <c r="AB23" s="70"/>
      <c r="AC23" s="70">
        <f>AD23+AG23+AH23+AI23</f>
        <v>51</v>
      </c>
      <c r="AD23" s="70">
        <v>51</v>
      </c>
      <c r="AE23" s="70"/>
      <c r="AF23" s="70"/>
      <c r="AG23" s="70"/>
      <c r="AH23" s="70"/>
      <c r="AI23" s="70"/>
      <c r="AJ23" s="70">
        <f t="shared" si="47"/>
        <v>697</v>
      </c>
      <c r="AK23" s="70">
        <v>697</v>
      </c>
      <c r="AL23" s="70"/>
      <c r="AM23" s="70"/>
      <c r="AN23" s="70"/>
      <c r="AO23" s="70"/>
      <c r="AP23" s="70"/>
      <c r="AQ23" s="70">
        <v>0</v>
      </c>
      <c r="AR23" s="70">
        <v>0</v>
      </c>
      <c r="AS23" s="71" t="s">
        <v>145</v>
      </c>
      <c r="AT23" s="71">
        <f>SUM(AU23:AZ23)</f>
        <v>823</v>
      </c>
      <c r="AU23" s="71">
        <v>748</v>
      </c>
      <c r="AV23" s="71"/>
      <c r="AW23" s="71"/>
      <c r="AX23" s="71"/>
      <c r="AY23" s="71"/>
      <c r="AZ23" s="71">
        <v>75</v>
      </c>
      <c r="BA23" s="72">
        <v>823</v>
      </c>
      <c r="BB23" s="71">
        <f t="shared" si="39"/>
        <v>748</v>
      </c>
      <c r="BC23" s="71"/>
      <c r="BD23" s="71"/>
      <c r="BE23" s="71"/>
      <c r="BF23" s="71"/>
      <c r="BG23" s="71">
        <v>75</v>
      </c>
      <c r="BH23" s="71">
        <f t="shared" si="20"/>
        <v>0</v>
      </c>
      <c r="BI23" s="71">
        <v>0</v>
      </c>
      <c r="BJ23" s="71"/>
      <c r="BK23" s="71"/>
      <c r="BL23" s="71"/>
      <c r="BM23" s="71"/>
      <c r="BN23" s="71"/>
      <c r="BO23" s="71">
        <f>BP23+BS23+BT23+BU23</f>
        <v>51</v>
      </c>
      <c r="BP23" s="71">
        <v>51</v>
      </c>
      <c r="BQ23" s="71"/>
      <c r="BR23" s="71"/>
      <c r="BS23" s="71"/>
      <c r="BT23" s="71"/>
      <c r="BU23" s="71"/>
      <c r="BV23" s="71">
        <f t="shared" si="48"/>
        <v>697</v>
      </c>
      <c r="BW23" s="71">
        <v>697</v>
      </c>
      <c r="BX23" s="71"/>
      <c r="BY23" s="71"/>
      <c r="BZ23" s="71"/>
      <c r="CA23" s="71"/>
      <c r="CB23" s="71"/>
      <c r="CC23" s="71">
        <f t="shared" si="23"/>
        <v>0</v>
      </c>
      <c r="CD23" s="71">
        <v>0</v>
      </c>
      <c r="CE23" s="71">
        <f t="shared" si="24"/>
        <v>0</v>
      </c>
      <c r="CF23" s="71">
        <v>0</v>
      </c>
      <c r="CG23" s="71" t="s">
        <v>145</v>
      </c>
      <c r="CH23" s="71">
        <f>SUM(CI23:CN23)</f>
        <v>823</v>
      </c>
      <c r="CI23" s="71">
        <v>748</v>
      </c>
      <c r="CJ23" s="71"/>
      <c r="CK23" s="71"/>
      <c r="CL23" s="71"/>
      <c r="CM23" s="71"/>
      <c r="CN23" s="71">
        <v>75</v>
      </c>
      <c r="CO23" s="72">
        <v>823</v>
      </c>
      <c r="CP23" s="71">
        <f t="shared" si="40"/>
        <v>748</v>
      </c>
      <c r="CQ23" s="71"/>
      <c r="CR23" s="71"/>
      <c r="CS23" s="71"/>
      <c r="CT23" s="71"/>
      <c r="CU23" s="71">
        <v>75</v>
      </c>
      <c r="CV23" s="71">
        <f t="shared" si="26"/>
        <v>0</v>
      </c>
      <c r="CW23" s="71">
        <v>0</v>
      </c>
      <c r="CX23" s="71"/>
      <c r="CY23" s="71"/>
      <c r="CZ23" s="71"/>
      <c r="DA23" s="71"/>
      <c r="DB23" s="71"/>
      <c r="DC23" s="71">
        <f>DD23+DG23+DH23+DI23</f>
        <v>51</v>
      </c>
      <c r="DD23" s="71">
        <v>51</v>
      </c>
      <c r="DE23" s="71"/>
      <c r="DF23" s="71"/>
      <c r="DG23" s="71"/>
      <c r="DH23" s="71"/>
      <c r="DI23" s="71"/>
      <c r="DJ23" s="71">
        <f t="shared" si="49"/>
        <v>697</v>
      </c>
      <c r="DK23" s="71">
        <v>697</v>
      </c>
      <c r="DL23" s="71"/>
      <c r="DM23" s="71"/>
      <c r="DN23" s="71"/>
      <c r="DO23" s="71"/>
      <c r="DP23" s="71"/>
      <c r="DQ23" s="71">
        <f t="shared" si="29"/>
        <v>0</v>
      </c>
      <c r="DR23" s="71">
        <v>0</v>
      </c>
      <c r="DS23" s="71">
        <f t="shared" si="30"/>
        <v>0</v>
      </c>
      <c r="DT23" s="71">
        <v>0</v>
      </c>
      <c r="DU23" s="118" t="s">
        <v>145</v>
      </c>
      <c r="DV23" s="118">
        <f>SUM(DW23:EB23)</f>
        <v>823</v>
      </c>
      <c r="DW23" s="118">
        <v>748</v>
      </c>
      <c r="DX23" s="118"/>
      <c r="DY23" s="118"/>
      <c r="DZ23" s="118"/>
      <c r="EA23" s="118"/>
      <c r="EB23" s="118">
        <v>75</v>
      </c>
      <c r="EC23" s="119">
        <v>823</v>
      </c>
      <c r="ED23" s="118">
        <v>748</v>
      </c>
      <c r="EE23" s="118"/>
      <c r="EF23" s="118"/>
      <c r="EG23" s="118"/>
      <c r="EH23" s="118"/>
      <c r="EI23" s="118">
        <v>75</v>
      </c>
      <c r="EJ23" s="118">
        <f t="shared" si="32"/>
        <v>0</v>
      </c>
      <c r="EK23" s="118">
        <v>0</v>
      </c>
      <c r="EL23" s="118"/>
      <c r="EM23" s="118"/>
      <c r="EN23" s="118"/>
      <c r="EO23" s="118"/>
      <c r="EP23" s="118"/>
      <c r="EQ23" s="118">
        <f>ER23+EU23+EV23+EW23</f>
        <v>51</v>
      </c>
      <c r="ER23" s="118">
        <v>51</v>
      </c>
      <c r="ES23" s="118"/>
      <c r="ET23" s="118"/>
      <c r="EU23" s="118"/>
      <c r="EV23" s="118"/>
      <c r="EW23" s="118"/>
      <c r="EX23" s="118">
        <f t="shared" si="50"/>
        <v>697</v>
      </c>
      <c r="EY23" s="118">
        <v>697</v>
      </c>
      <c r="EZ23" s="118"/>
      <c r="FA23" s="118"/>
      <c r="FB23" s="118"/>
      <c r="FC23" s="118"/>
      <c r="FD23" s="118"/>
      <c r="FE23" s="119">
        <f t="shared" si="41"/>
        <v>0</v>
      </c>
      <c r="FF23" s="118">
        <v>0</v>
      </c>
      <c r="FG23" s="119">
        <f t="shared" si="42"/>
        <v>0</v>
      </c>
      <c r="FH23" s="118">
        <v>0</v>
      </c>
      <c r="FI23" s="33" t="s">
        <v>145</v>
      </c>
      <c r="FJ23" s="14">
        <f t="shared" si="43"/>
        <v>823</v>
      </c>
      <c r="FK23" s="33">
        <v>748</v>
      </c>
      <c r="FL23" s="33"/>
      <c r="FM23" s="33"/>
      <c r="FN23" s="33"/>
      <c r="FO23" s="33"/>
      <c r="FP23" s="33">
        <v>75</v>
      </c>
      <c r="FQ23" s="14">
        <f t="shared" si="44"/>
        <v>823</v>
      </c>
      <c r="FR23" s="33">
        <v>748</v>
      </c>
      <c r="FS23" s="33"/>
      <c r="FT23" s="33"/>
      <c r="FU23" s="33"/>
      <c r="FV23" s="33"/>
      <c r="FW23" s="33">
        <v>75</v>
      </c>
      <c r="FX23" s="33">
        <f t="shared" si="35"/>
        <v>0</v>
      </c>
      <c r="FY23" s="33">
        <v>0</v>
      </c>
      <c r="FZ23" s="33"/>
      <c r="GA23" s="33"/>
      <c r="GB23" s="33"/>
      <c r="GC23" s="33"/>
      <c r="GD23" s="33"/>
      <c r="GE23" s="33">
        <f>GF23+GI23+GJ23+GK23</f>
        <v>51</v>
      </c>
      <c r="GF23" s="33">
        <v>51</v>
      </c>
      <c r="GG23" s="33"/>
      <c r="GH23" s="33"/>
      <c r="GI23" s="33"/>
      <c r="GJ23" s="33"/>
      <c r="GK23" s="33"/>
      <c r="GL23" s="33">
        <f t="shared" si="51"/>
        <v>697</v>
      </c>
      <c r="GM23" s="33">
        <v>697</v>
      </c>
      <c r="GN23" s="33"/>
      <c r="GO23" s="33"/>
      <c r="GP23" s="33"/>
      <c r="GQ23" s="33"/>
      <c r="GR23" s="33"/>
      <c r="GS23" s="14">
        <f t="shared" si="45"/>
        <v>0</v>
      </c>
      <c r="GT23" s="33">
        <v>0</v>
      </c>
      <c r="GU23" s="14">
        <f t="shared" si="46"/>
        <v>0</v>
      </c>
      <c r="GV23" s="33">
        <v>0</v>
      </c>
      <c r="GW23" s="29"/>
    </row>
    <row r="24" spans="1:205" s="31" customFormat="1" ht="77.25" customHeight="1">
      <c r="A24" s="7">
        <v>11</v>
      </c>
      <c r="B24" s="29" t="s">
        <v>140</v>
      </c>
      <c r="C24" s="29" t="s">
        <v>70</v>
      </c>
      <c r="D24" s="62"/>
      <c r="E24" s="29" t="s">
        <v>27</v>
      </c>
      <c r="F24" s="29" t="s">
        <v>116</v>
      </c>
      <c r="G24" s="62" t="s">
        <v>146</v>
      </c>
      <c r="H24" s="70">
        <f>SUM(I24:N24)</f>
        <v>880</v>
      </c>
      <c r="I24" s="70">
        <v>800</v>
      </c>
      <c r="J24" s="70"/>
      <c r="K24" s="70"/>
      <c r="L24" s="70"/>
      <c r="M24" s="70"/>
      <c r="N24" s="70">
        <v>80</v>
      </c>
      <c r="O24" s="69">
        <v>880</v>
      </c>
      <c r="P24" s="70">
        <f t="shared" si="38"/>
        <v>800</v>
      </c>
      <c r="Q24" s="70"/>
      <c r="R24" s="70"/>
      <c r="S24" s="70"/>
      <c r="T24" s="70"/>
      <c r="U24" s="70">
        <v>80</v>
      </c>
      <c r="V24" s="70">
        <f t="shared" si="16"/>
        <v>0</v>
      </c>
      <c r="W24" s="70"/>
      <c r="X24" s="70"/>
      <c r="Y24" s="70"/>
      <c r="Z24" s="70"/>
      <c r="AA24" s="70"/>
      <c r="AB24" s="70"/>
      <c r="AC24" s="70">
        <f>AD24+AG24+AH24+AI24</f>
        <v>51</v>
      </c>
      <c r="AD24" s="70">
        <v>51</v>
      </c>
      <c r="AE24" s="70"/>
      <c r="AF24" s="70"/>
      <c r="AG24" s="70"/>
      <c r="AH24" s="70"/>
      <c r="AI24" s="70"/>
      <c r="AJ24" s="70">
        <f t="shared" si="47"/>
        <v>169</v>
      </c>
      <c r="AK24" s="70">
        <v>169</v>
      </c>
      <c r="AL24" s="70"/>
      <c r="AM24" s="70"/>
      <c r="AN24" s="70"/>
      <c r="AO24" s="70"/>
      <c r="AP24" s="70"/>
      <c r="AQ24" s="70">
        <f>+AR24</f>
        <v>580</v>
      </c>
      <c r="AR24" s="70">
        <v>580</v>
      </c>
      <c r="AS24" s="71" t="s">
        <v>146</v>
      </c>
      <c r="AT24" s="71">
        <f>SUM(AU24:AZ24)</f>
        <v>880</v>
      </c>
      <c r="AU24" s="71">
        <v>800</v>
      </c>
      <c r="AV24" s="71"/>
      <c r="AW24" s="71"/>
      <c r="AX24" s="71"/>
      <c r="AY24" s="71"/>
      <c r="AZ24" s="71">
        <v>80</v>
      </c>
      <c r="BA24" s="72">
        <v>880</v>
      </c>
      <c r="BB24" s="71">
        <f t="shared" si="39"/>
        <v>800</v>
      </c>
      <c r="BC24" s="71"/>
      <c r="BD24" s="71"/>
      <c r="BE24" s="71"/>
      <c r="BF24" s="71"/>
      <c r="BG24" s="71">
        <v>80</v>
      </c>
      <c r="BH24" s="71">
        <f t="shared" si="20"/>
        <v>0</v>
      </c>
      <c r="BI24" s="71">
        <v>0</v>
      </c>
      <c r="BJ24" s="71"/>
      <c r="BK24" s="71"/>
      <c r="BL24" s="71"/>
      <c r="BM24" s="71"/>
      <c r="BN24" s="71"/>
      <c r="BO24" s="71">
        <f>BP24+BS24+BT24+BU24</f>
        <v>51</v>
      </c>
      <c r="BP24" s="71">
        <v>51</v>
      </c>
      <c r="BQ24" s="71"/>
      <c r="BR24" s="71"/>
      <c r="BS24" s="71"/>
      <c r="BT24" s="71"/>
      <c r="BU24" s="71"/>
      <c r="BV24" s="71">
        <f t="shared" si="48"/>
        <v>169</v>
      </c>
      <c r="BW24" s="71">
        <v>169</v>
      </c>
      <c r="BX24" s="71"/>
      <c r="BY24" s="71"/>
      <c r="BZ24" s="71"/>
      <c r="CA24" s="71"/>
      <c r="CB24" s="71"/>
      <c r="CC24" s="71">
        <f t="shared" si="23"/>
        <v>580</v>
      </c>
      <c r="CD24" s="71">
        <v>580</v>
      </c>
      <c r="CE24" s="71">
        <f t="shared" si="24"/>
        <v>0</v>
      </c>
      <c r="CF24" s="71">
        <f>580-CD24</f>
        <v>0</v>
      </c>
      <c r="CG24" s="71" t="s">
        <v>146</v>
      </c>
      <c r="CH24" s="71">
        <f>SUM(CI24:CN24)</f>
        <v>880</v>
      </c>
      <c r="CI24" s="71">
        <v>800</v>
      </c>
      <c r="CJ24" s="71"/>
      <c r="CK24" s="71"/>
      <c r="CL24" s="71"/>
      <c r="CM24" s="71"/>
      <c r="CN24" s="71">
        <v>80</v>
      </c>
      <c r="CO24" s="72">
        <v>880</v>
      </c>
      <c r="CP24" s="71">
        <f t="shared" si="40"/>
        <v>800</v>
      </c>
      <c r="CQ24" s="71"/>
      <c r="CR24" s="71"/>
      <c r="CS24" s="71"/>
      <c r="CT24" s="71"/>
      <c r="CU24" s="71">
        <v>80</v>
      </c>
      <c r="CV24" s="71">
        <f t="shared" si="26"/>
        <v>0</v>
      </c>
      <c r="CW24" s="71">
        <v>0</v>
      </c>
      <c r="CX24" s="71"/>
      <c r="CY24" s="71"/>
      <c r="CZ24" s="71"/>
      <c r="DA24" s="71"/>
      <c r="DB24" s="71"/>
      <c r="DC24" s="71">
        <f>DD24+DG24+DH24+DI24</f>
        <v>51</v>
      </c>
      <c r="DD24" s="71">
        <v>51</v>
      </c>
      <c r="DE24" s="71"/>
      <c r="DF24" s="71"/>
      <c r="DG24" s="71"/>
      <c r="DH24" s="71"/>
      <c r="DI24" s="71"/>
      <c r="DJ24" s="71">
        <f t="shared" si="49"/>
        <v>169</v>
      </c>
      <c r="DK24" s="71">
        <v>169</v>
      </c>
      <c r="DL24" s="71"/>
      <c r="DM24" s="71"/>
      <c r="DN24" s="71"/>
      <c r="DO24" s="71"/>
      <c r="DP24" s="71"/>
      <c r="DQ24" s="71">
        <f t="shared" si="29"/>
        <v>580</v>
      </c>
      <c r="DR24" s="71">
        <v>580</v>
      </c>
      <c r="DS24" s="71">
        <f t="shared" si="30"/>
        <v>0</v>
      </c>
      <c r="DT24" s="71">
        <f>580-DR24</f>
        <v>0</v>
      </c>
      <c r="DU24" s="118" t="s">
        <v>146</v>
      </c>
      <c r="DV24" s="118">
        <f>SUM(DW24:EB24)</f>
        <v>880</v>
      </c>
      <c r="DW24" s="118">
        <v>800</v>
      </c>
      <c r="DX24" s="118"/>
      <c r="DY24" s="118"/>
      <c r="DZ24" s="118"/>
      <c r="EA24" s="118"/>
      <c r="EB24" s="118">
        <v>80</v>
      </c>
      <c r="EC24" s="119">
        <v>880</v>
      </c>
      <c r="ED24" s="118">
        <v>800</v>
      </c>
      <c r="EE24" s="118"/>
      <c r="EF24" s="118"/>
      <c r="EG24" s="118"/>
      <c r="EH24" s="118"/>
      <c r="EI24" s="118">
        <v>80</v>
      </c>
      <c r="EJ24" s="118">
        <f t="shared" si="32"/>
        <v>0</v>
      </c>
      <c r="EK24" s="118">
        <v>0</v>
      </c>
      <c r="EL24" s="118"/>
      <c r="EM24" s="118"/>
      <c r="EN24" s="118"/>
      <c r="EO24" s="118"/>
      <c r="EP24" s="118"/>
      <c r="EQ24" s="118">
        <f>ER24+EU24+EV24+EW24</f>
        <v>51</v>
      </c>
      <c r="ER24" s="118">
        <v>51</v>
      </c>
      <c r="ES24" s="118"/>
      <c r="ET24" s="118"/>
      <c r="EU24" s="118"/>
      <c r="EV24" s="118"/>
      <c r="EW24" s="118"/>
      <c r="EX24" s="118">
        <f t="shared" si="50"/>
        <v>169</v>
      </c>
      <c r="EY24" s="118">
        <v>169</v>
      </c>
      <c r="EZ24" s="118"/>
      <c r="FA24" s="118"/>
      <c r="FB24" s="118"/>
      <c r="FC24" s="118"/>
      <c r="FD24" s="118"/>
      <c r="FE24" s="119">
        <f t="shared" si="41"/>
        <v>580</v>
      </c>
      <c r="FF24" s="118">
        <v>580</v>
      </c>
      <c r="FG24" s="119">
        <f t="shared" si="42"/>
        <v>0</v>
      </c>
      <c r="FH24" s="118">
        <f>580-FF24</f>
        <v>0</v>
      </c>
      <c r="FI24" s="33" t="s">
        <v>146</v>
      </c>
      <c r="FJ24" s="14">
        <f t="shared" si="43"/>
        <v>880</v>
      </c>
      <c r="FK24" s="33">
        <v>800</v>
      </c>
      <c r="FL24" s="33"/>
      <c r="FM24" s="33"/>
      <c r="FN24" s="33"/>
      <c r="FO24" s="33"/>
      <c r="FP24" s="33">
        <v>80</v>
      </c>
      <c r="FQ24" s="14">
        <f t="shared" si="44"/>
        <v>880</v>
      </c>
      <c r="FR24" s="33">
        <v>800</v>
      </c>
      <c r="FS24" s="33"/>
      <c r="FT24" s="33"/>
      <c r="FU24" s="33"/>
      <c r="FV24" s="33"/>
      <c r="FW24" s="33">
        <v>80</v>
      </c>
      <c r="FX24" s="33">
        <f t="shared" si="35"/>
        <v>0</v>
      </c>
      <c r="FY24" s="33">
        <v>0</v>
      </c>
      <c r="FZ24" s="33"/>
      <c r="GA24" s="33"/>
      <c r="GB24" s="33"/>
      <c r="GC24" s="33"/>
      <c r="GD24" s="33"/>
      <c r="GE24" s="33">
        <f>GF24+GI24+GJ24+GK24</f>
        <v>51</v>
      </c>
      <c r="GF24" s="33">
        <v>51</v>
      </c>
      <c r="GG24" s="33"/>
      <c r="GH24" s="33"/>
      <c r="GI24" s="33"/>
      <c r="GJ24" s="33"/>
      <c r="GK24" s="33"/>
      <c r="GL24" s="33">
        <f t="shared" si="51"/>
        <v>169</v>
      </c>
      <c r="GM24" s="33">
        <v>169</v>
      </c>
      <c r="GN24" s="33"/>
      <c r="GO24" s="33"/>
      <c r="GP24" s="33"/>
      <c r="GQ24" s="33"/>
      <c r="GR24" s="33"/>
      <c r="GS24" s="14">
        <f t="shared" si="45"/>
        <v>580</v>
      </c>
      <c r="GT24" s="33">
        <v>580</v>
      </c>
      <c r="GU24" s="14">
        <f t="shared" si="46"/>
        <v>0</v>
      </c>
      <c r="GV24" s="33">
        <f>580-GT24</f>
        <v>0</v>
      </c>
      <c r="GW24" s="29"/>
    </row>
    <row r="25" spans="1:205" s="31" customFormat="1" ht="73.5" customHeight="1">
      <c r="A25" s="7">
        <v>12</v>
      </c>
      <c r="B25" s="28" t="s">
        <v>195</v>
      </c>
      <c r="C25" s="10" t="s">
        <v>70</v>
      </c>
      <c r="D25" s="61"/>
      <c r="E25" s="11" t="s">
        <v>24</v>
      </c>
      <c r="F25" s="10" t="s">
        <v>57</v>
      </c>
      <c r="G25" s="73" t="s">
        <v>158</v>
      </c>
      <c r="H25" s="69">
        <v>3094.6</v>
      </c>
      <c r="I25" s="69">
        <v>1643</v>
      </c>
      <c r="J25" s="69"/>
      <c r="K25" s="69"/>
      <c r="L25" s="69">
        <v>1300</v>
      </c>
      <c r="M25" s="69"/>
      <c r="N25" s="69">
        <v>151.6</v>
      </c>
      <c r="O25" s="69">
        <v>3094.6</v>
      </c>
      <c r="P25" s="70">
        <f t="shared" si="38"/>
        <v>1643</v>
      </c>
      <c r="Q25" s="69"/>
      <c r="R25" s="69"/>
      <c r="S25" s="69">
        <v>1300</v>
      </c>
      <c r="T25" s="69"/>
      <c r="U25" s="69">
        <v>151.6</v>
      </c>
      <c r="V25" s="69"/>
      <c r="W25" s="70"/>
      <c r="X25" s="69"/>
      <c r="Y25" s="69"/>
      <c r="Z25" s="69">
        <v>1300</v>
      </c>
      <c r="AA25" s="69"/>
      <c r="AB25" s="69"/>
      <c r="AC25" s="69"/>
      <c r="AD25" s="70"/>
      <c r="AE25" s="69"/>
      <c r="AF25" s="69"/>
      <c r="AG25" s="69">
        <v>1300</v>
      </c>
      <c r="AH25" s="69"/>
      <c r="AI25" s="69"/>
      <c r="AJ25" s="70">
        <f t="shared" si="47"/>
        <v>127</v>
      </c>
      <c r="AK25" s="70">
        <v>127</v>
      </c>
      <c r="AL25" s="69"/>
      <c r="AM25" s="69"/>
      <c r="AN25" s="69">
        <v>1300</v>
      </c>
      <c r="AO25" s="69"/>
      <c r="AP25" s="69"/>
      <c r="AQ25" s="69">
        <f>+AR25</f>
        <v>1516</v>
      </c>
      <c r="AR25" s="70">
        <v>1516</v>
      </c>
      <c r="AS25" s="71" t="s">
        <v>158</v>
      </c>
      <c r="AT25" s="72">
        <v>3094.6</v>
      </c>
      <c r="AU25" s="72">
        <v>1643</v>
      </c>
      <c r="AV25" s="72"/>
      <c r="AW25" s="72"/>
      <c r="AX25" s="72">
        <v>1300</v>
      </c>
      <c r="AY25" s="72"/>
      <c r="AZ25" s="72">
        <v>151.6</v>
      </c>
      <c r="BA25" s="72">
        <v>3094.6</v>
      </c>
      <c r="BB25" s="71">
        <f t="shared" si="39"/>
        <v>1643</v>
      </c>
      <c r="BC25" s="72"/>
      <c r="BD25" s="72"/>
      <c r="BE25" s="72">
        <v>1300</v>
      </c>
      <c r="BF25" s="72"/>
      <c r="BG25" s="72">
        <v>151.6</v>
      </c>
      <c r="BH25" s="72">
        <v>0</v>
      </c>
      <c r="BI25" s="71">
        <v>0</v>
      </c>
      <c r="BJ25" s="72"/>
      <c r="BK25" s="72"/>
      <c r="BL25" s="72">
        <v>1300</v>
      </c>
      <c r="BM25" s="72"/>
      <c r="BN25" s="72"/>
      <c r="BO25" s="72">
        <v>0</v>
      </c>
      <c r="BP25" s="71">
        <v>0</v>
      </c>
      <c r="BQ25" s="72"/>
      <c r="BR25" s="72"/>
      <c r="BS25" s="72">
        <v>1300</v>
      </c>
      <c r="BT25" s="72"/>
      <c r="BU25" s="72"/>
      <c r="BV25" s="71">
        <f t="shared" si="48"/>
        <v>127</v>
      </c>
      <c r="BW25" s="71">
        <v>127</v>
      </c>
      <c r="BX25" s="72"/>
      <c r="BY25" s="72"/>
      <c r="BZ25" s="72">
        <v>1300</v>
      </c>
      <c r="CA25" s="72"/>
      <c r="CB25" s="72"/>
      <c r="CC25" s="72">
        <f t="shared" si="23"/>
        <v>982</v>
      </c>
      <c r="CD25" s="71">
        <v>982</v>
      </c>
      <c r="CE25" s="72">
        <f t="shared" si="24"/>
        <v>534</v>
      </c>
      <c r="CF25" s="71">
        <f>1516-CD25</f>
        <v>534</v>
      </c>
      <c r="CG25" s="71" t="s">
        <v>158</v>
      </c>
      <c r="CH25" s="72">
        <v>3094.6</v>
      </c>
      <c r="CI25" s="72">
        <v>1643</v>
      </c>
      <c r="CJ25" s="72"/>
      <c r="CK25" s="72"/>
      <c r="CL25" s="72">
        <v>1300</v>
      </c>
      <c r="CM25" s="72"/>
      <c r="CN25" s="72">
        <v>151.6</v>
      </c>
      <c r="CO25" s="72">
        <v>3094.6</v>
      </c>
      <c r="CP25" s="71">
        <f t="shared" si="40"/>
        <v>1643</v>
      </c>
      <c r="CQ25" s="72"/>
      <c r="CR25" s="72"/>
      <c r="CS25" s="72">
        <v>1300</v>
      </c>
      <c r="CT25" s="72"/>
      <c r="CU25" s="72">
        <v>151.6</v>
      </c>
      <c r="CV25" s="72">
        <v>0</v>
      </c>
      <c r="CW25" s="71">
        <v>0</v>
      </c>
      <c r="CX25" s="72"/>
      <c r="CY25" s="72"/>
      <c r="CZ25" s="72">
        <v>1300</v>
      </c>
      <c r="DA25" s="72"/>
      <c r="DB25" s="72"/>
      <c r="DC25" s="72">
        <v>0</v>
      </c>
      <c r="DD25" s="71">
        <v>0</v>
      </c>
      <c r="DE25" s="72"/>
      <c r="DF25" s="72"/>
      <c r="DG25" s="72">
        <v>1300</v>
      </c>
      <c r="DH25" s="72"/>
      <c r="DI25" s="72"/>
      <c r="DJ25" s="71">
        <f t="shared" si="49"/>
        <v>127</v>
      </c>
      <c r="DK25" s="71">
        <v>127</v>
      </c>
      <c r="DL25" s="72"/>
      <c r="DM25" s="72"/>
      <c r="DN25" s="72">
        <v>1300</v>
      </c>
      <c r="DO25" s="72"/>
      <c r="DP25" s="72"/>
      <c r="DQ25" s="72">
        <f t="shared" si="29"/>
        <v>982</v>
      </c>
      <c r="DR25" s="71">
        <v>982</v>
      </c>
      <c r="DS25" s="72">
        <f t="shared" si="30"/>
        <v>534</v>
      </c>
      <c r="DT25" s="71">
        <f>1516-DR25</f>
        <v>534</v>
      </c>
      <c r="DU25" s="118" t="s">
        <v>158</v>
      </c>
      <c r="DV25" s="119">
        <v>3094.6</v>
      </c>
      <c r="DW25" s="119">
        <v>1643</v>
      </c>
      <c r="DX25" s="119"/>
      <c r="DY25" s="119"/>
      <c r="DZ25" s="119">
        <v>1300</v>
      </c>
      <c r="EA25" s="119"/>
      <c r="EB25" s="119">
        <v>151.6</v>
      </c>
      <c r="EC25" s="119">
        <v>3094.6</v>
      </c>
      <c r="ED25" s="118">
        <v>1643</v>
      </c>
      <c r="EE25" s="119"/>
      <c r="EF25" s="119"/>
      <c r="EG25" s="119">
        <v>1300</v>
      </c>
      <c r="EH25" s="119"/>
      <c r="EI25" s="119">
        <v>151.6</v>
      </c>
      <c r="EJ25" s="119">
        <v>0</v>
      </c>
      <c r="EK25" s="118">
        <v>0</v>
      </c>
      <c r="EL25" s="119"/>
      <c r="EM25" s="119"/>
      <c r="EN25" s="119">
        <v>1300</v>
      </c>
      <c r="EO25" s="119"/>
      <c r="EP25" s="119"/>
      <c r="EQ25" s="119">
        <v>0</v>
      </c>
      <c r="ER25" s="118">
        <v>0</v>
      </c>
      <c r="ES25" s="119"/>
      <c r="ET25" s="119"/>
      <c r="EU25" s="119">
        <v>1300</v>
      </c>
      <c r="EV25" s="119"/>
      <c r="EW25" s="119"/>
      <c r="EX25" s="118">
        <f t="shared" si="50"/>
        <v>127</v>
      </c>
      <c r="EY25" s="118">
        <v>127</v>
      </c>
      <c r="EZ25" s="119"/>
      <c r="FA25" s="119"/>
      <c r="FB25" s="119">
        <v>1300</v>
      </c>
      <c r="FC25" s="119"/>
      <c r="FD25" s="119"/>
      <c r="FE25" s="119">
        <f t="shared" si="41"/>
        <v>982</v>
      </c>
      <c r="FF25" s="118">
        <v>982</v>
      </c>
      <c r="FG25" s="119">
        <f t="shared" si="42"/>
        <v>534</v>
      </c>
      <c r="FH25" s="118">
        <f>1516-FF25</f>
        <v>534</v>
      </c>
      <c r="FI25" s="33" t="s">
        <v>158</v>
      </c>
      <c r="FJ25" s="14">
        <f t="shared" si="43"/>
        <v>3094.6</v>
      </c>
      <c r="FK25" s="14">
        <v>1643</v>
      </c>
      <c r="FL25" s="14"/>
      <c r="FM25" s="14">
        <v>1300</v>
      </c>
      <c r="FN25" s="14"/>
      <c r="FO25" s="14"/>
      <c r="FP25" s="14">
        <v>151.6</v>
      </c>
      <c r="FQ25" s="14">
        <f t="shared" si="44"/>
        <v>3094.6</v>
      </c>
      <c r="FR25" s="33">
        <v>1643</v>
      </c>
      <c r="FS25" s="14"/>
      <c r="FT25" s="14"/>
      <c r="FU25" s="14">
        <v>1300</v>
      </c>
      <c r="FV25" s="14"/>
      <c r="FW25" s="14">
        <v>151.6</v>
      </c>
      <c r="FX25" s="14">
        <v>0</v>
      </c>
      <c r="FY25" s="33">
        <v>0</v>
      </c>
      <c r="FZ25" s="14"/>
      <c r="GA25" s="14"/>
      <c r="GB25" s="14">
        <v>1300</v>
      </c>
      <c r="GC25" s="14"/>
      <c r="GD25" s="14"/>
      <c r="GE25" s="14">
        <v>0</v>
      </c>
      <c r="GF25" s="33">
        <v>0</v>
      </c>
      <c r="GG25" s="14"/>
      <c r="GH25" s="14"/>
      <c r="GI25" s="14">
        <v>1300</v>
      </c>
      <c r="GJ25" s="14"/>
      <c r="GK25" s="14"/>
      <c r="GL25" s="33">
        <f t="shared" si="51"/>
        <v>127</v>
      </c>
      <c r="GM25" s="33">
        <v>127</v>
      </c>
      <c r="GN25" s="14"/>
      <c r="GO25" s="14"/>
      <c r="GP25" s="14">
        <v>1300</v>
      </c>
      <c r="GQ25" s="14"/>
      <c r="GR25" s="14"/>
      <c r="GS25" s="14">
        <f t="shared" si="45"/>
        <v>982</v>
      </c>
      <c r="GT25" s="33">
        <v>982</v>
      </c>
      <c r="GU25" s="14">
        <f t="shared" si="46"/>
        <v>534</v>
      </c>
      <c r="GV25" s="33">
        <f>1516-GT25</f>
        <v>534</v>
      </c>
      <c r="GW25" s="32"/>
    </row>
    <row r="26" spans="1:205" s="31" customFormat="1" ht="63.75">
      <c r="A26" s="7">
        <v>13</v>
      </c>
      <c r="B26" s="12" t="s">
        <v>71</v>
      </c>
      <c r="C26" s="10" t="s">
        <v>70</v>
      </c>
      <c r="D26" s="61"/>
      <c r="E26" s="11" t="s">
        <v>37</v>
      </c>
      <c r="F26" s="10" t="s">
        <v>57</v>
      </c>
      <c r="G26" s="73" t="s">
        <v>159</v>
      </c>
      <c r="H26" s="69">
        <v>1277</v>
      </c>
      <c r="I26" s="69">
        <v>1189</v>
      </c>
      <c r="J26" s="69"/>
      <c r="K26" s="69"/>
      <c r="L26" s="69"/>
      <c r="M26" s="69"/>
      <c r="N26" s="69">
        <v>118.9</v>
      </c>
      <c r="O26" s="69">
        <v>1277</v>
      </c>
      <c r="P26" s="70">
        <f t="shared" si="38"/>
        <v>1189</v>
      </c>
      <c r="Q26" s="69"/>
      <c r="R26" s="69"/>
      <c r="S26" s="69"/>
      <c r="T26" s="69"/>
      <c r="U26" s="69">
        <v>118.9</v>
      </c>
      <c r="V26" s="69"/>
      <c r="W26" s="69"/>
      <c r="X26" s="69"/>
      <c r="Y26" s="69"/>
      <c r="Z26" s="69"/>
      <c r="AA26" s="69"/>
      <c r="AB26" s="69">
        <v>63</v>
      </c>
      <c r="AC26" s="69"/>
      <c r="AD26" s="69"/>
      <c r="AE26" s="69"/>
      <c r="AF26" s="69"/>
      <c r="AG26" s="69"/>
      <c r="AH26" s="69"/>
      <c r="AI26" s="69">
        <v>63</v>
      </c>
      <c r="AJ26" s="70">
        <f t="shared" si="47"/>
        <v>0</v>
      </c>
      <c r="AK26" s="69"/>
      <c r="AL26" s="69"/>
      <c r="AM26" s="69"/>
      <c r="AN26" s="69"/>
      <c r="AO26" s="69"/>
      <c r="AP26" s="69">
        <v>63</v>
      </c>
      <c r="AQ26" s="69">
        <f>+AR26</f>
        <v>1189</v>
      </c>
      <c r="AR26" s="69">
        <v>1189</v>
      </c>
      <c r="AS26" s="71" t="s">
        <v>159</v>
      </c>
      <c r="AT26" s="72">
        <v>1277</v>
      </c>
      <c r="AU26" s="72">
        <v>1189</v>
      </c>
      <c r="AV26" s="72"/>
      <c r="AW26" s="72"/>
      <c r="AX26" s="72"/>
      <c r="AY26" s="72"/>
      <c r="AZ26" s="72">
        <v>118.9</v>
      </c>
      <c r="BA26" s="72">
        <v>1277</v>
      </c>
      <c r="BB26" s="71">
        <f t="shared" si="39"/>
        <v>1189</v>
      </c>
      <c r="BC26" s="72"/>
      <c r="BD26" s="72"/>
      <c r="BE26" s="72"/>
      <c r="BF26" s="72"/>
      <c r="BG26" s="72">
        <v>118.9</v>
      </c>
      <c r="BH26" s="72">
        <v>0</v>
      </c>
      <c r="BI26" s="72">
        <v>0</v>
      </c>
      <c r="BJ26" s="72"/>
      <c r="BK26" s="72"/>
      <c r="BL26" s="72"/>
      <c r="BM26" s="72"/>
      <c r="BN26" s="72">
        <v>63</v>
      </c>
      <c r="BO26" s="72">
        <v>0</v>
      </c>
      <c r="BP26" s="72">
        <v>0</v>
      </c>
      <c r="BQ26" s="72"/>
      <c r="BR26" s="72"/>
      <c r="BS26" s="72"/>
      <c r="BT26" s="72"/>
      <c r="BU26" s="72">
        <v>63</v>
      </c>
      <c r="BV26" s="71">
        <f t="shared" si="48"/>
        <v>0</v>
      </c>
      <c r="BW26" s="72">
        <v>0</v>
      </c>
      <c r="BX26" s="72"/>
      <c r="BY26" s="72"/>
      <c r="BZ26" s="72"/>
      <c r="CA26" s="72"/>
      <c r="CB26" s="72">
        <v>63</v>
      </c>
      <c r="CC26" s="72">
        <f t="shared" si="23"/>
        <v>629</v>
      </c>
      <c r="CD26" s="72">
        <f>100+529</f>
        <v>629</v>
      </c>
      <c r="CE26" s="72">
        <f t="shared" si="24"/>
        <v>560</v>
      </c>
      <c r="CF26" s="72">
        <f>1189-CD26</f>
        <v>560</v>
      </c>
      <c r="CG26" s="71" t="s">
        <v>217</v>
      </c>
      <c r="CH26" s="72">
        <v>1277</v>
      </c>
      <c r="CI26" s="72">
        <v>1189</v>
      </c>
      <c r="CJ26" s="72"/>
      <c r="CK26" s="72"/>
      <c r="CL26" s="72"/>
      <c r="CM26" s="72"/>
      <c r="CN26" s="72">
        <v>118.9</v>
      </c>
      <c r="CO26" s="72">
        <v>1277</v>
      </c>
      <c r="CP26" s="71">
        <f t="shared" si="40"/>
        <v>1189</v>
      </c>
      <c r="CQ26" s="72"/>
      <c r="CR26" s="72"/>
      <c r="CS26" s="72"/>
      <c r="CT26" s="72"/>
      <c r="CU26" s="72">
        <v>118.9</v>
      </c>
      <c r="CV26" s="72">
        <v>0</v>
      </c>
      <c r="CW26" s="72">
        <v>0</v>
      </c>
      <c r="CX26" s="72"/>
      <c r="CY26" s="72"/>
      <c r="CZ26" s="72"/>
      <c r="DA26" s="72"/>
      <c r="DB26" s="72">
        <v>63</v>
      </c>
      <c r="DC26" s="72">
        <v>0</v>
      </c>
      <c r="DD26" s="72">
        <v>0</v>
      </c>
      <c r="DE26" s="72"/>
      <c r="DF26" s="72"/>
      <c r="DG26" s="72"/>
      <c r="DH26" s="72"/>
      <c r="DI26" s="72">
        <v>63</v>
      </c>
      <c r="DJ26" s="71">
        <f t="shared" si="49"/>
        <v>0</v>
      </c>
      <c r="DK26" s="72">
        <v>0</v>
      </c>
      <c r="DL26" s="72"/>
      <c r="DM26" s="72"/>
      <c r="DN26" s="72"/>
      <c r="DO26" s="72"/>
      <c r="DP26" s="72">
        <v>63</v>
      </c>
      <c r="DQ26" s="72">
        <f t="shared" si="29"/>
        <v>629</v>
      </c>
      <c r="DR26" s="72">
        <f>100+529</f>
        <v>629</v>
      </c>
      <c r="DS26" s="72">
        <f t="shared" si="30"/>
        <v>560</v>
      </c>
      <c r="DT26" s="72">
        <f>1189-DR26</f>
        <v>560</v>
      </c>
      <c r="DU26" s="118" t="s">
        <v>217</v>
      </c>
      <c r="DV26" s="119">
        <v>1277</v>
      </c>
      <c r="DW26" s="119">
        <v>1189</v>
      </c>
      <c r="DX26" s="119"/>
      <c r="DY26" s="119"/>
      <c r="DZ26" s="119"/>
      <c r="EA26" s="119"/>
      <c r="EB26" s="119">
        <v>118.9</v>
      </c>
      <c r="EC26" s="119">
        <v>1277</v>
      </c>
      <c r="ED26" s="118">
        <v>1189</v>
      </c>
      <c r="EE26" s="119"/>
      <c r="EF26" s="119"/>
      <c r="EG26" s="119"/>
      <c r="EH26" s="119"/>
      <c r="EI26" s="119">
        <v>118.9</v>
      </c>
      <c r="EJ26" s="119">
        <v>0</v>
      </c>
      <c r="EK26" s="119">
        <v>0</v>
      </c>
      <c r="EL26" s="119"/>
      <c r="EM26" s="119"/>
      <c r="EN26" s="119"/>
      <c r="EO26" s="119"/>
      <c r="EP26" s="119">
        <v>63</v>
      </c>
      <c r="EQ26" s="119">
        <v>0</v>
      </c>
      <c r="ER26" s="119">
        <v>0</v>
      </c>
      <c r="ES26" s="119"/>
      <c r="ET26" s="119"/>
      <c r="EU26" s="119"/>
      <c r="EV26" s="119"/>
      <c r="EW26" s="119">
        <v>63</v>
      </c>
      <c r="EX26" s="118">
        <f t="shared" si="50"/>
        <v>0</v>
      </c>
      <c r="EY26" s="119">
        <v>0</v>
      </c>
      <c r="EZ26" s="119"/>
      <c r="FA26" s="119"/>
      <c r="FB26" s="119"/>
      <c r="FC26" s="119"/>
      <c r="FD26" s="119">
        <v>63</v>
      </c>
      <c r="FE26" s="119">
        <f t="shared" si="41"/>
        <v>629</v>
      </c>
      <c r="FF26" s="119">
        <f>100+529</f>
        <v>629</v>
      </c>
      <c r="FG26" s="119">
        <f t="shared" si="42"/>
        <v>560</v>
      </c>
      <c r="FH26" s="119">
        <f>1189-FF26</f>
        <v>560</v>
      </c>
      <c r="FI26" s="33" t="s">
        <v>217</v>
      </c>
      <c r="FJ26" s="14">
        <f t="shared" si="43"/>
        <v>1307.9</v>
      </c>
      <c r="FK26" s="14">
        <v>1189</v>
      </c>
      <c r="FL26" s="14"/>
      <c r="FM26" s="14"/>
      <c r="FN26" s="14"/>
      <c r="FO26" s="14"/>
      <c r="FP26" s="14">
        <v>118.9</v>
      </c>
      <c r="FQ26" s="14">
        <f t="shared" si="44"/>
        <v>1307.9</v>
      </c>
      <c r="FR26" s="33">
        <v>1189</v>
      </c>
      <c r="FS26" s="14"/>
      <c r="FT26" s="14"/>
      <c r="FU26" s="14"/>
      <c r="FV26" s="14"/>
      <c r="FW26" s="14">
        <v>118.9</v>
      </c>
      <c r="FX26" s="14">
        <v>0</v>
      </c>
      <c r="FY26" s="14">
        <v>0</v>
      </c>
      <c r="FZ26" s="14"/>
      <c r="GA26" s="14"/>
      <c r="GB26" s="14"/>
      <c r="GC26" s="14"/>
      <c r="GD26" s="14">
        <v>63</v>
      </c>
      <c r="GE26" s="14">
        <v>0</v>
      </c>
      <c r="GF26" s="14">
        <v>0</v>
      </c>
      <c r="GG26" s="14"/>
      <c r="GH26" s="14"/>
      <c r="GI26" s="14"/>
      <c r="GJ26" s="14"/>
      <c r="GK26" s="14">
        <v>63</v>
      </c>
      <c r="GL26" s="33">
        <f t="shared" si="51"/>
        <v>0</v>
      </c>
      <c r="GM26" s="14">
        <v>0</v>
      </c>
      <c r="GN26" s="14"/>
      <c r="GO26" s="14"/>
      <c r="GP26" s="14"/>
      <c r="GQ26" s="14"/>
      <c r="GR26" s="14">
        <v>63</v>
      </c>
      <c r="GS26" s="14">
        <f t="shared" si="45"/>
        <v>629</v>
      </c>
      <c r="GT26" s="14">
        <f>100+529</f>
        <v>629</v>
      </c>
      <c r="GU26" s="14">
        <f t="shared" si="46"/>
        <v>560</v>
      </c>
      <c r="GV26" s="14">
        <f>1189-GT26</f>
        <v>560</v>
      </c>
      <c r="GW26" s="30"/>
    </row>
    <row r="27" spans="1:205" s="31" customFormat="1" ht="68.25" customHeight="1">
      <c r="A27" s="7">
        <v>14</v>
      </c>
      <c r="B27" s="12" t="s">
        <v>38</v>
      </c>
      <c r="C27" s="10" t="s">
        <v>70</v>
      </c>
      <c r="D27" s="61"/>
      <c r="E27" s="11" t="s">
        <v>27</v>
      </c>
      <c r="F27" s="10" t="s">
        <v>57</v>
      </c>
      <c r="G27" s="73" t="s">
        <v>160</v>
      </c>
      <c r="H27" s="69">
        <v>1075</v>
      </c>
      <c r="I27" s="69">
        <v>1014</v>
      </c>
      <c r="J27" s="69"/>
      <c r="K27" s="69"/>
      <c r="L27" s="69"/>
      <c r="M27" s="69"/>
      <c r="N27" s="69">
        <v>101.4</v>
      </c>
      <c r="O27" s="69">
        <v>1075</v>
      </c>
      <c r="P27" s="70">
        <f t="shared" si="38"/>
        <v>1014</v>
      </c>
      <c r="Q27" s="69"/>
      <c r="R27" s="69"/>
      <c r="S27" s="69"/>
      <c r="T27" s="69"/>
      <c r="U27" s="69">
        <v>101.4</v>
      </c>
      <c r="V27" s="69"/>
      <c r="W27" s="69"/>
      <c r="X27" s="69"/>
      <c r="Y27" s="69"/>
      <c r="Z27" s="69"/>
      <c r="AA27" s="69"/>
      <c r="AB27" s="69">
        <v>45</v>
      </c>
      <c r="AC27" s="69"/>
      <c r="AD27" s="69"/>
      <c r="AE27" s="69"/>
      <c r="AF27" s="69"/>
      <c r="AG27" s="69"/>
      <c r="AH27" s="69"/>
      <c r="AI27" s="69">
        <v>45</v>
      </c>
      <c r="AJ27" s="70">
        <f t="shared" si="47"/>
        <v>0</v>
      </c>
      <c r="AK27" s="69"/>
      <c r="AL27" s="69"/>
      <c r="AM27" s="69"/>
      <c r="AN27" s="69"/>
      <c r="AO27" s="69"/>
      <c r="AP27" s="69">
        <v>45</v>
      </c>
      <c r="AQ27" s="69">
        <f>+AR27</f>
        <v>1014</v>
      </c>
      <c r="AR27" s="69">
        <v>1014</v>
      </c>
      <c r="AS27" s="71" t="s">
        <v>160</v>
      </c>
      <c r="AT27" s="72">
        <v>1075</v>
      </c>
      <c r="AU27" s="72">
        <v>1014</v>
      </c>
      <c r="AV27" s="72"/>
      <c r="AW27" s="72"/>
      <c r="AX27" s="72"/>
      <c r="AY27" s="72"/>
      <c r="AZ27" s="72">
        <v>101.4</v>
      </c>
      <c r="BA27" s="72">
        <v>1075</v>
      </c>
      <c r="BB27" s="71">
        <f t="shared" si="39"/>
        <v>1014</v>
      </c>
      <c r="BC27" s="72"/>
      <c r="BD27" s="72"/>
      <c r="BE27" s="72"/>
      <c r="BF27" s="72"/>
      <c r="BG27" s="72">
        <v>101.4</v>
      </c>
      <c r="BH27" s="72">
        <v>0</v>
      </c>
      <c r="BI27" s="72">
        <v>0</v>
      </c>
      <c r="BJ27" s="72"/>
      <c r="BK27" s="72"/>
      <c r="BL27" s="72"/>
      <c r="BM27" s="72"/>
      <c r="BN27" s="72">
        <v>45</v>
      </c>
      <c r="BO27" s="72">
        <v>0</v>
      </c>
      <c r="BP27" s="72">
        <v>0</v>
      </c>
      <c r="BQ27" s="72"/>
      <c r="BR27" s="72"/>
      <c r="BS27" s="72"/>
      <c r="BT27" s="72"/>
      <c r="BU27" s="72">
        <v>45</v>
      </c>
      <c r="BV27" s="71">
        <f t="shared" si="48"/>
        <v>0</v>
      </c>
      <c r="BW27" s="72">
        <v>0</v>
      </c>
      <c r="BX27" s="72"/>
      <c r="BY27" s="72"/>
      <c r="BZ27" s="72"/>
      <c r="CA27" s="72"/>
      <c r="CB27" s="72">
        <v>45</v>
      </c>
      <c r="CC27" s="72">
        <f t="shared" si="23"/>
        <v>454</v>
      </c>
      <c r="CD27" s="72">
        <f>100+354</f>
        <v>454</v>
      </c>
      <c r="CE27" s="72">
        <f t="shared" si="24"/>
        <v>560</v>
      </c>
      <c r="CF27" s="72">
        <f>1014-CD27</f>
        <v>560</v>
      </c>
      <c r="CG27" s="71" t="s">
        <v>216</v>
      </c>
      <c r="CH27" s="72">
        <v>1075</v>
      </c>
      <c r="CI27" s="72">
        <v>1014</v>
      </c>
      <c r="CJ27" s="72"/>
      <c r="CK27" s="72"/>
      <c r="CL27" s="72"/>
      <c r="CM27" s="72"/>
      <c r="CN27" s="72">
        <v>101.4</v>
      </c>
      <c r="CO27" s="72">
        <v>1075</v>
      </c>
      <c r="CP27" s="71">
        <f t="shared" si="40"/>
        <v>1014</v>
      </c>
      <c r="CQ27" s="72"/>
      <c r="CR27" s="72"/>
      <c r="CS27" s="72"/>
      <c r="CT27" s="72"/>
      <c r="CU27" s="72">
        <v>101.4</v>
      </c>
      <c r="CV27" s="72">
        <v>0</v>
      </c>
      <c r="CW27" s="72">
        <v>0</v>
      </c>
      <c r="CX27" s="72"/>
      <c r="CY27" s="72"/>
      <c r="CZ27" s="72"/>
      <c r="DA27" s="72"/>
      <c r="DB27" s="72">
        <v>45</v>
      </c>
      <c r="DC27" s="72">
        <v>0</v>
      </c>
      <c r="DD27" s="72">
        <v>0</v>
      </c>
      <c r="DE27" s="72"/>
      <c r="DF27" s="72"/>
      <c r="DG27" s="72"/>
      <c r="DH27" s="72"/>
      <c r="DI27" s="72">
        <v>45</v>
      </c>
      <c r="DJ27" s="71">
        <f t="shared" si="49"/>
        <v>0</v>
      </c>
      <c r="DK27" s="72">
        <v>0</v>
      </c>
      <c r="DL27" s="72"/>
      <c r="DM27" s="72"/>
      <c r="DN27" s="72"/>
      <c r="DO27" s="72"/>
      <c r="DP27" s="72">
        <v>45</v>
      </c>
      <c r="DQ27" s="72">
        <f t="shared" si="29"/>
        <v>454</v>
      </c>
      <c r="DR27" s="72">
        <f>100+354</f>
        <v>454</v>
      </c>
      <c r="DS27" s="72">
        <f t="shared" si="30"/>
        <v>560</v>
      </c>
      <c r="DT27" s="72">
        <f>1014-DR27</f>
        <v>560</v>
      </c>
      <c r="DU27" s="118" t="s">
        <v>216</v>
      </c>
      <c r="DV27" s="119">
        <v>1075</v>
      </c>
      <c r="DW27" s="119">
        <v>1014</v>
      </c>
      <c r="DX27" s="119"/>
      <c r="DY27" s="119"/>
      <c r="DZ27" s="119"/>
      <c r="EA27" s="119"/>
      <c r="EB27" s="119">
        <v>101.4</v>
      </c>
      <c r="EC27" s="119">
        <v>1075</v>
      </c>
      <c r="ED27" s="118">
        <v>1014</v>
      </c>
      <c r="EE27" s="119"/>
      <c r="EF27" s="119"/>
      <c r="EG27" s="119"/>
      <c r="EH27" s="119"/>
      <c r="EI27" s="119">
        <v>101.4</v>
      </c>
      <c r="EJ27" s="119">
        <v>0</v>
      </c>
      <c r="EK27" s="119">
        <v>0</v>
      </c>
      <c r="EL27" s="119"/>
      <c r="EM27" s="119"/>
      <c r="EN27" s="119"/>
      <c r="EO27" s="119"/>
      <c r="EP27" s="119">
        <v>45</v>
      </c>
      <c r="EQ27" s="119">
        <v>0</v>
      </c>
      <c r="ER27" s="119">
        <v>0</v>
      </c>
      <c r="ES27" s="119"/>
      <c r="ET27" s="119"/>
      <c r="EU27" s="119"/>
      <c r="EV27" s="119"/>
      <c r="EW27" s="119">
        <v>45</v>
      </c>
      <c r="EX27" s="118">
        <f t="shared" si="50"/>
        <v>0</v>
      </c>
      <c r="EY27" s="119">
        <v>0</v>
      </c>
      <c r="EZ27" s="119"/>
      <c r="FA27" s="119"/>
      <c r="FB27" s="119"/>
      <c r="FC27" s="119"/>
      <c r="FD27" s="119">
        <v>45</v>
      </c>
      <c r="FE27" s="119">
        <f t="shared" si="41"/>
        <v>454</v>
      </c>
      <c r="FF27" s="119">
        <f>100+354</f>
        <v>454</v>
      </c>
      <c r="FG27" s="119">
        <f t="shared" si="42"/>
        <v>560</v>
      </c>
      <c r="FH27" s="119">
        <f>1014-FF27</f>
        <v>560</v>
      </c>
      <c r="FI27" s="33" t="s">
        <v>216</v>
      </c>
      <c r="FJ27" s="14">
        <f t="shared" si="43"/>
        <v>1115.4</v>
      </c>
      <c r="FK27" s="14">
        <v>1014</v>
      </c>
      <c r="FL27" s="14"/>
      <c r="FM27" s="14"/>
      <c r="FN27" s="14"/>
      <c r="FO27" s="14"/>
      <c r="FP27" s="14">
        <v>101.4</v>
      </c>
      <c r="FQ27" s="14">
        <f t="shared" si="44"/>
        <v>1115.4</v>
      </c>
      <c r="FR27" s="33">
        <v>1014</v>
      </c>
      <c r="FS27" s="14"/>
      <c r="FT27" s="14"/>
      <c r="FU27" s="14"/>
      <c r="FV27" s="14"/>
      <c r="FW27" s="14">
        <v>101.4</v>
      </c>
      <c r="FX27" s="14">
        <v>0</v>
      </c>
      <c r="FY27" s="14">
        <v>0</v>
      </c>
      <c r="FZ27" s="14"/>
      <c r="GA27" s="14"/>
      <c r="GB27" s="14"/>
      <c r="GC27" s="14"/>
      <c r="GD27" s="14">
        <v>45</v>
      </c>
      <c r="GE27" s="14">
        <v>0</v>
      </c>
      <c r="GF27" s="14">
        <v>0</v>
      </c>
      <c r="GG27" s="14"/>
      <c r="GH27" s="14"/>
      <c r="GI27" s="14"/>
      <c r="GJ27" s="14"/>
      <c r="GK27" s="14">
        <v>45</v>
      </c>
      <c r="GL27" s="33">
        <f t="shared" si="51"/>
        <v>0</v>
      </c>
      <c r="GM27" s="14">
        <v>0</v>
      </c>
      <c r="GN27" s="14"/>
      <c r="GO27" s="14"/>
      <c r="GP27" s="14"/>
      <c r="GQ27" s="14"/>
      <c r="GR27" s="14">
        <v>45</v>
      </c>
      <c r="GS27" s="14">
        <f t="shared" si="45"/>
        <v>454</v>
      </c>
      <c r="GT27" s="14">
        <f>100+354</f>
        <v>454</v>
      </c>
      <c r="GU27" s="14">
        <f t="shared" si="46"/>
        <v>560</v>
      </c>
      <c r="GV27" s="14">
        <f>1014-GT27</f>
        <v>560</v>
      </c>
      <c r="GW27" s="30"/>
    </row>
    <row r="28" spans="1:205" s="31" customFormat="1" ht="71.25" customHeight="1">
      <c r="A28" s="7">
        <v>15</v>
      </c>
      <c r="B28" s="12" t="s">
        <v>191</v>
      </c>
      <c r="C28" s="10" t="s">
        <v>70</v>
      </c>
      <c r="D28" s="61"/>
      <c r="E28" s="11" t="s">
        <v>37</v>
      </c>
      <c r="F28" s="10" t="s">
        <v>190</v>
      </c>
      <c r="G28" s="73"/>
      <c r="H28" s="72">
        <v>0</v>
      </c>
      <c r="I28" s="72">
        <v>0</v>
      </c>
      <c r="J28" s="72"/>
      <c r="K28" s="72"/>
      <c r="L28" s="72"/>
      <c r="M28" s="72"/>
      <c r="N28" s="72"/>
      <c r="O28" s="72">
        <v>0</v>
      </c>
      <c r="P28" s="71">
        <v>0</v>
      </c>
      <c r="Q28" s="72"/>
      <c r="R28" s="72"/>
      <c r="S28" s="72"/>
      <c r="T28" s="72"/>
      <c r="U28" s="72"/>
      <c r="V28" s="72"/>
      <c r="W28" s="72"/>
      <c r="X28" s="72"/>
      <c r="Y28" s="72"/>
      <c r="Z28" s="72"/>
      <c r="AA28" s="72"/>
      <c r="AB28" s="72"/>
      <c r="AC28" s="72"/>
      <c r="AD28" s="72"/>
      <c r="AE28" s="72"/>
      <c r="AF28" s="72"/>
      <c r="AG28" s="72"/>
      <c r="AH28" s="72"/>
      <c r="AI28" s="72"/>
      <c r="AJ28" s="71"/>
      <c r="AK28" s="72"/>
      <c r="AL28" s="72"/>
      <c r="AM28" s="72"/>
      <c r="AN28" s="72"/>
      <c r="AO28" s="72"/>
      <c r="AP28" s="72"/>
      <c r="AQ28" s="72">
        <v>0</v>
      </c>
      <c r="AR28" s="72">
        <v>0</v>
      </c>
      <c r="AS28" s="71"/>
      <c r="AT28" s="72">
        <v>1480</v>
      </c>
      <c r="AU28" s="72">
        <v>1345</v>
      </c>
      <c r="AV28" s="72"/>
      <c r="AW28" s="72"/>
      <c r="AX28" s="72"/>
      <c r="AY28" s="72"/>
      <c r="AZ28" s="72"/>
      <c r="BA28" s="72">
        <v>1480</v>
      </c>
      <c r="BB28" s="71">
        <f t="shared" si="39"/>
        <v>1345</v>
      </c>
      <c r="BC28" s="72"/>
      <c r="BD28" s="72"/>
      <c r="BE28" s="72"/>
      <c r="BF28" s="72"/>
      <c r="BG28" s="72"/>
      <c r="BH28" s="72">
        <v>0</v>
      </c>
      <c r="BI28" s="72">
        <v>0</v>
      </c>
      <c r="BJ28" s="72"/>
      <c r="BK28" s="72"/>
      <c r="BL28" s="72"/>
      <c r="BM28" s="72"/>
      <c r="BN28" s="72"/>
      <c r="BO28" s="72">
        <v>0</v>
      </c>
      <c r="BP28" s="72">
        <v>0</v>
      </c>
      <c r="BQ28" s="72"/>
      <c r="BR28" s="72"/>
      <c r="BS28" s="72"/>
      <c r="BT28" s="72"/>
      <c r="BU28" s="72"/>
      <c r="BV28" s="71">
        <v>0</v>
      </c>
      <c r="BW28" s="72">
        <v>0</v>
      </c>
      <c r="BX28" s="72"/>
      <c r="BY28" s="72"/>
      <c r="BZ28" s="72"/>
      <c r="CA28" s="72"/>
      <c r="CB28" s="72"/>
      <c r="CC28" s="72">
        <v>0</v>
      </c>
      <c r="CD28" s="72">
        <v>0</v>
      </c>
      <c r="CE28" s="72">
        <f>CF28</f>
        <v>1345</v>
      </c>
      <c r="CF28" s="72">
        <v>1345</v>
      </c>
      <c r="CG28" s="99" t="s">
        <v>218</v>
      </c>
      <c r="CH28" s="72">
        <v>1480</v>
      </c>
      <c r="CI28" s="72">
        <v>1345</v>
      </c>
      <c r="CJ28" s="72"/>
      <c r="CK28" s="72"/>
      <c r="CL28" s="72"/>
      <c r="CM28" s="72"/>
      <c r="CN28" s="72"/>
      <c r="CO28" s="72">
        <v>1480</v>
      </c>
      <c r="CP28" s="71">
        <f t="shared" si="40"/>
        <v>1345</v>
      </c>
      <c r="CQ28" s="72"/>
      <c r="CR28" s="72"/>
      <c r="CS28" s="72"/>
      <c r="CT28" s="72"/>
      <c r="CU28" s="72"/>
      <c r="CV28" s="72">
        <v>0</v>
      </c>
      <c r="CW28" s="72">
        <v>0</v>
      </c>
      <c r="CX28" s="72"/>
      <c r="CY28" s="72"/>
      <c r="CZ28" s="72"/>
      <c r="DA28" s="72"/>
      <c r="DB28" s="72"/>
      <c r="DC28" s="72">
        <v>0</v>
      </c>
      <c r="DD28" s="72">
        <v>0</v>
      </c>
      <c r="DE28" s="72"/>
      <c r="DF28" s="72"/>
      <c r="DG28" s="72"/>
      <c r="DH28" s="72"/>
      <c r="DI28" s="72"/>
      <c r="DJ28" s="71">
        <v>0</v>
      </c>
      <c r="DK28" s="72">
        <v>0</v>
      </c>
      <c r="DL28" s="72"/>
      <c r="DM28" s="72"/>
      <c r="DN28" s="72"/>
      <c r="DO28" s="72"/>
      <c r="DP28" s="72"/>
      <c r="DQ28" s="72">
        <v>0</v>
      </c>
      <c r="DR28" s="72">
        <v>0</v>
      </c>
      <c r="DS28" s="72">
        <f>DT28</f>
        <v>1345</v>
      </c>
      <c r="DT28" s="72">
        <v>1345</v>
      </c>
      <c r="DU28" s="120" t="s">
        <v>218</v>
      </c>
      <c r="DV28" s="119">
        <v>1480</v>
      </c>
      <c r="DW28" s="119">
        <v>1345</v>
      </c>
      <c r="DX28" s="119"/>
      <c r="DY28" s="119"/>
      <c r="DZ28" s="119"/>
      <c r="EA28" s="119"/>
      <c r="EB28" s="119"/>
      <c r="EC28" s="119">
        <v>1480</v>
      </c>
      <c r="ED28" s="118">
        <v>1345</v>
      </c>
      <c r="EE28" s="119"/>
      <c r="EF28" s="119"/>
      <c r="EG28" s="119"/>
      <c r="EH28" s="119"/>
      <c r="EI28" s="119"/>
      <c r="EJ28" s="119">
        <v>0</v>
      </c>
      <c r="EK28" s="119">
        <v>0</v>
      </c>
      <c r="EL28" s="119"/>
      <c r="EM28" s="119"/>
      <c r="EN28" s="119"/>
      <c r="EO28" s="119"/>
      <c r="EP28" s="119"/>
      <c r="EQ28" s="119">
        <v>0</v>
      </c>
      <c r="ER28" s="119">
        <v>0</v>
      </c>
      <c r="ES28" s="119"/>
      <c r="ET28" s="119"/>
      <c r="EU28" s="119"/>
      <c r="EV28" s="119"/>
      <c r="EW28" s="119"/>
      <c r="EX28" s="118">
        <v>0</v>
      </c>
      <c r="EY28" s="119">
        <v>0</v>
      </c>
      <c r="EZ28" s="119"/>
      <c r="FA28" s="119"/>
      <c r="FB28" s="119"/>
      <c r="FC28" s="119"/>
      <c r="FD28" s="119"/>
      <c r="FE28" s="119">
        <f t="shared" si="41"/>
        <v>0</v>
      </c>
      <c r="FF28" s="119">
        <v>0</v>
      </c>
      <c r="FG28" s="119">
        <f t="shared" si="42"/>
        <v>1345</v>
      </c>
      <c r="FH28" s="119">
        <v>1345</v>
      </c>
      <c r="FI28" s="43" t="s">
        <v>218</v>
      </c>
      <c r="FJ28" s="14">
        <f t="shared" si="43"/>
        <v>1480</v>
      </c>
      <c r="FK28" s="14">
        <v>1345</v>
      </c>
      <c r="FL28" s="14"/>
      <c r="FM28" s="14"/>
      <c r="FN28" s="14"/>
      <c r="FO28" s="14"/>
      <c r="FP28" s="14">
        <v>135</v>
      </c>
      <c r="FQ28" s="14">
        <f t="shared" si="44"/>
        <v>1480</v>
      </c>
      <c r="FR28" s="33">
        <v>1345</v>
      </c>
      <c r="FS28" s="14"/>
      <c r="FT28" s="14"/>
      <c r="FU28" s="14"/>
      <c r="FV28" s="14"/>
      <c r="FW28" s="14"/>
      <c r="FX28" s="14">
        <v>0</v>
      </c>
      <c r="FY28" s="14">
        <v>0</v>
      </c>
      <c r="FZ28" s="14"/>
      <c r="GA28" s="14"/>
      <c r="GB28" s="14"/>
      <c r="GC28" s="14"/>
      <c r="GD28" s="14"/>
      <c r="GE28" s="14">
        <v>0</v>
      </c>
      <c r="GF28" s="14">
        <v>0</v>
      </c>
      <c r="GG28" s="14"/>
      <c r="GH28" s="14"/>
      <c r="GI28" s="14"/>
      <c r="GJ28" s="14"/>
      <c r="GK28" s="14"/>
      <c r="GL28" s="33">
        <v>0</v>
      </c>
      <c r="GM28" s="14">
        <v>0</v>
      </c>
      <c r="GN28" s="14"/>
      <c r="GO28" s="14"/>
      <c r="GP28" s="14"/>
      <c r="GQ28" s="14"/>
      <c r="GR28" s="14"/>
      <c r="GS28" s="14">
        <f t="shared" si="45"/>
        <v>0</v>
      </c>
      <c r="GT28" s="14">
        <v>0</v>
      </c>
      <c r="GU28" s="14">
        <f t="shared" si="46"/>
        <v>1345</v>
      </c>
      <c r="GV28" s="14">
        <v>1345</v>
      </c>
      <c r="GW28" s="30"/>
    </row>
    <row r="29" spans="1:205" s="40" customFormat="1" ht="16.5" hidden="1">
      <c r="A29" s="2" t="s">
        <v>1</v>
      </c>
      <c r="B29" s="9" t="s">
        <v>73</v>
      </c>
      <c r="C29" s="3"/>
      <c r="D29" s="60"/>
      <c r="E29" s="4"/>
      <c r="F29" s="94"/>
      <c r="G29" s="66"/>
      <c r="H29" s="67">
        <f aca="true" t="shared" si="52" ref="H29:AQ29">SUM(H30:H36)</f>
        <v>76099</v>
      </c>
      <c r="I29" s="67">
        <f t="shared" si="52"/>
        <v>75091</v>
      </c>
      <c r="J29" s="67">
        <f t="shared" si="52"/>
        <v>0</v>
      </c>
      <c r="K29" s="67">
        <f t="shared" si="52"/>
        <v>0</v>
      </c>
      <c r="L29" s="67">
        <f t="shared" si="52"/>
        <v>3391</v>
      </c>
      <c r="M29" s="67">
        <f t="shared" si="52"/>
        <v>0</v>
      </c>
      <c r="N29" s="67">
        <f t="shared" si="52"/>
        <v>2118</v>
      </c>
      <c r="O29" s="67">
        <f t="shared" si="52"/>
        <v>76099</v>
      </c>
      <c r="P29" s="67">
        <f t="shared" si="52"/>
        <v>75091</v>
      </c>
      <c r="Q29" s="67">
        <f t="shared" si="52"/>
        <v>0</v>
      </c>
      <c r="R29" s="67">
        <f t="shared" si="52"/>
        <v>0</v>
      </c>
      <c r="S29" s="67">
        <f t="shared" si="52"/>
        <v>3391</v>
      </c>
      <c r="T29" s="67">
        <f t="shared" si="52"/>
        <v>0</v>
      </c>
      <c r="U29" s="67">
        <f t="shared" si="52"/>
        <v>2118</v>
      </c>
      <c r="V29" s="67">
        <f t="shared" si="52"/>
        <v>0</v>
      </c>
      <c r="W29" s="67">
        <f t="shared" si="52"/>
        <v>0</v>
      </c>
      <c r="X29" s="67">
        <f t="shared" si="52"/>
        <v>0</v>
      </c>
      <c r="Y29" s="67">
        <f t="shared" si="52"/>
        <v>0</v>
      </c>
      <c r="Z29" s="67">
        <f t="shared" si="52"/>
        <v>0</v>
      </c>
      <c r="AA29" s="67">
        <f t="shared" si="52"/>
        <v>0</v>
      </c>
      <c r="AB29" s="67">
        <f t="shared" si="52"/>
        <v>0</v>
      </c>
      <c r="AC29" s="67">
        <f t="shared" si="52"/>
        <v>0</v>
      </c>
      <c r="AD29" s="67">
        <f t="shared" si="52"/>
        <v>0</v>
      </c>
      <c r="AE29" s="67">
        <f t="shared" si="52"/>
        <v>0</v>
      </c>
      <c r="AF29" s="67">
        <f t="shared" si="52"/>
        <v>0</v>
      </c>
      <c r="AG29" s="67">
        <f t="shared" si="52"/>
        <v>0</v>
      </c>
      <c r="AH29" s="67">
        <f t="shared" si="52"/>
        <v>0</v>
      </c>
      <c r="AI29" s="67">
        <f t="shared" si="52"/>
        <v>0</v>
      </c>
      <c r="AJ29" s="67">
        <f t="shared" si="52"/>
        <v>0</v>
      </c>
      <c r="AK29" s="67">
        <f t="shared" si="52"/>
        <v>0</v>
      </c>
      <c r="AL29" s="67">
        <f t="shared" si="52"/>
        <v>0</v>
      </c>
      <c r="AM29" s="67">
        <f t="shared" si="52"/>
        <v>0</v>
      </c>
      <c r="AN29" s="67">
        <f t="shared" si="52"/>
        <v>0</v>
      </c>
      <c r="AO29" s="67">
        <f t="shared" si="52"/>
        <v>0</v>
      </c>
      <c r="AP29" s="67">
        <f t="shared" si="52"/>
        <v>0</v>
      </c>
      <c r="AQ29" s="67">
        <f t="shared" si="52"/>
        <v>76099</v>
      </c>
      <c r="AR29" s="67">
        <f>SUM(AR30:AR36)</f>
        <v>75091</v>
      </c>
      <c r="AS29" s="68"/>
      <c r="AT29" s="67">
        <f aca="true" t="shared" si="53" ref="AT29:CC29">SUM(AT30:AT36)</f>
        <v>0</v>
      </c>
      <c r="AU29" s="67">
        <f t="shared" si="53"/>
        <v>0</v>
      </c>
      <c r="AV29" s="67">
        <f t="shared" si="53"/>
        <v>0</v>
      </c>
      <c r="AW29" s="67">
        <f t="shared" si="53"/>
        <v>0</v>
      </c>
      <c r="AX29" s="67">
        <f t="shared" si="53"/>
        <v>0</v>
      </c>
      <c r="AY29" s="67">
        <f t="shared" si="53"/>
        <v>0</v>
      </c>
      <c r="AZ29" s="67">
        <f t="shared" si="53"/>
        <v>0</v>
      </c>
      <c r="BA29" s="67">
        <f t="shared" si="53"/>
        <v>0</v>
      </c>
      <c r="BB29" s="67">
        <f t="shared" si="53"/>
        <v>0</v>
      </c>
      <c r="BC29" s="67">
        <f t="shared" si="53"/>
        <v>0</v>
      </c>
      <c r="BD29" s="67">
        <f t="shared" si="53"/>
        <v>0</v>
      </c>
      <c r="BE29" s="67">
        <f t="shared" si="53"/>
        <v>0</v>
      </c>
      <c r="BF29" s="67">
        <f t="shared" si="53"/>
        <v>0</v>
      </c>
      <c r="BG29" s="67">
        <f t="shared" si="53"/>
        <v>0</v>
      </c>
      <c r="BH29" s="67">
        <f t="shared" si="53"/>
        <v>0</v>
      </c>
      <c r="BI29" s="67">
        <f t="shared" si="53"/>
        <v>0</v>
      </c>
      <c r="BJ29" s="67">
        <f t="shared" si="53"/>
        <v>0</v>
      </c>
      <c r="BK29" s="67">
        <f t="shared" si="53"/>
        <v>0</v>
      </c>
      <c r="BL29" s="67">
        <f t="shared" si="53"/>
        <v>0</v>
      </c>
      <c r="BM29" s="67">
        <f t="shared" si="53"/>
        <v>0</v>
      </c>
      <c r="BN29" s="67">
        <f t="shared" si="53"/>
        <v>0</v>
      </c>
      <c r="BO29" s="67">
        <f t="shared" si="53"/>
        <v>0</v>
      </c>
      <c r="BP29" s="67">
        <f t="shared" si="53"/>
        <v>0</v>
      </c>
      <c r="BQ29" s="67">
        <f t="shared" si="53"/>
        <v>0</v>
      </c>
      <c r="BR29" s="67">
        <f t="shared" si="53"/>
        <v>0</v>
      </c>
      <c r="BS29" s="67">
        <f t="shared" si="53"/>
        <v>0</v>
      </c>
      <c r="BT29" s="67">
        <f t="shared" si="53"/>
        <v>0</v>
      </c>
      <c r="BU29" s="67">
        <f t="shared" si="53"/>
        <v>0</v>
      </c>
      <c r="BV29" s="67">
        <f t="shared" si="53"/>
        <v>0</v>
      </c>
      <c r="BW29" s="67">
        <f t="shared" si="53"/>
        <v>0</v>
      </c>
      <c r="BX29" s="67">
        <f t="shared" si="53"/>
        <v>0</v>
      </c>
      <c r="BY29" s="67">
        <f t="shared" si="53"/>
        <v>0</v>
      </c>
      <c r="BZ29" s="67">
        <f t="shared" si="53"/>
        <v>0</v>
      </c>
      <c r="CA29" s="67">
        <f t="shared" si="53"/>
        <v>0</v>
      </c>
      <c r="CB29" s="67">
        <f t="shared" si="53"/>
        <v>0</v>
      </c>
      <c r="CC29" s="67">
        <f t="shared" si="53"/>
        <v>0</v>
      </c>
      <c r="CD29" s="67">
        <f>SUM(CD30:CD36)</f>
        <v>0</v>
      </c>
      <c r="CE29" s="67">
        <f>SUM(CE30:CE36)</f>
        <v>0</v>
      </c>
      <c r="CF29" s="67">
        <f>SUM(CF30:CF36)</f>
        <v>0</v>
      </c>
      <c r="CG29" s="68"/>
      <c r="CH29" s="67">
        <f aca="true" t="shared" si="54" ref="CH29:DQ29">SUM(CH30:CH36)</f>
        <v>0</v>
      </c>
      <c r="CI29" s="67">
        <f t="shared" si="54"/>
        <v>0</v>
      </c>
      <c r="CJ29" s="67">
        <f t="shared" si="54"/>
        <v>0</v>
      </c>
      <c r="CK29" s="67">
        <f t="shared" si="54"/>
        <v>0</v>
      </c>
      <c r="CL29" s="67">
        <f t="shared" si="54"/>
        <v>0</v>
      </c>
      <c r="CM29" s="67">
        <f t="shared" si="54"/>
        <v>0</v>
      </c>
      <c r="CN29" s="67">
        <f t="shared" si="54"/>
        <v>0</v>
      </c>
      <c r="CO29" s="67">
        <f t="shared" si="54"/>
        <v>0</v>
      </c>
      <c r="CP29" s="67">
        <f t="shared" si="54"/>
        <v>0</v>
      </c>
      <c r="CQ29" s="67">
        <f t="shared" si="54"/>
        <v>0</v>
      </c>
      <c r="CR29" s="67">
        <f t="shared" si="54"/>
        <v>0</v>
      </c>
      <c r="CS29" s="67">
        <f t="shared" si="54"/>
        <v>0</v>
      </c>
      <c r="CT29" s="67">
        <f t="shared" si="54"/>
        <v>0</v>
      </c>
      <c r="CU29" s="67">
        <f t="shared" si="54"/>
        <v>0</v>
      </c>
      <c r="CV29" s="67">
        <f t="shared" si="54"/>
        <v>0</v>
      </c>
      <c r="CW29" s="67">
        <f t="shared" si="54"/>
        <v>0</v>
      </c>
      <c r="CX29" s="67">
        <f t="shared" si="54"/>
        <v>0</v>
      </c>
      <c r="CY29" s="67">
        <f t="shared" si="54"/>
        <v>0</v>
      </c>
      <c r="CZ29" s="67">
        <f t="shared" si="54"/>
        <v>0</v>
      </c>
      <c r="DA29" s="67">
        <f t="shared" si="54"/>
        <v>0</v>
      </c>
      <c r="DB29" s="67">
        <f t="shared" si="54"/>
        <v>0</v>
      </c>
      <c r="DC29" s="67">
        <f t="shared" si="54"/>
        <v>0</v>
      </c>
      <c r="DD29" s="67">
        <f t="shared" si="54"/>
        <v>0</v>
      </c>
      <c r="DE29" s="67">
        <f t="shared" si="54"/>
        <v>0</v>
      </c>
      <c r="DF29" s="67">
        <f t="shared" si="54"/>
        <v>0</v>
      </c>
      <c r="DG29" s="67">
        <f t="shared" si="54"/>
        <v>0</v>
      </c>
      <c r="DH29" s="67">
        <f t="shared" si="54"/>
        <v>0</v>
      </c>
      <c r="DI29" s="67">
        <f t="shared" si="54"/>
        <v>0</v>
      </c>
      <c r="DJ29" s="67">
        <f t="shared" si="54"/>
        <v>0</v>
      </c>
      <c r="DK29" s="67">
        <f t="shared" si="54"/>
        <v>0</v>
      </c>
      <c r="DL29" s="67">
        <f t="shared" si="54"/>
        <v>0</v>
      </c>
      <c r="DM29" s="67">
        <f t="shared" si="54"/>
        <v>0</v>
      </c>
      <c r="DN29" s="67">
        <f t="shared" si="54"/>
        <v>0</v>
      </c>
      <c r="DO29" s="67">
        <f t="shared" si="54"/>
        <v>0</v>
      </c>
      <c r="DP29" s="67">
        <f t="shared" si="54"/>
        <v>0</v>
      </c>
      <c r="DQ29" s="67">
        <f t="shared" si="54"/>
        <v>0</v>
      </c>
      <c r="DR29" s="67">
        <f>SUM(DR30:DR36)</f>
        <v>0</v>
      </c>
      <c r="DS29" s="67">
        <f>SUM(DS30:DS36)</f>
        <v>0</v>
      </c>
      <c r="DT29" s="67">
        <f>SUM(DT30:DT36)</f>
        <v>0</v>
      </c>
      <c r="DU29" s="110"/>
      <c r="DV29" s="109">
        <f aca="true" t="shared" si="55" ref="DV29:FE29">SUM(DV30:DV36)</f>
        <v>0</v>
      </c>
      <c r="DW29" s="109">
        <f t="shared" si="55"/>
        <v>0</v>
      </c>
      <c r="DX29" s="109">
        <f t="shared" si="55"/>
        <v>0</v>
      </c>
      <c r="DY29" s="109">
        <f t="shared" si="55"/>
        <v>0</v>
      </c>
      <c r="DZ29" s="109">
        <f t="shared" si="55"/>
        <v>0</v>
      </c>
      <c r="EA29" s="109">
        <f t="shared" si="55"/>
        <v>0</v>
      </c>
      <c r="EB29" s="109">
        <f t="shared" si="55"/>
        <v>0</v>
      </c>
      <c r="EC29" s="109">
        <f t="shared" si="55"/>
        <v>0</v>
      </c>
      <c r="ED29" s="109">
        <f t="shared" si="55"/>
        <v>0</v>
      </c>
      <c r="EE29" s="109">
        <f t="shared" si="55"/>
        <v>0</v>
      </c>
      <c r="EF29" s="109">
        <f t="shared" si="55"/>
        <v>0</v>
      </c>
      <c r="EG29" s="109">
        <f t="shared" si="55"/>
        <v>0</v>
      </c>
      <c r="EH29" s="109">
        <f t="shared" si="55"/>
        <v>0</v>
      </c>
      <c r="EI29" s="109">
        <f t="shared" si="55"/>
        <v>0</v>
      </c>
      <c r="EJ29" s="109">
        <f t="shared" si="55"/>
        <v>0</v>
      </c>
      <c r="EK29" s="109">
        <f t="shared" si="55"/>
        <v>0</v>
      </c>
      <c r="EL29" s="109">
        <f t="shared" si="55"/>
        <v>0</v>
      </c>
      <c r="EM29" s="109">
        <f t="shared" si="55"/>
        <v>0</v>
      </c>
      <c r="EN29" s="109">
        <f t="shared" si="55"/>
        <v>0</v>
      </c>
      <c r="EO29" s="109">
        <f t="shared" si="55"/>
        <v>0</v>
      </c>
      <c r="EP29" s="109">
        <f t="shared" si="55"/>
        <v>0</v>
      </c>
      <c r="EQ29" s="109">
        <f t="shared" si="55"/>
        <v>0</v>
      </c>
      <c r="ER29" s="109">
        <f t="shared" si="55"/>
        <v>0</v>
      </c>
      <c r="ES29" s="109">
        <f t="shared" si="55"/>
        <v>0</v>
      </c>
      <c r="ET29" s="109">
        <f t="shared" si="55"/>
        <v>0</v>
      </c>
      <c r="EU29" s="109">
        <f t="shared" si="55"/>
        <v>0</v>
      </c>
      <c r="EV29" s="109">
        <f t="shared" si="55"/>
        <v>0</v>
      </c>
      <c r="EW29" s="109">
        <f t="shared" si="55"/>
        <v>0</v>
      </c>
      <c r="EX29" s="109">
        <f t="shared" si="55"/>
        <v>0</v>
      </c>
      <c r="EY29" s="109">
        <f t="shared" si="55"/>
        <v>0</v>
      </c>
      <c r="EZ29" s="109">
        <f t="shared" si="55"/>
        <v>0</v>
      </c>
      <c r="FA29" s="109">
        <f t="shared" si="55"/>
        <v>0</v>
      </c>
      <c r="FB29" s="109">
        <f t="shared" si="55"/>
        <v>0</v>
      </c>
      <c r="FC29" s="109">
        <f t="shared" si="55"/>
        <v>0</v>
      </c>
      <c r="FD29" s="109">
        <f t="shared" si="55"/>
        <v>0</v>
      </c>
      <c r="FE29" s="109">
        <f t="shared" si="55"/>
        <v>0</v>
      </c>
      <c r="FF29" s="109">
        <f>SUM(FF30:FF36)</f>
        <v>0</v>
      </c>
      <c r="FG29" s="109">
        <f>SUM(FG30:FG36)</f>
        <v>0</v>
      </c>
      <c r="FH29" s="109">
        <f>SUM(FH30:FH36)</f>
        <v>0</v>
      </c>
      <c r="FI29" s="42"/>
      <c r="FJ29" s="41">
        <f aca="true" t="shared" si="56" ref="FJ29:GS29">SUM(FJ30:FJ36)</f>
        <v>0</v>
      </c>
      <c r="FK29" s="41">
        <f t="shared" si="56"/>
        <v>0</v>
      </c>
      <c r="FL29" s="41">
        <f t="shared" si="56"/>
        <v>0</v>
      </c>
      <c r="FM29" s="41">
        <f t="shared" si="56"/>
        <v>0</v>
      </c>
      <c r="FN29" s="41">
        <f t="shared" si="56"/>
        <v>0</v>
      </c>
      <c r="FO29" s="41">
        <f t="shared" si="56"/>
        <v>0</v>
      </c>
      <c r="FP29" s="41">
        <f t="shared" si="56"/>
        <v>0</v>
      </c>
      <c r="FQ29" s="41">
        <f t="shared" si="56"/>
        <v>0</v>
      </c>
      <c r="FR29" s="41">
        <f t="shared" si="56"/>
        <v>0</v>
      </c>
      <c r="FS29" s="41">
        <f t="shared" si="56"/>
        <v>0</v>
      </c>
      <c r="FT29" s="41">
        <f t="shared" si="56"/>
        <v>0</v>
      </c>
      <c r="FU29" s="41">
        <f t="shared" si="56"/>
        <v>0</v>
      </c>
      <c r="FV29" s="41">
        <f t="shared" si="56"/>
        <v>0</v>
      </c>
      <c r="FW29" s="41">
        <f t="shared" si="56"/>
        <v>0</v>
      </c>
      <c r="FX29" s="41">
        <f t="shared" si="56"/>
        <v>0</v>
      </c>
      <c r="FY29" s="41">
        <f t="shared" si="56"/>
        <v>0</v>
      </c>
      <c r="FZ29" s="41">
        <f t="shared" si="56"/>
        <v>0</v>
      </c>
      <c r="GA29" s="41">
        <f t="shared" si="56"/>
        <v>0</v>
      </c>
      <c r="GB29" s="41">
        <f t="shared" si="56"/>
        <v>0</v>
      </c>
      <c r="GC29" s="41">
        <f t="shared" si="56"/>
        <v>0</v>
      </c>
      <c r="GD29" s="41">
        <f t="shared" si="56"/>
        <v>0</v>
      </c>
      <c r="GE29" s="41">
        <f t="shared" si="56"/>
        <v>0</v>
      </c>
      <c r="GF29" s="41">
        <f t="shared" si="56"/>
        <v>0</v>
      </c>
      <c r="GG29" s="41">
        <f t="shared" si="56"/>
        <v>0</v>
      </c>
      <c r="GH29" s="41">
        <f t="shared" si="56"/>
        <v>0</v>
      </c>
      <c r="GI29" s="41">
        <f t="shared" si="56"/>
        <v>0</v>
      </c>
      <c r="GJ29" s="41">
        <f t="shared" si="56"/>
        <v>0</v>
      </c>
      <c r="GK29" s="41">
        <f t="shared" si="56"/>
        <v>0</v>
      </c>
      <c r="GL29" s="41">
        <f t="shared" si="56"/>
        <v>0</v>
      </c>
      <c r="GM29" s="41">
        <f t="shared" si="56"/>
        <v>0</v>
      </c>
      <c r="GN29" s="41">
        <f t="shared" si="56"/>
        <v>0</v>
      </c>
      <c r="GO29" s="41">
        <f t="shared" si="56"/>
        <v>0</v>
      </c>
      <c r="GP29" s="41">
        <f t="shared" si="56"/>
        <v>0</v>
      </c>
      <c r="GQ29" s="41">
        <f t="shared" si="56"/>
        <v>0</v>
      </c>
      <c r="GR29" s="41">
        <f t="shared" si="56"/>
        <v>0</v>
      </c>
      <c r="GS29" s="41">
        <f t="shared" si="56"/>
        <v>0</v>
      </c>
      <c r="GT29" s="41">
        <f>SUM(GT30:GT36)</f>
        <v>0</v>
      </c>
      <c r="GU29" s="41">
        <f>SUM(GU30:GU36)</f>
        <v>0</v>
      </c>
      <c r="GV29" s="41">
        <f>SUM(GV30:GV36)</f>
        <v>0</v>
      </c>
      <c r="GW29" s="39"/>
    </row>
    <row r="30" spans="1:205" ht="48.75" customHeight="1" hidden="1">
      <c r="A30" s="13">
        <v>1</v>
      </c>
      <c r="B30" s="13" t="s">
        <v>74</v>
      </c>
      <c r="C30" s="13" t="s">
        <v>78</v>
      </c>
      <c r="D30" s="63"/>
      <c r="E30" s="13" t="s">
        <v>27</v>
      </c>
      <c r="F30" s="13" t="s">
        <v>79</v>
      </c>
      <c r="G30" s="73"/>
      <c r="H30" s="71">
        <v>14250</v>
      </c>
      <c r="I30" s="71">
        <v>14250</v>
      </c>
      <c r="J30" s="71"/>
      <c r="K30" s="71"/>
      <c r="L30" s="71">
        <v>350</v>
      </c>
      <c r="M30" s="71"/>
      <c r="N30" s="71">
        <v>375</v>
      </c>
      <c r="O30" s="71">
        <v>14250</v>
      </c>
      <c r="P30" s="71">
        <v>14250</v>
      </c>
      <c r="Q30" s="71"/>
      <c r="R30" s="71"/>
      <c r="S30" s="71">
        <v>350</v>
      </c>
      <c r="T30" s="71"/>
      <c r="U30" s="71">
        <v>375</v>
      </c>
      <c r="V30" s="71"/>
      <c r="W30" s="71"/>
      <c r="X30" s="71"/>
      <c r="Y30" s="71"/>
      <c r="Z30" s="71"/>
      <c r="AA30" s="71"/>
      <c r="AB30" s="71"/>
      <c r="AC30" s="71"/>
      <c r="AD30" s="71"/>
      <c r="AE30" s="71"/>
      <c r="AF30" s="71"/>
      <c r="AG30" s="71"/>
      <c r="AH30" s="71"/>
      <c r="AI30" s="71"/>
      <c r="AJ30" s="71"/>
      <c r="AK30" s="71"/>
      <c r="AL30" s="71"/>
      <c r="AM30" s="71"/>
      <c r="AN30" s="71"/>
      <c r="AO30" s="71"/>
      <c r="AP30" s="71"/>
      <c r="AQ30" s="71">
        <v>14250</v>
      </c>
      <c r="AR30" s="71">
        <v>14250</v>
      </c>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c r="BY30" s="71"/>
      <c r="BZ30" s="71"/>
      <c r="CA30" s="71"/>
      <c r="CB30" s="71"/>
      <c r="CC30" s="71"/>
      <c r="CD30" s="74"/>
      <c r="CE30" s="71"/>
      <c r="CF30" s="74"/>
      <c r="CG30" s="71"/>
      <c r="CH30" s="71"/>
      <c r="CI30" s="71"/>
      <c r="CJ30" s="71"/>
      <c r="CK30" s="71"/>
      <c r="CL30" s="71"/>
      <c r="CM30" s="71"/>
      <c r="CN30" s="71"/>
      <c r="CO30" s="71"/>
      <c r="CP30" s="71"/>
      <c r="CQ30" s="71"/>
      <c r="CR30" s="71"/>
      <c r="CS30" s="71"/>
      <c r="CT30" s="71"/>
      <c r="CU30" s="71"/>
      <c r="CV30" s="71"/>
      <c r="CW30" s="71"/>
      <c r="CX30" s="71"/>
      <c r="CY30" s="71"/>
      <c r="CZ30" s="71"/>
      <c r="DA30" s="71"/>
      <c r="DB30" s="71"/>
      <c r="DC30" s="71"/>
      <c r="DD30" s="71"/>
      <c r="DE30" s="71"/>
      <c r="DF30" s="71"/>
      <c r="DG30" s="71"/>
      <c r="DH30" s="71"/>
      <c r="DI30" s="71"/>
      <c r="DJ30" s="71"/>
      <c r="DK30" s="71"/>
      <c r="DL30" s="71"/>
      <c r="DM30" s="71"/>
      <c r="DN30" s="71"/>
      <c r="DO30" s="71"/>
      <c r="DP30" s="71"/>
      <c r="DQ30" s="71"/>
      <c r="DR30" s="74"/>
      <c r="DS30" s="71"/>
      <c r="DT30" s="74"/>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111"/>
      <c r="ES30" s="111"/>
      <c r="ET30" s="111"/>
      <c r="EU30" s="111"/>
      <c r="EV30" s="111"/>
      <c r="EW30" s="111"/>
      <c r="EX30" s="111"/>
      <c r="EY30" s="111"/>
      <c r="EZ30" s="111"/>
      <c r="FA30" s="111"/>
      <c r="FB30" s="111"/>
      <c r="FC30" s="111"/>
      <c r="FD30" s="111"/>
      <c r="FE30" s="111"/>
      <c r="FF30" s="112"/>
      <c r="FG30" s="111"/>
      <c r="FH30" s="112"/>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5"/>
      <c r="GU30" s="33"/>
      <c r="GV30" s="35"/>
      <c r="GW30" s="198" t="s">
        <v>214</v>
      </c>
    </row>
    <row r="31" spans="1:205" ht="67.5" customHeight="1" hidden="1">
      <c r="A31" s="13">
        <v>2</v>
      </c>
      <c r="B31" s="13" t="s">
        <v>75</v>
      </c>
      <c r="C31" s="13" t="s">
        <v>78</v>
      </c>
      <c r="D31" s="63"/>
      <c r="E31" s="13" t="s">
        <v>24</v>
      </c>
      <c r="F31" s="13" t="s">
        <v>57</v>
      </c>
      <c r="G31" s="73"/>
      <c r="H31" s="71">
        <v>14007</v>
      </c>
      <c r="I31" s="71">
        <v>14007</v>
      </c>
      <c r="J31" s="71"/>
      <c r="K31" s="71"/>
      <c r="L31" s="71">
        <v>350</v>
      </c>
      <c r="M31" s="71"/>
      <c r="N31" s="71">
        <v>375</v>
      </c>
      <c r="O31" s="71">
        <v>14007</v>
      </c>
      <c r="P31" s="71">
        <v>14007</v>
      </c>
      <c r="Q31" s="71"/>
      <c r="R31" s="71"/>
      <c r="S31" s="71">
        <v>350</v>
      </c>
      <c r="T31" s="71"/>
      <c r="U31" s="71">
        <v>375</v>
      </c>
      <c r="V31" s="71"/>
      <c r="W31" s="71"/>
      <c r="X31" s="71"/>
      <c r="Y31" s="71"/>
      <c r="Z31" s="71"/>
      <c r="AA31" s="71"/>
      <c r="AB31" s="71"/>
      <c r="AC31" s="71"/>
      <c r="AD31" s="71"/>
      <c r="AE31" s="71"/>
      <c r="AF31" s="71"/>
      <c r="AG31" s="71"/>
      <c r="AH31" s="71"/>
      <c r="AI31" s="71"/>
      <c r="AJ31" s="71"/>
      <c r="AK31" s="71"/>
      <c r="AL31" s="71"/>
      <c r="AM31" s="71"/>
      <c r="AN31" s="71"/>
      <c r="AO31" s="71"/>
      <c r="AP31" s="71"/>
      <c r="AQ31" s="71">
        <v>14007</v>
      </c>
      <c r="AR31" s="71">
        <v>14007</v>
      </c>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4"/>
      <c r="CE31" s="71"/>
      <c r="CF31" s="74"/>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4"/>
      <c r="DS31" s="71"/>
      <c r="DT31" s="74"/>
      <c r="DU31" s="111"/>
      <c r="DV31" s="111"/>
      <c r="DW31" s="111"/>
      <c r="DX31" s="111"/>
      <c r="DY31" s="111"/>
      <c r="DZ31" s="111"/>
      <c r="EA31" s="111"/>
      <c r="EB31" s="111"/>
      <c r="EC31" s="111"/>
      <c r="ED31" s="111"/>
      <c r="EE31" s="111"/>
      <c r="EF31" s="111"/>
      <c r="EG31" s="111"/>
      <c r="EH31" s="111"/>
      <c r="EI31" s="111"/>
      <c r="EJ31" s="111"/>
      <c r="EK31" s="111"/>
      <c r="EL31" s="111"/>
      <c r="EM31" s="111"/>
      <c r="EN31" s="111"/>
      <c r="EO31" s="111"/>
      <c r="EP31" s="111"/>
      <c r="EQ31" s="111"/>
      <c r="ER31" s="111"/>
      <c r="ES31" s="111"/>
      <c r="ET31" s="111"/>
      <c r="EU31" s="111"/>
      <c r="EV31" s="111"/>
      <c r="EW31" s="111"/>
      <c r="EX31" s="111"/>
      <c r="EY31" s="111"/>
      <c r="EZ31" s="111"/>
      <c r="FA31" s="111"/>
      <c r="FB31" s="111"/>
      <c r="FC31" s="111"/>
      <c r="FD31" s="111"/>
      <c r="FE31" s="111"/>
      <c r="FF31" s="112"/>
      <c r="FG31" s="111"/>
      <c r="FH31" s="112"/>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5"/>
      <c r="GU31" s="33"/>
      <c r="GV31" s="35"/>
      <c r="GW31" s="199"/>
    </row>
    <row r="32" spans="1:205" ht="58.5" customHeight="1" hidden="1">
      <c r="A32" s="13">
        <v>3</v>
      </c>
      <c r="B32" s="13" t="s">
        <v>76</v>
      </c>
      <c r="C32" s="13" t="s">
        <v>78</v>
      </c>
      <c r="D32" s="63"/>
      <c r="E32" s="13" t="s">
        <v>27</v>
      </c>
      <c r="F32" s="13" t="s">
        <v>79</v>
      </c>
      <c r="G32" s="73"/>
      <c r="H32" s="71">
        <v>14950</v>
      </c>
      <c r="I32" s="71">
        <v>13942</v>
      </c>
      <c r="J32" s="71"/>
      <c r="K32" s="71"/>
      <c r="L32" s="71">
        <v>951</v>
      </c>
      <c r="M32" s="71"/>
      <c r="N32" s="71">
        <v>408</v>
      </c>
      <c r="O32" s="71">
        <v>14950</v>
      </c>
      <c r="P32" s="71">
        <v>13942</v>
      </c>
      <c r="Q32" s="71"/>
      <c r="R32" s="71"/>
      <c r="S32" s="71">
        <v>951</v>
      </c>
      <c r="T32" s="71"/>
      <c r="U32" s="71">
        <v>408</v>
      </c>
      <c r="V32" s="71"/>
      <c r="W32" s="71"/>
      <c r="X32" s="71"/>
      <c r="Y32" s="71"/>
      <c r="Z32" s="71"/>
      <c r="AA32" s="71"/>
      <c r="AB32" s="71"/>
      <c r="AC32" s="71"/>
      <c r="AD32" s="71"/>
      <c r="AE32" s="71"/>
      <c r="AF32" s="71"/>
      <c r="AG32" s="71"/>
      <c r="AH32" s="71"/>
      <c r="AI32" s="71"/>
      <c r="AJ32" s="71"/>
      <c r="AK32" s="71"/>
      <c r="AL32" s="71"/>
      <c r="AM32" s="71"/>
      <c r="AN32" s="71"/>
      <c r="AO32" s="71"/>
      <c r="AP32" s="71"/>
      <c r="AQ32" s="71">
        <v>14950</v>
      </c>
      <c r="AR32" s="71">
        <v>13942</v>
      </c>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44"/>
      <c r="CE32" s="71"/>
      <c r="CF32" s="74"/>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44"/>
      <c r="DS32" s="71"/>
      <c r="DT32" s="74"/>
      <c r="DU32" s="111"/>
      <c r="DV32" s="111"/>
      <c r="DW32" s="111"/>
      <c r="DX32" s="111"/>
      <c r="DY32" s="111"/>
      <c r="DZ32" s="111"/>
      <c r="EA32" s="111"/>
      <c r="EB32" s="111"/>
      <c r="EC32" s="111"/>
      <c r="ED32" s="111"/>
      <c r="EE32" s="111"/>
      <c r="EF32" s="111"/>
      <c r="EG32" s="111"/>
      <c r="EH32" s="111"/>
      <c r="EI32" s="111"/>
      <c r="EJ32" s="111"/>
      <c r="EK32" s="111"/>
      <c r="EL32" s="111"/>
      <c r="EM32" s="111"/>
      <c r="EN32" s="111"/>
      <c r="EO32" s="111"/>
      <c r="EP32" s="111"/>
      <c r="EQ32" s="111"/>
      <c r="ER32" s="111"/>
      <c r="ES32" s="111"/>
      <c r="ET32" s="111"/>
      <c r="EU32" s="111"/>
      <c r="EV32" s="111"/>
      <c r="EW32" s="111"/>
      <c r="EX32" s="111"/>
      <c r="EY32" s="111"/>
      <c r="EZ32" s="111"/>
      <c r="FA32" s="111"/>
      <c r="FB32" s="111"/>
      <c r="FC32" s="111"/>
      <c r="FD32" s="111"/>
      <c r="FE32" s="111"/>
      <c r="FF32" s="113"/>
      <c r="FG32" s="111"/>
      <c r="FH32" s="112"/>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1"/>
      <c r="GU32" s="33"/>
      <c r="GV32" s="35"/>
      <c r="GW32" s="199"/>
    </row>
    <row r="33" spans="1:205" ht="39" customHeight="1" hidden="1">
      <c r="A33" s="13">
        <v>4</v>
      </c>
      <c r="B33" s="13" t="s">
        <v>167</v>
      </c>
      <c r="C33" s="13" t="s">
        <v>78</v>
      </c>
      <c r="D33" s="63"/>
      <c r="E33" s="13" t="s">
        <v>27</v>
      </c>
      <c r="F33" s="13">
        <v>2019</v>
      </c>
      <c r="G33" s="73"/>
      <c r="H33" s="71">
        <v>6000</v>
      </c>
      <c r="I33" s="71">
        <v>6000</v>
      </c>
      <c r="J33" s="71"/>
      <c r="K33" s="71"/>
      <c r="L33" s="71">
        <v>420</v>
      </c>
      <c r="M33" s="71"/>
      <c r="N33" s="71">
        <v>180</v>
      </c>
      <c r="O33" s="71">
        <v>6000</v>
      </c>
      <c r="P33" s="71">
        <v>6000</v>
      </c>
      <c r="Q33" s="71"/>
      <c r="R33" s="71"/>
      <c r="S33" s="71">
        <v>420</v>
      </c>
      <c r="T33" s="71"/>
      <c r="U33" s="71">
        <v>180</v>
      </c>
      <c r="V33" s="71"/>
      <c r="W33" s="71"/>
      <c r="X33" s="71"/>
      <c r="Y33" s="71"/>
      <c r="Z33" s="71"/>
      <c r="AA33" s="71"/>
      <c r="AB33" s="71"/>
      <c r="AC33" s="71"/>
      <c r="AD33" s="71"/>
      <c r="AE33" s="71"/>
      <c r="AF33" s="71"/>
      <c r="AG33" s="71"/>
      <c r="AH33" s="71"/>
      <c r="AI33" s="71"/>
      <c r="AJ33" s="71"/>
      <c r="AK33" s="71"/>
      <c r="AL33" s="71"/>
      <c r="AM33" s="71"/>
      <c r="AN33" s="71"/>
      <c r="AO33" s="71"/>
      <c r="AP33" s="71"/>
      <c r="AQ33" s="71">
        <v>6000</v>
      </c>
      <c r="AR33" s="71">
        <v>6000</v>
      </c>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4"/>
      <c r="CE33" s="71"/>
      <c r="CF33" s="74"/>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4"/>
      <c r="DS33" s="71"/>
      <c r="DT33" s="74"/>
      <c r="DU33" s="111"/>
      <c r="DV33" s="111"/>
      <c r="DW33" s="111"/>
      <c r="DX33" s="111"/>
      <c r="DY33" s="111"/>
      <c r="DZ33" s="111"/>
      <c r="EA33" s="111"/>
      <c r="EB33" s="111"/>
      <c r="EC33" s="111"/>
      <c r="ED33" s="111"/>
      <c r="EE33" s="111"/>
      <c r="EF33" s="111"/>
      <c r="EG33" s="111"/>
      <c r="EH33" s="111"/>
      <c r="EI33" s="111"/>
      <c r="EJ33" s="111"/>
      <c r="EK33" s="111"/>
      <c r="EL33" s="111"/>
      <c r="EM33" s="111"/>
      <c r="EN33" s="111"/>
      <c r="EO33" s="111"/>
      <c r="EP33" s="111"/>
      <c r="EQ33" s="111"/>
      <c r="ER33" s="111"/>
      <c r="ES33" s="111"/>
      <c r="ET33" s="111"/>
      <c r="EU33" s="111"/>
      <c r="EV33" s="111"/>
      <c r="EW33" s="111"/>
      <c r="EX33" s="111"/>
      <c r="EY33" s="111"/>
      <c r="EZ33" s="111"/>
      <c r="FA33" s="111"/>
      <c r="FB33" s="111"/>
      <c r="FC33" s="111"/>
      <c r="FD33" s="111"/>
      <c r="FE33" s="111"/>
      <c r="FF33" s="112"/>
      <c r="FG33" s="111"/>
      <c r="FH33" s="112"/>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5"/>
      <c r="GU33" s="33"/>
      <c r="GV33" s="35"/>
      <c r="GW33" s="199"/>
    </row>
    <row r="34" spans="1:205" ht="42" customHeight="1" hidden="1">
      <c r="A34" s="13">
        <v>5</v>
      </c>
      <c r="B34" s="13" t="s">
        <v>77</v>
      </c>
      <c r="C34" s="13" t="s">
        <v>78</v>
      </c>
      <c r="D34" s="63"/>
      <c r="E34" s="13" t="s">
        <v>24</v>
      </c>
      <c r="F34" s="13" t="s">
        <v>79</v>
      </c>
      <c r="G34" s="73"/>
      <c r="H34" s="71">
        <v>8941</v>
      </c>
      <c r="I34" s="71">
        <v>8694.769</v>
      </c>
      <c r="J34" s="71"/>
      <c r="K34" s="71"/>
      <c r="L34" s="71">
        <v>375</v>
      </c>
      <c r="M34" s="71"/>
      <c r="N34" s="71">
        <v>375</v>
      </c>
      <c r="O34" s="71">
        <v>8941</v>
      </c>
      <c r="P34" s="71">
        <v>8694.769</v>
      </c>
      <c r="Q34" s="71"/>
      <c r="R34" s="71"/>
      <c r="S34" s="71">
        <v>375</v>
      </c>
      <c r="T34" s="71"/>
      <c r="U34" s="71">
        <v>375</v>
      </c>
      <c r="V34" s="71"/>
      <c r="W34" s="71"/>
      <c r="X34" s="71"/>
      <c r="Y34" s="71"/>
      <c r="Z34" s="71"/>
      <c r="AA34" s="71"/>
      <c r="AB34" s="71"/>
      <c r="AC34" s="71"/>
      <c r="AD34" s="71"/>
      <c r="AE34" s="71"/>
      <c r="AF34" s="71"/>
      <c r="AG34" s="71"/>
      <c r="AH34" s="71"/>
      <c r="AI34" s="71"/>
      <c r="AJ34" s="71"/>
      <c r="AK34" s="71"/>
      <c r="AL34" s="71"/>
      <c r="AM34" s="71"/>
      <c r="AN34" s="71"/>
      <c r="AO34" s="71"/>
      <c r="AP34" s="71"/>
      <c r="AQ34" s="71">
        <v>8941</v>
      </c>
      <c r="AR34" s="71">
        <v>8694.769</v>
      </c>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44"/>
      <c r="CE34" s="71"/>
      <c r="CF34" s="74"/>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44"/>
      <c r="DS34" s="71"/>
      <c r="DT34" s="74"/>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3"/>
      <c r="FG34" s="111"/>
      <c r="FH34" s="112"/>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1"/>
      <c r="GU34" s="33"/>
      <c r="GV34" s="35"/>
      <c r="GW34" s="199"/>
    </row>
    <row r="35" spans="1:205" ht="46.5" customHeight="1" hidden="1">
      <c r="A35" s="13">
        <v>6</v>
      </c>
      <c r="B35" s="13" t="s">
        <v>168</v>
      </c>
      <c r="C35" s="13" t="s">
        <v>78</v>
      </c>
      <c r="D35" s="63"/>
      <c r="E35" s="13" t="s">
        <v>27</v>
      </c>
      <c r="F35" s="13" t="s">
        <v>79</v>
      </c>
      <c r="G35" s="73"/>
      <c r="H35" s="71">
        <v>12892</v>
      </c>
      <c r="I35" s="71">
        <v>12526.574</v>
      </c>
      <c r="J35" s="71"/>
      <c r="K35" s="71"/>
      <c r="L35" s="71">
        <v>945</v>
      </c>
      <c r="M35" s="71"/>
      <c r="N35" s="71">
        <v>405</v>
      </c>
      <c r="O35" s="71">
        <v>12892</v>
      </c>
      <c r="P35" s="71">
        <v>12526.574</v>
      </c>
      <c r="Q35" s="71"/>
      <c r="R35" s="71"/>
      <c r="S35" s="71">
        <v>945</v>
      </c>
      <c r="T35" s="71"/>
      <c r="U35" s="71">
        <v>405</v>
      </c>
      <c r="V35" s="71"/>
      <c r="W35" s="71"/>
      <c r="X35" s="71"/>
      <c r="Y35" s="71"/>
      <c r="Z35" s="71"/>
      <c r="AA35" s="71"/>
      <c r="AB35" s="71"/>
      <c r="AC35" s="71"/>
      <c r="AD35" s="71"/>
      <c r="AE35" s="71"/>
      <c r="AF35" s="71"/>
      <c r="AG35" s="71"/>
      <c r="AH35" s="71"/>
      <c r="AI35" s="71"/>
      <c r="AJ35" s="71"/>
      <c r="AK35" s="71"/>
      <c r="AL35" s="71"/>
      <c r="AM35" s="71"/>
      <c r="AN35" s="71"/>
      <c r="AO35" s="71"/>
      <c r="AP35" s="71"/>
      <c r="AQ35" s="71">
        <v>12892</v>
      </c>
      <c r="AR35" s="71">
        <v>12526.574</v>
      </c>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44"/>
      <c r="CE35" s="71"/>
      <c r="CF35" s="74"/>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44"/>
      <c r="DS35" s="71"/>
      <c r="DT35" s="74"/>
      <c r="DU35" s="111"/>
      <c r="DV35" s="111"/>
      <c r="DW35" s="111"/>
      <c r="DX35" s="111"/>
      <c r="DY35" s="111"/>
      <c r="DZ35" s="111"/>
      <c r="EA35" s="111"/>
      <c r="EB35" s="111"/>
      <c r="EC35" s="111"/>
      <c r="ED35" s="111"/>
      <c r="EE35" s="111"/>
      <c r="EF35" s="111"/>
      <c r="EG35" s="111"/>
      <c r="EH35" s="111"/>
      <c r="EI35" s="111"/>
      <c r="EJ35" s="111"/>
      <c r="EK35" s="111"/>
      <c r="EL35" s="111"/>
      <c r="EM35" s="111"/>
      <c r="EN35" s="111"/>
      <c r="EO35" s="111"/>
      <c r="EP35" s="111"/>
      <c r="EQ35" s="111"/>
      <c r="ER35" s="111"/>
      <c r="ES35" s="111"/>
      <c r="ET35" s="111"/>
      <c r="EU35" s="111"/>
      <c r="EV35" s="111"/>
      <c r="EW35" s="111"/>
      <c r="EX35" s="111"/>
      <c r="EY35" s="111"/>
      <c r="EZ35" s="111"/>
      <c r="FA35" s="111"/>
      <c r="FB35" s="111"/>
      <c r="FC35" s="111"/>
      <c r="FD35" s="111"/>
      <c r="FE35" s="111"/>
      <c r="FF35" s="113"/>
      <c r="FG35" s="111"/>
      <c r="FH35" s="112"/>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1"/>
      <c r="GU35" s="33"/>
      <c r="GV35" s="35"/>
      <c r="GW35" s="199"/>
    </row>
    <row r="36" spans="1:205" ht="11.25" customHeight="1" hidden="1">
      <c r="A36" s="13">
        <v>7</v>
      </c>
      <c r="B36" s="13" t="s">
        <v>169</v>
      </c>
      <c r="C36" s="13" t="s">
        <v>78</v>
      </c>
      <c r="D36" s="63"/>
      <c r="E36" s="13" t="s">
        <v>27</v>
      </c>
      <c r="F36" s="13" t="s">
        <v>79</v>
      </c>
      <c r="G36" s="73"/>
      <c r="H36" s="71">
        <v>5059</v>
      </c>
      <c r="I36" s="71">
        <v>5670.6570000000065</v>
      </c>
      <c r="J36" s="71"/>
      <c r="K36" s="71"/>
      <c r="L36" s="71"/>
      <c r="M36" s="71"/>
      <c r="N36" s="71"/>
      <c r="O36" s="71">
        <v>5059</v>
      </c>
      <c r="P36" s="71">
        <v>5670.6570000000065</v>
      </c>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v>5059</v>
      </c>
      <c r="AR36" s="71">
        <v>5670.6570000000065</v>
      </c>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111"/>
      <c r="DV36" s="111"/>
      <c r="DW36" s="111"/>
      <c r="DX36" s="111"/>
      <c r="DY36" s="111"/>
      <c r="DZ36" s="111"/>
      <c r="EA36" s="111"/>
      <c r="EB36" s="111"/>
      <c r="EC36" s="111"/>
      <c r="ED36" s="111"/>
      <c r="EE36" s="111"/>
      <c r="EF36" s="111"/>
      <c r="EG36" s="111"/>
      <c r="EH36" s="111"/>
      <c r="EI36" s="111"/>
      <c r="EJ36" s="111"/>
      <c r="EK36" s="111"/>
      <c r="EL36" s="111"/>
      <c r="EM36" s="111"/>
      <c r="EN36" s="111"/>
      <c r="EO36" s="111"/>
      <c r="EP36" s="111"/>
      <c r="EQ36" s="111"/>
      <c r="ER36" s="111"/>
      <c r="ES36" s="111"/>
      <c r="ET36" s="111"/>
      <c r="EU36" s="111"/>
      <c r="EV36" s="111"/>
      <c r="EW36" s="111"/>
      <c r="EX36" s="111"/>
      <c r="EY36" s="111"/>
      <c r="EZ36" s="111"/>
      <c r="FA36" s="111"/>
      <c r="FB36" s="111"/>
      <c r="FC36" s="111"/>
      <c r="FD36" s="111"/>
      <c r="FE36" s="111"/>
      <c r="FF36" s="111"/>
      <c r="FG36" s="111"/>
      <c r="FH36" s="111"/>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200"/>
    </row>
    <row r="39" spans="21:179" ht="16.5">
      <c r="U39" s="75"/>
      <c r="BG39" s="75"/>
      <c r="CU39" s="75"/>
      <c r="EI39" s="115"/>
      <c r="FW39" s="18"/>
    </row>
    <row r="40" spans="21:179" ht="16.5">
      <c r="U40" s="75"/>
      <c r="BG40" s="75"/>
      <c r="CU40" s="75"/>
      <c r="EI40" s="115"/>
      <c r="FW40" s="18"/>
    </row>
  </sheetData>
  <sheetProtection/>
  <mergeCells count="289">
    <mergeCell ref="FC10:FC11"/>
    <mergeCell ref="FD10:FD11"/>
    <mergeCell ref="FF10:FF11"/>
    <mergeCell ref="FH10:FH11"/>
    <mergeCell ref="FG8:FG11"/>
    <mergeCell ref="FH8:FH9"/>
    <mergeCell ref="EO10:EO11"/>
    <mergeCell ref="EP10:EP11"/>
    <mergeCell ref="ER10:ER11"/>
    <mergeCell ref="ES10:ES11"/>
    <mergeCell ref="ET10:ET11"/>
    <mergeCell ref="EU10:EU11"/>
    <mergeCell ref="EQ8:EQ11"/>
    <mergeCell ref="ER8:EW9"/>
    <mergeCell ref="EH10:EH11"/>
    <mergeCell ref="EI10:EI11"/>
    <mergeCell ref="EK10:EK11"/>
    <mergeCell ref="EL10:EL11"/>
    <mergeCell ref="EM10:EM11"/>
    <mergeCell ref="EN10:EN11"/>
    <mergeCell ref="DV9:DV11"/>
    <mergeCell ref="DW9:EB9"/>
    <mergeCell ref="DW10:DW11"/>
    <mergeCell ref="DX10:DX11"/>
    <mergeCell ref="DY10:DY11"/>
    <mergeCell ref="DZ10:DZ11"/>
    <mergeCell ref="EA10:EA11"/>
    <mergeCell ref="EB10:EB11"/>
    <mergeCell ref="EX8:EX11"/>
    <mergeCell ref="EY8:FD9"/>
    <mergeCell ref="FE8:FE11"/>
    <mergeCell ref="FF8:FF9"/>
    <mergeCell ref="EV10:EV11"/>
    <mergeCell ref="EW10:EW11"/>
    <mergeCell ref="EY10:EY11"/>
    <mergeCell ref="EZ10:EZ11"/>
    <mergeCell ref="FA10:FA11"/>
    <mergeCell ref="FB10:FB11"/>
    <mergeCell ref="DU8:DU11"/>
    <mergeCell ref="DV8:EB8"/>
    <mergeCell ref="EC8:EC11"/>
    <mergeCell ref="ED8:EI9"/>
    <mergeCell ref="EJ8:EJ11"/>
    <mergeCell ref="EK8:EP9"/>
    <mergeCell ref="ED10:ED11"/>
    <mergeCell ref="EE10:EE11"/>
    <mergeCell ref="EF10:EF11"/>
    <mergeCell ref="EG10:EG11"/>
    <mergeCell ref="DU6:FH6"/>
    <mergeCell ref="DU7:EB7"/>
    <mergeCell ref="EC7:EI7"/>
    <mergeCell ref="EJ7:EP7"/>
    <mergeCell ref="EQ7:EW7"/>
    <mergeCell ref="EX7:FD7"/>
    <mergeCell ref="FE7:FF7"/>
    <mergeCell ref="FG7:FH7"/>
    <mergeCell ref="CE7:CF7"/>
    <mergeCell ref="CE8:CE11"/>
    <mergeCell ref="CF8:CF9"/>
    <mergeCell ref="CF10:CF11"/>
    <mergeCell ref="CB10:CB11"/>
    <mergeCell ref="CC8:CC11"/>
    <mergeCell ref="CD10:CD11"/>
    <mergeCell ref="CC7:CD7"/>
    <mergeCell ref="CD8:CD9"/>
    <mergeCell ref="BV7:CB7"/>
    <mergeCell ref="BV8:BV11"/>
    <mergeCell ref="BW8:CB9"/>
    <mergeCell ref="BW10:BW11"/>
    <mergeCell ref="BX10:BX11"/>
    <mergeCell ref="BY10:BY11"/>
    <mergeCell ref="BZ10:BZ11"/>
    <mergeCell ref="CA10:CA11"/>
    <mergeCell ref="BO7:BU7"/>
    <mergeCell ref="BO8:BO11"/>
    <mergeCell ref="BP8:BU9"/>
    <mergeCell ref="BP10:BP11"/>
    <mergeCell ref="BQ10:BQ11"/>
    <mergeCell ref="BR10:BR11"/>
    <mergeCell ref="BS10:BS11"/>
    <mergeCell ref="BT10:BT11"/>
    <mergeCell ref="BU10:BU11"/>
    <mergeCell ref="BI8:BN9"/>
    <mergeCell ref="BI10:BI11"/>
    <mergeCell ref="BJ10:BJ11"/>
    <mergeCell ref="BK10:BK11"/>
    <mergeCell ref="BL10:BL11"/>
    <mergeCell ref="BM10:BM11"/>
    <mergeCell ref="BN10:BN11"/>
    <mergeCell ref="BA8:BA11"/>
    <mergeCell ref="BB8:BG9"/>
    <mergeCell ref="A2:GW2"/>
    <mergeCell ref="BG10:BG11"/>
    <mergeCell ref="BA5:GW5"/>
    <mergeCell ref="BA7:BG7"/>
    <mergeCell ref="AT9:AT11"/>
    <mergeCell ref="AU9:AZ9"/>
    <mergeCell ref="BH7:BN7"/>
    <mergeCell ref="BH8:BH11"/>
    <mergeCell ref="D7:D11"/>
    <mergeCell ref="AW10:AW11"/>
    <mergeCell ref="G7:N7"/>
    <mergeCell ref="O7:U7"/>
    <mergeCell ref="V7:AB7"/>
    <mergeCell ref="AC7:AI7"/>
    <mergeCell ref="AJ7:AP7"/>
    <mergeCell ref="AQ7:AR7"/>
    <mergeCell ref="G8:G11"/>
    <mergeCell ref="H8:N8"/>
    <mergeCell ref="AX10:AX11"/>
    <mergeCell ref="AY10:AY11"/>
    <mergeCell ref="AZ10:AZ11"/>
    <mergeCell ref="AS7:AZ7"/>
    <mergeCell ref="AS8:AS11"/>
    <mergeCell ref="AT8:AZ8"/>
    <mergeCell ref="A4:GW4"/>
    <mergeCell ref="BE1:GW1"/>
    <mergeCell ref="BB10:BB11"/>
    <mergeCell ref="BC10:BC11"/>
    <mergeCell ref="BD10:BD11"/>
    <mergeCell ref="BE10:BE11"/>
    <mergeCell ref="BF10:BF11"/>
    <mergeCell ref="A3:GW3"/>
    <mergeCell ref="AU10:AU11"/>
    <mergeCell ref="AV10:AV11"/>
    <mergeCell ref="AM10:AM11"/>
    <mergeCell ref="O8:O11"/>
    <mergeCell ref="P8:U9"/>
    <mergeCell ref="V8:V11"/>
    <mergeCell ref="W8:AB9"/>
    <mergeCell ref="AC8:AC11"/>
    <mergeCell ref="AD8:AI9"/>
    <mergeCell ref="P10:P11"/>
    <mergeCell ref="AA10:AA11"/>
    <mergeCell ref="AB10:AB11"/>
    <mergeCell ref="AF10:AF11"/>
    <mergeCell ref="AG10:AG11"/>
    <mergeCell ref="AH10:AH11"/>
    <mergeCell ref="AI10:AI11"/>
    <mergeCell ref="AK10:AK11"/>
    <mergeCell ref="AL10:AL11"/>
    <mergeCell ref="H9:H11"/>
    <mergeCell ref="I9:N9"/>
    <mergeCell ref="I10:I11"/>
    <mergeCell ref="J10:J11"/>
    <mergeCell ref="K10:K11"/>
    <mergeCell ref="L10:L11"/>
    <mergeCell ref="M10:M11"/>
    <mergeCell ref="N10:N11"/>
    <mergeCell ref="AE10:AE11"/>
    <mergeCell ref="Q10:Q11"/>
    <mergeCell ref="R10:R11"/>
    <mergeCell ref="S10:S11"/>
    <mergeCell ref="T10:T11"/>
    <mergeCell ref="U10:U11"/>
    <mergeCell ref="W10:W11"/>
    <mergeCell ref="AD10:AD11"/>
    <mergeCell ref="AK8:AP9"/>
    <mergeCell ref="AS6:CF6"/>
    <mergeCell ref="GW6:GW11"/>
    <mergeCell ref="AP10:AP11"/>
    <mergeCell ref="AR10:AR11"/>
    <mergeCell ref="X10:X11"/>
    <mergeCell ref="Y10:Y11"/>
    <mergeCell ref="Z10:Z11"/>
    <mergeCell ref="AQ8:AQ11"/>
    <mergeCell ref="AR8:AR9"/>
    <mergeCell ref="GW30:GW36"/>
    <mergeCell ref="A6:A11"/>
    <mergeCell ref="B6:B11"/>
    <mergeCell ref="C6:C11"/>
    <mergeCell ref="E6:E11"/>
    <mergeCell ref="F6:F11"/>
    <mergeCell ref="G6:AR6"/>
    <mergeCell ref="AN10:AN11"/>
    <mergeCell ref="AO10:AO11"/>
    <mergeCell ref="AJ8:AJ11"/>
    <mergeCell ref="CG6:DT6"/>
    <mergeCell ref="CG7:CN7"/>
    <mergeCell ref="CO7:CU7"/>
    <mergeCell ref="CV7:DB7"/>
    <mergeCell ref="DC7:DI7"/>
    <mergeCell ref="DJ7:DP7"/>
    <mergeCell ref="DQ7:DR7"/>
    <mergeCell ref="DS7:DT7"/>
    <mergeCell ref="CG8:CG11"/>
    <mergeCell ref="CH8:CN8"/>
    <mergeCell ref="CO8:CO11"/>
    <mergeCell ref="CP8:CU9"/>
    <mergeCell ref="CV8:CV11"/>
    <mergeCell ref="CW8:DB9"/>
    <mergeCell ref="CP10:CP11"/>
    <mergeCell ref="CQ10:CQ11"/>
    <mergeCell ref="CR10:CR11"/>
    <mergeCell ref="CS10:CS11"/>
    <mergeCell ref="DJ8:DJ11"/>
    <mergeCell ref="DK8:DP9"/>
    <mergeCell ref="DQ8:DQ11"/>
    <mergeCell ref="DR8:DR9"/>
    <mergeCell ref="DH10:DH11"/>
    <mergeCell ref="DI10:DI11"/>
    <mergeCell ref="DK10:DK11"/>
    <mergeCell ref="DL10:DL11"/>
    <mergeCell ref="DM10:DM11"/>
    <mergeCell ref="DN10:DN11"/>
    <mergeCell ref="CH9:CH11"/>
    <mergeCell ref="CI9:CN9"/>
    <mergeCell ref="CI10:CI11"/>
    <mergeCell ref="CJ10:CJ11"/>
    <mergeCell ref="CK10:CK11"/>
    <mergeCell ref="CL10:CL11"/>
    <mergeCell ref="CM10:CM11"/>
    <mergeCell ref="CN10:CN11"/>
    <mergeCell ref="CT10:CT11"/>
    <mergeCell ref="CU10:CU11"/>
    <mergeCell ref="CW10:CW11"/>
    <mergeCell ref="CX10:CX11"/>
    <mergeCell ref="CY10:CY11"/>
    <mergeCell ref="CZ10:CZ11"/>
    <mergeCell ref="DA10:DA11"/>
    <mergeCell ref="DB10:DB11"/>
    <mergeCell ref="DD10:DD11"/>
    <mergeCell ref="DE10:DE11"/>
    <mergeCell ref="DF10:DF11"/>
    <mergeCell ref="DG10:DG11"/>
    <mergeCell ref="DC8:DC11"/>
    <mergeCell ref="DD8:DI9"/>
    <mergeCell ref="DO10:DO11"/>
    <mergeCell ref="DP10:DP11"/>
    <mergeCell ref="DR10:DR11"/>
    <mergeCell ref="DT10:DT11"/>
    <mergeCell ref="DS8:DS11"/>
    <mergeCell ref="DT8:DT9"/>
    <mergeCell ref="FI6:GV6"/>
    <mergeCell ref="FI7:FP7"/>
    <mergeCell ref="FQ7:FW7"/>
    <mergeCell ref="FX7:GD7"/>
    <mergeCell ref="GE7:GK7"/>
    <mergeCell ref="GL7:GR7"/>
    <mergeCell ref="GS7:GT7"/>
    <mergeCell ref="GU7:GV7"/>
    <mergeCell ref="FI8:FI11"/>
    <mergeCell ref="FJ8:FP8"/>
    <mergeCell ref="FQ8:FQ11"/>
    <mergeCell ref="FR8:FW9"/>
    <mergeCell ref="FX8:FX11"/>
    <mergeCell ref="FY8:GD9"/>
    <mergeCell ref="FR10:FR11"/>
    <mergeCell ref="FS10:FS11"/>
    <mergeCell ref="FT10:FT11"/>
    <mergeCell ref="FU10:FU11"/>
    <mergeCell ref="GL8:GL11"/>
    <mergeCell ref="GM8:GR9"/>
    <mergeCell ref="GS8:GS11"/>
    <mergeCell ref="GT8:GT9"/>
    <mergeCell ref="GJ10:GJ11"/>
    <mergeCell ref="GK10:GK11"/>
    <mergeCell ref="GM10:GM11"/>
    <mergeCell ref="GN10:GN11"/>
    <mergeCell ref="GO10:GO11"/>
    <mergeCell ref="GP10:GP11"/>
    <mergeCell ref="FJ9:FJ11"/>
    <mergeCell ref="FK9:FP9"/>
    <mergeCell ref="FK10:FK11"/>
    <mergeCell ref="FL10:FL11"/>
    <mergeCell ref="FM10:FM11"/>
    <mergeCell ref="FN10:FN11"/>
    <mergeCell ref="FO10:FO11"/>
    <mergeCell ref="FP10:FP11"/>
    <mergeCell ref="FV10:FV11"/>
    <mergeCell ref="FW10:FW11"/>
    <mergeCell ref="FY10:FY11"/>
    <mergeCell ref="FZ10:FZ11"/>
    <mergeCell ref="GA10:GA11"/>
    <mergeCell ref="GB10:GB11"/>
    <mergeCell ref="GC10:GC11"/>
    <mergeCell ref="GD10:GD11"/>
    <mergeCell ref="GF10:GF11"/>
    <mergeCell ref="GG10:GG11"/>
    <mergeCell ref="GH10:GH11"/>
    <mergeCell ref="GI10:GI11"/>
    <mergeCell ref="GE8:GE11"/>
    <mergeCell ref="GF8:GK9"/>
    <mergeCell ref="GQ10:GQ11"/>
    <mergeCell ref="GR10:GR11"/>
    <mergeCell ref="GT10:GT11"/>
    <mergeCell ref="GV10:GV11"/>
    <mergeCell ref="GU8:GU11"/>
    <mergeCell ref="GV8:GV9"/>
  </mergeCells>
  <printOptions/>
  <pageMargins left="0.2362204724409449" right="0.15748031496062992" top="0.31496062992125984" bottom="0.31496062992125984" header="0.31496062992125984" footer="0.31496062992125984"/>
  <pageSetup horizontalDpi="600" verticalDpi="600" orientation="landscape"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DPI KONTUM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VP</cp:lastModifiedBy>
  <cp:lastPrinted>2020-08-19T14:37:09Z</cp:lastPrinted>
  <dcterms:created xsi:type="dcterms:W3CDTF">2017-03-07T08:21:04Z</dcterms:created>
  <dcterms:modified xsi:type="dcterms:W3CDTF">2020-08-20T02:16:35Z</dcterms:modified>
  <cp:category/>
  <cp:version/>
  <cp:contentType/>
  <cp:contentStatus/>
</cp:coreProperties>
</file>