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755" firstSheet="7" activeTab="8"/>
  </bookViews>
  <sheets>
    <sheet name="Bieu 01 TH" sheetId="3" state="hidden" r:id="rId1"/>
    <sheet name="Bieu 02a NSDP (N)" sheetId="7" state="hidden" r:id="rId2"/>
    <sheet name="Bieu 02b NSDP (H)" sheetId="15" state="hidden" r:id="rId3"/>
    <sheet name="Bieu 03 NSTW" sheetId="16" state="hidden" r:id="rId4"/>
    <sheet name="Bieu 04 Thu de lai" sheetId="17" state="hidden" r:id="rId5"/>
    <sheet name="Bieu 05. CTMTQG" sheetId="14" state="hidden" r:id="rId6"/>
    <sheet name="Bieu 06 ODA" sheetId="12" state="hidden" r:id="rId7"/>
    <sheet name="Biểu 1" sheetId="18" r:id="rId8"/>
    <sheet name="Biểu 2" sheetId="5" r:id="rId9"/>
    <sheet name="Bieu 04 Thu de lai 21-25" sheetId="13" state="hidden" r:id="rId10"/>
    <sheet name="Biểu 03" sheetId="19" r:id="rId11"/>
  </sheets>
  <externalReferences>
    <externalReference r:id="rId12"/>
    <externalReference r:id="rId13"/>
    <externalReference r:id="rId14"/>
  </externalReferences>
  <definedNames>
    <definedName name="____a1" localSheetId="5" hidden="1">{"'Sheet1'!$L$16"}</definedName>
    <definedName name="____a1" localSheetId="6" hidden="1">{"'Sheet1'!$L$16"}</definedName>
    <definedName name="____a1" hidden="1">{"'Sheet1'!$L$16"}</definedName>
    <definedName name="____B1" localSheetId="5" hidden="1">{"'Sheet1'!$L$16"}</definedName>
    <definedName name="____B1" localSheetId="6" hidden="1">{"'Sheet1'!$L$16"}</definedName>
    <definedName name="____B1" hidden="1">{"'Sheet1'!$L$16"}</definedName>
    <definedName name="____ban2" localSheetId="5" hidden="1">{"'Sheet1'!$L$16"}</definedName>
    <definedName name="____ban2" localSheetId="6" hidden="1">{"'Sheet1'!$L$16"}</definedName>
    <definedName name="____ban2" hidden="1">{"'Sheet1'!$L$16"}</definedName>
    <definedName name="____h1" localSheetId="5" hidden="1">{"'Sheet1'!$L$16"}</definedName>
    <definedName name="____h1" localSheetId="6" hidden="1">{"'Sheet1'!$L$16"}</definedName>
    <definedName name="____h1" hidden="1">{"'Sheet1'!$L$16"}</definedName>
    <definedName name="____hu1" localSheetId="5" hidden="1">{"'Sheet1'!$L$16"}</definedName>
    <definedName name="____hu1" localSheetId="6" hidden="1">{"'Sheet1'!$L$16"}</definedName>
    <definedName name="____hu1" hidden="1">{"'Sheet1'!$L$16"}</definedName>
    <definedName name="____hu2" localSheetId="5" hidden="1">{"'Sheet1'!$L$16"}</definedName>
    <definedName name="____hu2" localSheetId="6" hidden="1">{"'Sheet1'!$L$16"}</definedName>
    <definedName name="____hu2" hidden="1">{"'Sheet1'!$L$16"}</definedName>
    <definedName name="____hu5" localSheetId="5" hidden="1">{"'Sheet1'!$L$16"}</definedName>
    <definedName name="____hu5" localSheetId="6" hidden="1">{"'Sheet1'!$L$16"}</definedName>
    <definedName name="____hu5" hidden="1">{"'Sheet1'!$L$16"}</definedName>
    <definedName name="____hu6" localSheetId="5" hidden="1">{"'Sheet1'!$L$16"}</definedName>
    <definedName name="____hu6" localSheetId="6" hidden="1">{"'Sheet1'!$L$16"}</definedName>
    <definedName name="____hu6" hidden="1">{"'Sheet1'!$L$16"}</definedName>
    <definedName name="____M36" localSheetId="5" hidden="1">{"'Sheet1'!$L$16"}</definedName>
    <definedName name="____M36" localSheetId="6" hidden="1">{"'Sheet1'!$L$16"}</definedName>
    <definedName name="____M36" hidden="1">{"'Sheet1'!$L$16"}</definedName>
    <definedName name="____PA3" localSheetId="5" hidden="1">{"'Sheet1'!$L$16"}</definedName>
    <definedName name="____PA3" localSheetId="6" hidden="1">{"'Sheet1'!$L$16"}</definedName>
    <definedName name="____PA3" hidden="1">{"'Sheet1'!$L$16"}</definedName>
    <definedName name="____Pl2" localSheetId="5" hidden="1">{"'Sheet1'!$L$16"}</definedName>
    <definedName name="____Pl2" localSheetId="6" hidden="1">{"'Sheet1'!$L$16"}</definedName>
    <definedName name="____Pl2" hidden="1">{"'Sheet1'!$L$16"}</definedName>
    <definedName name="____Tru21" localSheetId="5" hidden="1">{"'Sheet1'!$L$16"}</definedName>
    <definedName name="____Tru21" localSheetId="6" hidden="1">{"'Sheet1'!$L$16"}</definedName>
    <definedName name="____Tru21" hidden="1">{"'Sheet1'!$L$16"}</definedName>
    <definedName name="___a1" localSheetId="5" hidden="1">{"'Sheet1'!$L$16"}</definedName>
    <definedName name="___a1" localSheetId="6" hidden="1">{"'Sheet1'!$L$16"}</definedName>
    <definedName name="___a1" hidden="1">{"'Sheet1'!$L$16"}</definedName>
    <definedName name="___B1" localSheetId="5" hidden="1">{"'Sheet1'!$L$16"}</definedName>
    <definedName name="___B1" localSheetId="6" hidden="1">{"'Sheet1'!$L$16"}</definedName>
    <definedName name="___B1" hidden="1">{"'Sheet1'!$L$16"}</definedName>
    <definedName name="___ban2" localSheetId="5" hidden="1">{"'Sheet1'!$L$16"}</definedName>
    <definedName name="___ban2" localSheetId="6" hidden="1">{"'Sheet1'!$L$16"}</definedName>
    <definedName name="___ban2" hidden="1">{"'Sheet1'!$L$16"}</definedName>
    <definedName name="___h1" localSheetId="5" hidden="1">{"'Sheet1'!$L$16"}</definedName>
    <definedName name="___h1" localSheetId="6" hidden="1">{"'Sheet1'!$L$16"}</definedName>
    <definedName name="___h1" hidden="1">{"'Sheet1'!$L$16"}</definedName>
    <definedName name="___hsm2">1.1289</definedName>
    <definedName name="___hu1" localSheetId="5" hidden="1">{"'Sheet1'!$L$16"}</definedName>
    <definedName name="___hu1" localSheetId="6" hidden="1">{"'Sheet1'!$L$16"}</definedName>
    <definedName name="___hu1" hidden="1">{"'Sheet1'!$L$16"}</definedName>
    <definedName name="___hu2" localSheetId="5" hidden="1">{"'Sheet1'!$L$16"}</definedName>
    <definedName name="___hu2" localSheetId="6" hidden="1">{"'Sheet1'!$L$16"}</definedName>
    <definedName name="___hu2" hidden="1">{"'Sheet1'!$L$16"}</definedName>
    <definedName name="___hu5" localSheetId="5" hidden="1">{"'Sheet1'!$L$16"}</definedName>
    <definedName name="___hu5" localSheetId="6" hidden="1">{"'Sheet1'!$L$16"}</definedName>
    <definedName name="___hu5" hidden="1">{"'Sheet1'!$L$16"}</definedName>
    <definedName name="___hu6" localSheetId="5" hidden="1">{"'Sheet1'!$L$16"}</definedName>
    <definedName name="___hu6" localSheetId="6" hidden="1">{"'Sheet1'!$L$16"}</definedName>
    <definedName name="___hu6" hidden="1">{"'Sheet1'!$L$16"}</definedName>
    <definedName name="___isc1">0.035</definedName>
    <definedName name="___isc2">0.02</definedName>
    <definedName name="___isc3">0.054</definedName>
    <definedName name="___M36" localSheetId="5" hidden="1">{"'Sheet1'!$L$16"}</definedName>
    <definedName name="___M36" localSheetId="6" hidden="1">{"'Sheet1'!$L$16"}</definedName>
    <definedName name="___M36" hidden="1">{"'Sheet1'!$L$16"}</definedName>
    <definedName name="___NSO2" localSheetId="5" hidden="1">{"'Sheet1'!$L$16"}</definedName>
    <definedName name="___NSO2" localSheetId="6" hidden="1">{"'Sheet1'!$L$16"}</definedName>
    <definedName name="___NSO2" hidden="1">{"'Sheet1'!$L$16"}</definedName>
    <definedName name="___PA3" localSheetId="5" hidden="1">{"'Sheet1'!$L$16"}</definedName>
    <definedName name="___PA3" localSheetId="6" hidden="1">{"'Sheet1'!$L$16"}</definedName>
    <definedName name="___PA3" hidden="1">{"'Sheet1'!$L$16"}</definedName>
    <definedName name="___Pl2" localSheetId="5" hidden="1">{"'Sheet1'!$L$16"}</definedName>
    <definedName name="___Pl2" localSheetId="6" hidden="1">{"'Sheet1'!$L$16"}</definedName>
    <definedName name="___Pl2" hidden="1">{"'Sheet1'!$L$16"}</definedName>
    <definedName name="___PL3" localSheetId="2" hidden="1">#REF!</definedName>
    <definedName name="___PL3" localSheetId="3" hidden="1">#REF!</definedName>
    <definedName name="___PL3" localSheetId="4" hidden="1">#REF!</definedName>
    <definedName name="___PL3" localSheetId="9" hidden="1">#REF!</definedName>
    <definedName name="___PL3" localSheetId="5" hidden="1">#REF!</definedName>
    <definedName name="___PL3" localSheetId="6"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5" hidden="1">{"'Sheet1'!$L$16"}</definedName>
    <definedName name="___Tru21" localSheetId="6" hidden="1">{"'Sheet1'!$L$16"}</definedName>
    <definedName name="___Tru21" hidden="1">{"'Sheet1'!$L$16"}</definedName>
    <definedName name="__a1" localSheetId="5" hidden="1">{"'Sheet1'!$L$16"}</definedName>
    <definedName name="__a1" localSheetId="6" hidden="1">{"'Sheet1'!$L$16"}</definedName>
    <definedName name="__a1" hidden="1">{"'Sheet1'!$L$16"}</definedName>
    <definedName name="__B1" localSheetId="5" hidden="1">{"'Sheet1'!$L$16"}</definedName>
    <definedName name="__B1" localSheetId="6" hidden="1">{"'Sheet1'!$L$16"}</definedName>
    <definedName name="__B1" hidden="1">{"'Sheet1'!$L$16"}</definedName>
    <definedName name="__ban2" localSheetId="5" hidden="1">{"'Sheet1'!$L$16"}</definedName>
    <definedName name="__ban2" localSheetId="6" hidden="1">{"'Sheet1'!$L$16"}</definedName>
    <definedName name="__ban2" hidden="1">{"'Sheet1'!$L$16"}</definedName>
    <definedName name="__h1" localSheetId="5" hidden="1">{"'Sheet1'!$L$16"}</definedName>
    <definedName name="__h1" localSheetId="6" hidden="1">{"'Sheet1'!$L$16"}</definedName>
    <definedName name="__h1" hidden="1">{"'Sheet1'!$L$16"}</definedName>
    <definedName name="__hsm2">1.1289</definedName>
    <definedName name="__hu1" localSheetId="5" hidden="1">{"'Sheet1'!$L$16"}</definedName>
    <definedName name="__hu1" localSheetId="6" hidden="1">{"'Sheet1'!$L$16"}</definedName>
    <definedName name="__hu1" hidden="1">{"'Sheet1'!$L$16"}</definedName>
    <definedName name="__hu2" localSheetId="5" hidden="1">{"'Sheet1'!$L$16"}</definedName>
    <definedName name="__hu2" localSheetId="6" hidden="1">{"'Sheet1'!$L$16"}</definedName>
    <definedName name="__hu2" hidden="1">{"'Sheet1'!$L$16"}</definedName>
    <definedName name="__hu5" localSheetId="5" hidden="1">{"'Sheet1'!$L$16"}</definedName>
    <definedName name="__hu5" localSheetId="6" hidden="1">{"'Sheet1'!$L$16"}</definedName>
    <definedName name="__hu5" hidden="1">{"'Sheet1'!$L$16"}</definedName>
    <definedName name="__hu6" localSheetId="5" hidden="1">{"'Sheet1'!$L$16"}</definedName>
    <definedName name="__hu6" localSheetId="6" hidden="1">{"'Sheet1'!$L$16"}</definedName>
    <definedName name="__hu6" hidden="1">{"'Sheet1'!$L$16"}</definedName>
    <definedName name="__isc1">0.035</definedName>
    <definedName name="__isc2">0.02</definedName>
    <definedName name="__isc3">0.054</definedName>
    <definedName name="__M36" localSheetId="5" hidden="1">{"'Sheet1'!$L$16"}</definedName>
    <definedName name="__M36" localSheetId="6" hidden="1">{"'Sheet1'!$L$16"}</definedName>
    <definedName name="__M36" hidden="1">{"'Sheet1'!$L$16"}</definedName>
    <definedName name="__NSO2" localSheetId="5" hidden="1">{"'Sheet1'!$L$16"}</definedName>
    <definedName name="__NSO2" localSheetId="6" hidden="1">{"'Sheet1'!$L$16"}</definedName>
    <definedName name="__NSO2" hidden="1">{"'Sheet1'!$L$16"}</definedName>
    <definedName name="__PA3" localSheetId="5" hidden="1">{"'Sheet1'!$L$16"}</definedName>
    <definedName name="__PA3" localSheetId="6" hidden="1">{"'Sheet1'!$L$16"}</definedName>
    <definedName name="__PA3" hidden="1">{"'Sheet1'!$L$16"}</definedName>
    <definedName name="__Pl2" localSheetId="5" hidden="1">{"'Sheet1'!$L$16"}</definedName>
    <definedName name="__Pl2" localSheetId="6"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5" hidden="1">{"'Sheet1'!$L$16"}</definedName>
    <definedName name="__Tru21" localSheetId="6" hidden="1">{"'Sheet1'!$L$16"}</definedName>
    <definedName name="__Tru21" hidden="1">{"'Sheet1'!$L$16"}</definedName>
    <definedName name="_40x4">5100</definedName>
    <definedName name="_a1" localSheetId="5" hidden="1">{"'Sheet1'!$L$16"}</definedName>
    <definedName name="_a1" localSheetId="6" hidden="1">{"'Sheet1'!$L$16"}</definedName>
    <definedName name="_a1" hidden="1">{"'Sheet1'!$L$16"}</definedName>
    <definedName name="_B1" localSheetId="5" hidden="1">{"'Sheet1'!$L$16"}</definedName>
    <definedName name="_B1" localSheetId="6" hidden="1">{"'Sheet1'!$L$16"}</definedName>
    <definedName name="_B1" hidden="1">{"'Sheet1'!$L$16"}</definedName>
    <definedName name="_ban2" localSheetId="5" hidden="1">{"'Sheet1'!$L$16"}</definedName>
    <definedName name="_ban2" localSheetId="6" hidden="1">{"'Sheet1'!$L$16"}</definedName>
    <definedName name="_ban2" hidden="1">{"'Sheet1'!$L$16"}</definedName>
    <definedName name="_Fill" localSheetId="2" hidden="1">#REF!</definedName>
    <definedName name="_Fill" localSheetId="3" hidden="1">#REF!</definedName>
    <definedName name="_Fill" localSheetId="4" hidden="1">#REF!</definedName>
    <definedName name="_Fill" localSheetId="9" hidden="1">#REF!</definedName>
    <definedName name="_Fill" localSheetId="5" hidden="1">#REF!</definedName>
    <definedName name="_Fill" localSheetId="6" hidden="1">#REF!</definedName>
    <definedName name="_Fill" hidden="1">#REF!</definedName>
    <definedName name="_xlnm._FilterDatabase" localSheetId="2" hidden="1">#REF!</definedName>
    <definedName name="_xlnm._FilterDatabase" localSheetId="3" hidden="1">#REF!</definedName>
    <definedName name="_xlnm._FilterDatabase" localSheetId="4" hidden="1">#REF!</definedName>
    <definedName name="_xlnm._FilterDatabase" localSheetId="9" hidden="1">#REF!</definedName>
    <definedName name="_xlnm._FilterDatabase" localSheetId="5" hidden="1">#REF!</definedName>
    <definedName name="_xlnm._FilterDatabase" localSheetId="6" hidden="1">#REF!</definedName>
    <definedName name="_xlnm._FilterDatabase" hidden="1">#REF!</definedName>
    <definedName name="_h1" localSheetId="5" hidden="1">{"'Sheet1'!$L$16"}</definedName>
    <definedName name="_h1" localSheetId="6" hidden="1">{"'Sheet1'!$L$16"}</definedName>
    <definedName name="_h1" hidden="1">{"'Sheet1'!$L$16"}</definedName>
    <definedName name="_hsm2">1.1289</definedName>
    <definedName name="_hu1" localSheetId="5" hidden="1">{"'Sheet1'!$L$16"}</definedName>
    <definedName name="_hu1" localSheetId="6" hidden="1">{"'Sheet1'!$L$16"}</definedName>
    <definedName name="_hu1" hidden="1">{"'Sheet1'!$L$16"}</definedName>
    <definedName name="_hu2" localSheetId="5" hidden="1">{"'Sheet1'!$L$16"}</definedName>
    <definedName name="_hu2" localSheetId="6" hidden="1">{"'Sheet1'!$L$16"}</definedName>
    <definedName name="_hu2" hidden="1">{"'Sheet1'!$L$16"}</definedName>
    <definedName name="_hu5" localSheetId="5" hidden="1">{"'Sheet1'!$L$16"}</definedName>
    <definedName name="_hu5" localSheetId="6" hidden="1">{"'Sheet1'!$L$16"}</definedName>
    <definedName name="_hu5" hidden="1">{"'Sheet1'!$L$16"}</definedName>
    <definedName name="_hu6" localSheetId="5" hidden="1">{"'Sheet1'!$L$16"}</definedName>
    <definedName name="_hu6" localSheetId="6" hidden="1">{"'Sheet1'!$L$16"}</definedName>
    <definedName name="_hu6" hidden="1">{"'Sheet1'!$L$16"}</definedName>
    <definedName name="_isc1">0.035</definedName>
    <definedName name="_isc2">0.02</definedName>
    <definedName name="_isc3">0.054</definedName>
    <definedName name="_Key1" localSheetId="2" hidden="1">#REF!</definedName>
    <definedName name="_Key1" localSheetId="3" hidden="1">#REF!</definedName>
    <definedName name="_Key1" localSheetId="4" hidden="1">#REF!</definedName>
    <definedName name="_Key1" localSheetId="9" hidden="1">#REF!</definedName>
    <definedName name="_Key1" localSheetId="5" hidden="1">#REF!</definedName>
    <definedName name="_Key1" localSheetId="6" hidden="1">#REF!</definedName>
    <definedName name="_Key1" hidden="1">#REF!</definedName>
    <definedName name="_Key2" localSheetId="2" hidden="1">#REF!</definedName>
    <definedName name="_Key2" localSheetId="3" hidden="1">#REF!</definedName>
    <definedName name="_Key2" localSheetId="4" hidden="1">#REF!</definedName>
    <definedName name="_Key2" localSheetId="9" hidden="1">#REF!</definedName>
    <definedName name="_Key2" localSheetId="5" hidden="1">#REF!</definedName>
    <definedName name="_Key2" localSheetId="6" hidden="1">#REF!</definedName>
    <definedName name="_Key2" hidden="1">#REF!</definedName>
    <definedName name="_M36" localSheetId="5" hidden="1">{"'Sheet1'!$L$16"}</definedName>
    <definedName name="_M36" localSheetId="6" hidden="1">{"'Sheet1'!$L$16"}</definedName>
    <definedName name="_M36" hidden="1">{"'Sheet1'!$L$16"}</definedName>
    <definedName name="_NSO2" localSheetId="5" hidden="1">{"'Sheet1'!$L$16"}</definedName>
    <definedName name="_NSO2" localSheetId="6" hidden="1">{"'Sheet1'!$L$16"}</definedName>
    <definedName name="_NSO2" hidden="1">{"'Sheet1'!$L$16"}</definedName>
    <definedName name="_Order1" hidden="1">255</definedName>
    <definedName name="_Order2" hidden="1">255</definedName>
    <definedName name="_PA3" localSheetId="5" hidden="1">{"'Sheet1'!$L$16"}</definedName>
    <definedName name="_PA3" localSheetId="6" hidden="1">{"'Sheet1'!$L$16"}</definedName>
    <definedName name="_PA3" hidden="1">{"'Sheet1'!$L$16"}</definedName>
    <definedName name="_Pl2" localSheetId="5" hidden="1">{"'Sheet1'!$L$16"}</definedName>
    <definedName name="_Pl2" localSheetId="6" hidden="1">{"'Sheet1'!$L$16"}</definedName>
    <definedName name="_Pl2" hidden="1">{"'Sheet1'!$L$16"}</definedName>
    <definedName name="_PL3" localSheetId="2" hidden="1">#REF!</definedName>
    <definedName name="_PL3" localSheetId="3" hidden="1">#REF!</definedName>
    <definedName name="_PL3" localSheetId="4" hidden="1">#REF!</definedName>
    <definedName name="_PL3" localSheetId="9" hidden="1">#REF!</definedName>
    <definedName name="_PL3" localSheetId="5" hidden="1">#REF!</definedName>
    <definedName name="_PL3" localSheetId="6" hidden="1">#REF!</definedName>
    <definedName name="_PL3" hidden="1">#REF!</definedName>
    <definedName name="_SOC10">0.3456</definedName>
    <definedName name="_SOC8">0.2827</definedName>
    <definedName name="_Sort" localSheetId="2" hidden="1">#REF!</definedName>
    <definedName name="_Sort" localSheetId="3" hidden="1">#REF!</definedName>
    <definedName name="_Sort" localSheetId="4" hidden="1">#REF!</definedName>
    <definedName name="_Sort" localSheetId="9" hidden="1">#REF!</definedName>
    <definedName name="_Sort" localSheetId="5" hidden="1">#REF!</definedName>
    <definedName name="_Sort" localSheetId="6" hidden="1">#REF!</definedName>
    <definedName name="_Sort" hidden="1">#REF!</definedName>
    <definedName name="_Sta1">531.877</definedName>
    <definedName name="_Sta2">561.952</definedName>
    <definedName name="_Sta3">712.202</definedName>
    <definedName name="_Sta4">762.202</definedName>
    <definedName name="_Tru21" localSheetId="5" hidden="1">{"'Sheet1'!$L$16"}</definedName>
    <definedName name="_Tru21" localSheetId="6" hidden="1">{"'Sheet1'!$L$16"}</definedName>
    <definedName name="_Tru21" hidden="1">{"'Sheet1'!$L$16"}</definedName>
    <definedName name="a" localSheetId="5" hidden="1">{"'Sheet1'!$L$16"}</definedName>
    <definedName name="a" localSheetId="6" hidden="1">{"'Sheet1'!$L$16"}</definedName>
    <definedName name="a" hidden="1">{"'Sheet1'!$L$16"}</definedName>
    <definedName name="ABC" localSheetId="2" hidden="1">#REF!</definedName>
    <definedName name="ABC" localSheetId="3" hidden="1">#REF!</definedName>
    <definedName name="ABC" localSheetId="4" hidden="1">#REF!</definedName>
    <definedName name="ABC" localSheetId="9" hidden="1">#REF!</definedName>
    <definedName name="ABC" localSheetId="5" hidden="1">#REF!</definedName>
    <definedName name="ABC" localSheetId="6" hidden="1">#REF!</definedName>
    <definedName name="ABC" hidden="1">#REF!</definedName>
    <definedName name="anscount" hidden="1">3</definedName>
    <definedName name="ATGT" localSheetId="5" hidden="1">{"'Sheet1'!$L$16"}</definedName>
    <definedName name="ATGT" localSheetId="6" hidden="1">{"'Sheet1'!$L$16"}</definedName>
    <definedName name="ATGT" hidden="1">{"'Sheet1'!$L$16"}</definedName>
    <definedName name="B.nuamat">7.25</definedName>
    <definedName name="bdd">1.5</definedName>
    <definedName name="Bm">3.5</definedName>
    <definedName name="Bn">6.5</definedName>
    <definedName name="BQP">'[1]BANCO (3)'!$N$124</definedName>
    <definedName name="Bulongma">8700</definedName>
    <definedName name="C.doc1">540</definedName>
    <definedName name="C.doc2">740</definedName>
    <definedName name="CACAU">298161</definedName>
    <definedName name="CDTK_tim">31.77</definedName>
    <definedName name="CLVC3">0.1</definedName>
    <definedName name="CoCauN" localSheetId="5" hidden="1">{"'Sheet1'!$L$16"}</definedName>
    <definedName name="CoCauN" localSheetId="6" hidden="1">{"'Sheet1'!$L$16"}</definedName>
    <definedName name="CoCauN" hidden="1">{"'Sheet1'!$L$16"}</definedName>
    <definedName name="Code" localSheetId="2" hidden="1">#REF!</definedName>
    <definedName name="Code" localSheetId="3" hidden="1">#REF!</definedName>
    <definedName name="Code" localSheetId="4" hidden="1">#REF!</definedName>
    <definedName name="Code" localSheetId="9" hidden="1">#REF!</definedName>
    <definedName name="Code" localSheetId="5" hidden="1">#REF!</definedName>
    <definedName name="Code" localSheetId="6" hidden="1">#REF!</definedName>
    <definedName name="Code" hidden="1">#REF!</definedName>
    <definedName name="Cotsatma">9726</definedName>
    <definedName name="Cotthepma">9726</definedName>
    <definedName name="CP" localSheetId="2" hidden="1">#REF!</definedName>
    <definedName name="CP" localSheetId="3" hidden="1">#REF!</definedName>
    <definedName name="CP" localSheetId="4" hidden="1">#REF!</definedName>
    <definedName name="CP" localSheetId="9" hidden="1">#REF!</definedName>
    <definedName name="CP" localSheetId="5" hidden="1">#REF!</definedName>
    <definedName name="CP" localSheetId="6" hidden="1">#REF!</definedName>
    <definedName name="CP" hidden="1">#REF!</definedName>
    <definedName name="CTCT1" localSheetId="5" hidden="1">{"'Sheet1'!$L$16"}</definedName>
    <definedName name="CTCT1" localSheetId="6" hidden="1">{"'Sheet1'!$L$16"}</definedName>
    <definedName name="CTCT1" hidden="1">{"'Sheet1'!$L$16"}</definedName>
    <definedName name="chitietbgiang2" localSheetId="5" hidden="1">{"'Sheet1'!$L$16"}</definedName>
    <definedName name="chitietbgiang2" localSheetId="6" hidden="1">{"'Sheet1'!$L$16"}</definedName>
    <definedName name="chitietbgiang2" hidden="1">{"'Sheet1'!$L$16"}</definedName>
    <definedName name="chung">66</definedName>
    <definedName name="dam">78000</definedName>
    <definedName name="data1" localSheetId="2" hidden="1">#REF!</definedName>
    <definedName name="data1" localSheetId="3" hidden="1">#REF!</definedName>
    <definedName name="data1" localSheetId="4" hidden="1">#REF!</definedName>
    <definedName name="data1" localSheetId="9" hidden="1">#REF!</definedName>
    <definedName name="data1" localSheetId="5" hidden="1">#REF!</definedName>
    <definedName name="data1" localSheetId="6" hidden="1">#REF!</definedName>
    <definedName name="data1" hidden="1">#REF!</definedName>
    <definedName name="data2" localSheetId="2" hidden="1">#REF!</definedName>
    <definedName name="data2" localSheetId="3" hidden="1">#REF!</definedName>
    <definedName name="data2" localSheetId="4" hidden="1">#REF!</definedName>
    <definedName name="data2" localSheetId="9" hidden="1">#REF!</definedName>
    <definedName name="data2" localSheetId="5" hidden="1">#REF!</definedName>
    <definedName name="data2" localSheetId="6" hidden="1">#REF!</definedName>
    <definedName name="data2" hidden="1">#REF!</definedName>
    <definedName name="data3" localSheetId="2" hidden="1">#REF!</definedName>
    <definedName name="data3" localSheetId="3" hidden="1">#REF!</definedName>
    <definedName name="data3" localSheetId="4" hidden="1">#REF!</definedName>
    <definedName name="data3" localSheetId="9" hidden="1">#REF!</definedName>
    <definedName name="data3" localSheetId="5" hidden="1">#REF!</definedName>
    <definedName name="data3" localSheetId="6" hidden="1">#REF!</definedName>
    <definedName name="data3" hidden="1">#REF!</definedName>
    <definedName name="DataFilter" localSheetId="2">[2]!DataFilter</definedName>
    <definedName name="DataFilter" localSheetId="3">[2]!DataFilter</definedName>
    <definedName name="DataFilter" localSheetId="4">[2]!DataFilter</definedName>
    <definedName name="DataFilter" localSheetId="9">[2]!DataFilter</definedName>
    <definedName name="DataFilter" localSheetId="5">[2]!DataFilter</definedName>
    <definedName name="DataFilter" localSheetId="6">[2]!DataFilter</definedName>
    <definedName name="DataFilter">[2]!DataFilter</definedName>
    <definedName name="DataSort" localSheetId="2">[2]!DataSort</definedName>
    <definedName name="DataSort" localSheetId="3">[2]!DataSort</definedName>
    <definedName name="DataSort" localSheetId="4">[2]!DataSort</definedName>
    <definedName name="DataSort" localSheetId="9">[2]!DataSort</definedName>
    <definedName name="DataSort" localSheetId="5">[2]!DataSort</definedName>
    <definedName name="DataSort" localSheetId="6">[2]!DataSort</definedName>
    <definedName name="DataSort">[2]!DataSort</definedName>
    <definedName name="DCL_22">12117600</definedName>
    <definedName name="DCL_35">25490000</definedName>
    <definedName name="dddem">0.1</definedName>
    <definedName name="Discount" localSheetId="2" hidden="1">#REF!</definedName>
    <definedName name="Discount" localSheetId="3" hidden="1">#REF!</definedName>
    <definedName name="Discount" localSheetId="4" hidden="1">#REF!</definedName>
    <definedName name="Discount" localSheetId="9" hidden="1">#REF!</definedName>
    <definedName name="Discount" localSheetId="5" hidden="1">#REF!</definedName>
    <definedName name="Discount" localSheetId="6" hidden="1">#REF!</definedName>
    <definedName name="Discount" hidden="1">#REF!</definedName>
    <definedName name="display_area_2" localSheetId="2" hidden="1">#REF!</definedName>
    <definedName name="display_area_2" localSheetId="3" hidden="1">#REF!</definedName>
    <definedName name="display_area_2" localSheetId="4" hidden="1">#REF!</definedName>
    <definedName name="display_area_2" localSheetId="9" hidden="1">#REF!</definedName>
    <definedName name="display_area_2" localSheetId="5" hidden="1">#REF!</definedName>
    <definedName name="display_area_2" localSheetId="6" hidden="1">#REF!</definedName>
    <definedName name="display_area_2" hidden="1">#REF!</definedName>
    <definedName name="docdoc">0.03125</definedName>
    <definedName name="dotcong">1</definedName>
    <definedName name="drf" localSheetId="2" hidden="1">#REF!</definedName>
    <definedName name="drf" localSheetId="3" hidden="1">#REF!</definedName>
    <definedName name="drf" localSheetId="4" hidden="1">#REF!</definedName>
    <definedName name="drf" localSheetId="9" hidden="1">#REF!</definedName>
    <definedName name="drf" localSheetId="5" hidden="1">#REF!</definedName>
    <definedName name="drf" localSheetId="6" hidden="1">#REF!</definedName>
    <definedName name="drf" hidden="1">#REF!</definedName>
    <definedName name="ds" localSheetId="5" hidden="1">{#N/A,#N/A,FALSE,"Chi tiÆt"}</definedName>
    <definedName name="ds" localSheetId="6" hidden="1">{#N/A,#N/A,FALSE,"Chi tiÆt"}</definedName>
    <definedName name="ds" hidden="1">{#N/A,#N/A,FALSE,"Chi tiÆt"}</definedName>
    <definedName name="dsh" localSheetId="2" hidden="1">#REF!</definedName>
    <definedName name="dsh" localSheetId="3" hidden="1">#REF!</definedName>
    <definedName name="dsh" localSheetId="4" hidden="1">#REF!</definedName>
    <definedName name="dsh" localSheetId="9" hidden="1">#REF!</definedName>
    <definedName name="dsh" localSheetId="5" hidden="1">#REF!</definedName>
    <definedName name="dsh" localSheetId="6" hidden="1">#REF!</definedName>
    <definedName name="dsh" hidden="1">#REF!</definedName>
    <definedName name="DuphongBCT">'[1]BANCO (3)'!$K$128</definedName>
    <definedName name="DuphongBNG">'[1]BANCO (3)'!$K$126</definedName>
    <definedName name="DuphongBQP">'[1]BANCO (3)'!$K$125</definedName>
    <definedName name="DuphongVKS">'[3]BANCO (2)'!$F$123</definedName>
    <definedName name="E.chandoc">8.875</definedName>
    <definedName name="E.PC">10.438</definedName>
    <definedName name="E.PVI">12</definedName>
    <definedName name="FCode" localSheetId="2" hidden="1">#REF!</definedName>
    <definedName name="FCode" localSheetId="3" hidden="1">#REF!</definedName>
    <definedName name="FCode" localSheetId="4" hidden="1">#REF!</definedName>
    <definedName name="FCode" localSheetId="9" hidden="1">#REF!</definedName>
    <definedName name="FCode" localSheetId="5" hidden="1">#REF!</definedName>
    <definedName name="FCode" localSheetId="6" hidden="1">#REF!</definedName>
    <definedName name="FCode" hidden="1">#REF!</definedName>
    <definedName name="FI_12">4820</definedName>
    <definedName name="g" localSheetId="5" hidden="1">{"'Sheet1'!$L$16"}</definedName>
    <definedName name="g" localSheetId="6" hidden="1">{"'Sheet1'!$L$16"}</definedName>
    <definedName name="g" hidden="1">{"'Sheet1'!$L$16"}</definedName>
    <definedName name="GoBack" localSheetId="2">[2]Sheet1!GoBack</definedName>
    <definedName name="GoBack" localSheetId="3">[2]Sheet1!GoBack</definedName>
    <definedName name="GoBack" localSheetId="4">[2]Sheet1!GoBack</definedName>
    <definedName name="GoBack" localSheetId="9">[2]Sheet1!GoBack</definedName>
    <definedName name="GoBack" localSheetId="5">[2]Sheet1!GoBack</definedName>
    <definedName name="GoBack" localSheetId="6">[2]Sheet1!GoBack</definedName>
    <definedName name="GoBack">[2]Sheet1!GoBack</definedName>
    <definedName name="h" localSheetId="5" hidden="1">{"'Sheet1'!$L$16"}</definedName>
    <definedName name="h" localSheetId="6" hidden="1">{"'Sheet1'!$L$16"}</definedName>
    <definedName name="h" hidden="1">{"'Sheet1'!$L$16"}</definedName>
    <definedName name="Hdao">0.3</definedName>
    <definedName name="Hdap">5.2</definedName>
    <definedName name="Heä_soá_laép_xaø_H">1.7</definedName>
    <definedName name="Heso">'[3]MT DPin (2)'!$BP$99</definedName>
    <definedName name="HiddenRows" localSheetId="2" hidden="1">#REF!</definedName>
    <definedName name="HiddenRows" localSheetId="3" hidden="1">#REF!</definedName>
    <definedName name="HiddenRows" localSheetId="4" hidden="1">#REF!</definedName>
    <definedName name="HiddenRows" localSheetId="9" hidden="1">#REF!</definedName>
    <definedName name="HiddenRows" localSheetId="5" hidden="1">#REF!</definedName>
    <definedName name="HiddenRows" localSheetId="6"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'[1]BANCO (3)'!$K$122</definedName>
    <definedName name="hsvl">1</definedName>
    <definedName name="hsvl2">1</definedName>
    <definedName name="htlm" localSheetId="5" hidden="1">{"'Sheet1'!$L$16"}</definedName>
    <definedName name="htlm" localSheetId="6" hidden="1">{"'Sheet1'!$L$16"}</definedName>
    <definedName name="htlm" hidden="1">{"'Sheet1'!$L$16"}</definedName>
    <definedName name="HTML_CodePage" hidden="1">950</definedName>
    <definedName name="HTML_Control" localSheetId="5" hidden="1">{"'Sheet1'!$L$16"}</definedName>
    <definedName name="HTML_Control" localSheetId="6"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5" hidden="1">{"'Sheet1'!$L$16"}</definedName>
    <definedName name="hu" localSheetId="6" hidden="1">{"'Sheet1'!$L$16"}</definedName>
    <definedName name="hu" hidden="1">{"'Sheet1'!$L$16"}</definedName>
    <definedName name="HUU" localSheetId="5" hidden="1">{"'Sheet1'!$L$16"}</definedName>
    <definedName name="HUU" localSheetId="6" hidden="1">{"'Sheet1'!$L$16"}</definedName>
    <definedName name="HUU" hidden="1">{"'Sheet1'!$L$16"}</definedName>
    <definedName name="huy" localSheetId="5" hidden="1">{"'Sheet1'!$L$16"}</definedName>
    <definedName name="huy" localSheetId="6" hidden="1">{"'Sheet1'!$L$16"}</definedName>
    <definedName name="huy" hidden="1">{"'Sheet1'!$L$16"}</definedName>
    <definedName name="j" localSheetId="5" hidden="1">{"'Sheet1'!$L$16"}</definedName>
    <definedName name="j" localSheetId="6" hidden="1">{"'Sheet1'!$L$16"}</definedName>
    <definedName name="j" hidden="1">{"'Sheet1'!$L$16"}</definedName>
    <definedName name="k" localSheetId="5" hidden="1">{"'Sheet1'!$L$16"}</definedName>
    <definedName name="k" localSheetId="6" hidden="1">{"'Sheet1'!$L$16"}</definedName>
    <definedName name="k" hidden="1">{"'Sheet1'!$L$16"}</definedName>
    <definedName name="ksbn" localSheetId="5" hidden="1">{"'Sheet1'!$L$16"}</definedName>
    <definedName name="ksbn" localSheetId="6" hidden="1">{"'Sheet1'!$L$16"}</definedName>
    <definedName name="ksbn" hidden="1">{"'Sheet1'!$L$16"}</definedName>
    <definedName name="kshn" localSheetId="5" hidden="1">{"'Sheet1'!$L$16"}</definedName>
    <definedName name="kshn" localSheetId="6" hidden="1">{"'Sheet1'!$L$16"}</definedName>
    <definedName name="kshn" hidden="1">{"'Sheet1'!$L$16"}</definedName>
    <definedName name="ksls" localSheetId="5" hidden="1">{"'Sheet1'!$L$16"}</definedName>
    <definedName name="ksls" localSheetId="6" hidden="1">{"'Sheet1'!$L$16"}</definedName>
    <definedName name="ksls" hidden="1">{"'Sheet1'!$L$16"}</definedName>
    <definedName name="khac">2</definedName>
    <definedName name="khongtruotgia" localSheetId="5" hidden="1">{"'Sheet1'!$L$16"}</definedName>
    <definedName name="khongtruotgia" localSheetId="6" hidden="1">{"'Sheet1'!$L$16"}</definedName>
    <definedName name="khongtruotgia" hidden="1">{"'Sheet1'!$L$16"}</definedName>
    <definedName name="l" localSheetId="5" hidden="1">{"'Sheet1'!$L$16"}</definedName>
    <definedName name="l" localSheetId="6" hidden="1">{"'Sheet1'!$L$16"}</definedName>
    <definedName name="l" hidden="1">{"'Sheet1'!$L$16"}</definedName>
    <definedName name="L63x6">5800</definedName>
    <definedName name="langson" localSheetId="5" hidden="1">{"'Sheet1'!$L$16"}</definedName>
    <definedName name="langson" localSheetId="6" hidden="1">{"'Sheet1'!$L$16"}</definedName>
    <definedName name="langson" hidden="1">{"'Sheet1'!$L$16"}</definedName>
    <definedName name="LBS_22">107800000</definedName>
    <definedName name="lk" localSheetId="2" hidden="1">#REF!</definedName>
    <definedName name="lk" localSheetId="3" hidden="1">#REF!</definedName>
    <definedName name="lk" localSheetId="4" hidden="1">#REF!</definedName>
    <definedName name="lk" localSheetId="9" hidden="1">#REF!</definedName>
    <definedName name="lk" localSheetId="5" hidden="1">#REF!</definedName>
    <definedName name="lk" localSheetId="6" hidden="1">#REF!</definedName>
    <definedName name="lk" hidden="1">#REF!</definedName>
    <definedName name="m" localSheetId="5" hidden="1">{"'Sheet1'!$L$16"}</definedName>
    <definedName name="m" localSheetId="6" hidden="1">{"'Sheet1'!$L$16"}</definedName>
    <definedName name="m" hidden="1">{"'Sheet1'!$L$16"}</definedName>
    <definedName name="mo" localSheetId="5" hidden="1">{"'Sheet1'!$L$16"}</definedName>
    <definedName name="mo" localSheetId="6" hidden="1">{"'Sheet1'!$L$16"}</definedName>
    <definedName name="mo" hidden="1">{"'Sheet1'!$L$16"}</definedName>
    <definedName name="moi" localSheetId="5" hidden="1">{"'Sheet1'!$L$16"}</definedName>
    <definedName name="moi" localSheetId="6" hidden="1">{"'Sheet1'!$L$16"}</definedName>
    <definedName name="moi" hidden="1">{"'Sheet1'!$L$16"}</definedName>
    <definedName name="n" localSheetId="5" hidden="1">{"'Sheet1'!$L$16"}</definedName>
    <definedName name="n" localSheetId="6" hidden="1">{"'Sheet1'!$L$16"}</definedName>
    <definedName name="n" hidden="1">{"'Sheet1'!$L$16"}</definedName>
    <definedName name="OrderTable" localSheetId="2" hidden="1">#REF!</definedName>
    <definedName name="OrderTable" localSheetId="3" hidden="1">#REF!</definedName>
    <definedName name="OrderTable" localSheetId="4" hidden="1">#REF!</definedName>
    <definedName name="OrderTable" localSheetId="9" hidden="1">#REF!</definedName>
    <definedName name="OrderTable" localSheetId="5" hidden="1">#REF!</definedName>
    <definedName name="OrderTable" localSheetId="6" hidden="1">#REF!</definedName>
    <definedName name="OrderTable" hidden="1">#REF!</definedName>
    <definedName name="PAIII_" localSheetId="5" hidden="1">{"'Sheet1'!$L$16"}</definedName>
    <definedName name="PAIII_" localSheetId="6" hidden="1">{"'Sheet1'!$L$16"}</definedName>
    <definedName name="PAIII_" hidden="1">{"'Sheet1'!$L$16"}</definedName>
    <definedName name="PMS" localSheetId="5" hidden="1">{"'Sheet1'!$L$16"}</definedName>
    <definedName name="PMS" localSheetId="6" hidden="1">{"'Sheet1'!$L$16"}</definedName>
    <definedName name="PMS" hidden="1">{"'Sheet1'!$L$16"}</definedName>
    <definedName name="_xlnm.Print_Area" localSheetId="0">'Bieu 01 TH'!$A$1:$AN$36</definedName>
    <definedName name="_xlnm.Print_Area" localSheetId="1">'Bieu 02a NSDP (N)'!$A$1:$BC$184</definedName>
    <definedName name="_xlnm.Print_Area" localSheetId="2">'Bieu 02b NSDP (H)'!$A$1:$BD$49</definedName>
    <definedName name="_xlnm.Print_Area" localSheetId="3">'Bieu 03 NSTW'!$A$1:$BD$46</definedName>
    <definedName name="_xlnm.Print_Area" localSheetId="4">'Bieu 04 Thu de lai'!$A$1:$BD$46</definedName>
    <definedName name="_xlnm.Print_Area" localSheetId="9">'Bieu 04 Thu de lai 21-25'!$A$1:$S$46</definedName>
    <definedName name="_xlnm.Print_Area" localSheetId="5">'Bieu 05. CTMTQG'!$A$1:$CQ$61</definedName>
    <definedName name="_xlnm.Print_Area" localSheetId="6">'Bieu 06 ODA'!$A$1:$CP$64</definedName>
    <definedName name="_xlnm.Print_Area" localSheetId="10">'Biểu 03'!$A$1:$I$8</definedName>
    <definedName name="_xlnm.Print_Area" localSheetId="7">'Biểu 1'!$A$2:$U$23</definedName>
    <definedName name="_xlnm.Print_Area" localSheetId="8">'Biểu 2'!$A$1:$AU$122</definedName>
    <definedName name="_xlnm.Print_Titles" localSheetId="0">'Bieu 01 TH'!$6:$10</definedName>
    <definedName name="_xlnm.Print_Titles" localSheetId="1">'Bieu 02a NSDP (N)'!$6:$11</definedName>
    <definedName name="_xlnm.Print_Titles" localSheetId="2">'Bieu 02b NSDP (H)'!$6:$11</definedName>
    <definedName name="_xlnm.Print_Titles" localSheetId="3">'Bieu 03 NSTW'!$6:$11</definedName>
    <definedName name="_xlnm.Print_Titles" localSheetId="4">'Bieu 04 Thu de lai'!$6:$11</definedName>
    <definedName name="_xlnm.Print_Titles" localSheetId="9">'Bieu 04 Thu de lai 21-25'!$6:$10</definedName>
    <definedName name="_xlnm.Print_Titles" localSheetId="5">'Bieu 05. CTMTQG'!$6:$13</definedName>
    <definedName name="_xlnm.Print_Titles" localSheetId="6">'Bieu 06 ODA'!$6:$13</definedName>
    <definedName name="_xlnm.Print_Titles" localSheetId="8">'Biểu 2'!$7:$10</definedName>
    <definedName name="ProdForm" localSheetId="2" hidden="1">#REF!</definedName>
    <definedName name="ProdForm" localSheetId="3" hidden="1">#REF!</definedName>
    <definedName name="ProdForm" localSheetId="4" hidden="1">#REF!</definedName>
    <definedName name="ProdForm" localSheetId="9" hidden="1">#REF!</definedName>
    <definedName name="ProdForm" localSheetId="5" hidden="1">#REF!</definedName>
    <definedName name="ProdForm" localSheetId="6" hidden="1">#REF!</definedName>
    <definedName name="ProdForm" hidden="1">#REF!</definedName>
    <definedName name="Product" localSheetId="2" hidden="1">#REF!</definedName>
    <definedName name="Product" localSheetId="3" hidden="1">#REF!</definedName>
    <definedName name="Product" localSheetId="4" hidden="1">#REF!</definedName>
    <definedName name="Product" localSheetId="9" hidden="1">#REF!</definedName>
    <definedName name="Product" localSheetId="5" hidden="1">#REF!</definedName>
    <definedName name="Product" localSheetId="6" hidden="1">#REF!</definedName>
    <definedName name="Product" hidden="1">#REF!</definedName>
    <definedName name="rate">14000</definedName>
    <definedName name="RCArea" localSheetId="2" hidden="1">#REF!</definedName>
    <definedName name="RCArea" localSheetId="3" hidden="1">#REF!</definedName>
    <definedName name="RCArea" localSheetId="4" hidden="1">#REF!</definedName>
    <definedName name="RCArea" localSheetId="9" hidden="1">#REF!</definedName>
    <definedName name="RCArea" localSheetId="5" hidden="1">#REF!</definedName>
    <definedName name="RCArea" localSheetId="6" hidden="1">#REF!</definedName>
    <definedName name="RCArea" hidden="1">#REF!</definedName>
    <definedName name="S.dinh">640</definedName>
    <definedName name="Spanner_Auto_File">"C:\My Documents\tinh cdo.x2a"</definedName>
    <definedName name="SpecialPrice" localSheetId="2" hidden="1">#REF!</definedName>
    <definedName name="SpecialPrice" localSheetId="3" hidden="1">#REF!</definedName>
    <definedName name="SpecialPrice" localSheetId="4" hidden="1">#REF!</definedName>
    <definedName name="SpecialPrice" localSheetId="9" hidden="1">#REF!</definedName>
    <definedName name="SpecialPrice" localSheetId="5" hidden="1">#REF!</definedName>
    <definedName name="SpecialPrice" localSheetId="6" hidden="1">#REF!</definedName>
    <definedName name="SpecialPrice" hidden="1">#REF!</definedName>
    <definedName name="t" localSheetId="5" hidden="1">{"'Sheet1'!$L$16"}</definedName>
    <definedName name="t" localSheetId="6" hidden="1">{"'Sheet1'!$L$16"}</definedName>
    <definedName name="t" hidden="1">{"'Sheet1'!$L$16"}</definedName>
    <definedName name="Tang">100</definedName>
    <definedName name="TaxTV">10%</definedName>
    <definedName name="TaxXL">5%</definedName>
    <definedName name="tbl_ProdInfo" localSheetId="2" hidden="1">#REF!</definedName>
    <definedName name="tbl_ProdInfo" localSheetId="3" hidden="1">#REF!</definedName>
    <definedName name="tbl_ProdInfo" localSheetId="4" hidden="1">#REF!</definedName>
    <definedName name="tbl_ProdInfo" localSheetId="9" hidden="1">#REF!</definedName>
    <definedName name="tbl_ProdInfo" localSheetId="5" hidden="1">#REF!</definedName>
    <definedName name="tbl_ProdInfo" localSheetId="6" hidden="1">#REF!</definedName>
    <definedName name="tbl_ProdInfo" hidden="1">#REF!</definedName>
    <definedName name="Tiepdiama">9500</definedName>
    <definedName name="ttttt" localSheetId="5" hidden="1">{"'Sheet1'!$L$16"}</definedName>
    <definedName name="ttttt" localSheetId="6" hidden="1">{"'Sheet1'!$L$16"}</definedName>
    <definedName name="ttttt" hidden="1">{"'Sheet1'!$L$16"}</definedName>
    <definedName name="TTTTTTTTT" localSheetId="5" hidden="1">{"'Sheet1'!$L$16"}</definedName>
    <definedName name="TTTTTTTTT" localSheetId="6" hidden="1">{"'Sheet1'!$L$16"}</definedName>
    <definedName name="TTTTTTTTT" hidden="1">{"'Sheet1'!$L$16"}</definedName>
    <definedName name="ttttttttttt" localSheetId="5" hidden="1">{"'Sheet1'!$L$16"}</definedName>
    <definedName name="ttttttttttt" localSheetId="6" hidden="1">{"'Sheet1'!$L$16"}</definedName>
    <definedName name="ttttttttttt" hidden="1">{"'Sheet1'!$L$16"}</definedName>
    <definedName name="tuyennhanh" localSheetId="5" hidden="1">{"'Sheet1'!$L$16"}</definedName>
    <definedName name="tuyennhanh" localSheetId="6" hidden="1">{"'Sheet1'!$L$16"}</definedName>
    <definedName name="tuyennhanh" hidden="1">{"'Sheet1'!$L$16"}</definedName>
    <definedName name="tytrong16so5nam">'[1]PLI CTrinh'!$CN$10</definedName>
    <definedName name="tha" localSheetId="5" hidden="1">{"'Sheet1'!$L$16"}</definedName>
    <definedName name="tha" localSheetId="6" hidden="1">{"'Sheet1'!$L$16"}</definedName>
    <definedName name="tha" hidden="1">{"'Sheet1'!$L$16"}</definedName>
    <definedName name="thepma">10500</definedName>
    <definedName name="thue">6</definedName>
    <definedName name="u" localSheetId="5" hidden="1">{"'Sheet1'!$L$16"}</definedName>
    <definedName name="u" localSheetId="6" hidden="1">{"'Sheet1'!$L$16"}</definedName>
    <definedName name="u" hidden="1">{"'Sheet1'!$L$16"}</definedName>
    <definedName name="ư" localSheetId="5" hidden="1">{"'Sheet1'!$L$16"}</definedName>
    <definedName name="ư" localSheetId="6" hidden="1">{"'Sheet1'!$L$16"}</definedName>
    <definedName name="ư" hidden="1">{"'Sheet1'!$L$16"}</definedName>
    <definedName name="v" localSheetId="5" hidden="1">{"'Sheet1'!$L$16"}</definedName>
    <definedName name="v" localSheetId="6" hidden="1">{"'Sheet1'!$L$16"}</definedName>
    <definedName name="v" hidden="1">{"'Sheet1'!$L$16"}</definedName>
    <definedName name="VAÄT_LIEÄU">"nhandongia"</definedName>
    <definedName name="vcoto" localSheetId="5" hidden="1">{"'Sheet1'!$L$16"}</definedName>
    <definedName name="vcoto" localSheetId="6" hidden="1">{"'Sheet1'!$L$16"}</definedName>
    <definedName name="vcoto" hidden="1">{"'Sheet1'!$L$16"}</definedName>
    <definedName name="Viet" localSheetId="5" hidden="1">{"'Sheet1'!$L$16"}</definedName>
    <definedName name="Viet" localSheetId="6" hidden="1">{"'Sheet1'!$L$16"}</definedName>
    <definedName name="Viet" hidden="1">{"'Sheet1'!$L$16"}</definedName>
    <definedName name="WIRE1">5</definedName>
    <definedName name="wrn.aaa." localSheetId="5" hidden="1">{#N/A,#N/A,FALSE,"Sheet1";#N/A,#N/A,FALSE,"Sheet1";#N/A,#N/A,FALSE,"Sheet1"}</definedName>
    <definedName name="wrn.aaa." localSheetId="6" hidden="1">{#N/A,#N/A,FALSE,"Sheet1";#N/A,#N/A,FALSE,"Sheet1";#N/A,#N/A,FALSE,"Sheet1"}</definedName>
    <definedName name="wrn.aaa." hidden="1">{#N/A,#N/A,FALSE,"Sheet1";#N/A,#N/A,FALSE,"Sheet1";#N/A,#N/A,FALSE,"Sheet1"}</definedName>
    <definedName name="wrn.cong." localSheetId="5" hidden="1">{#N/A,#N/A,FALSE,"Sheet1"}</definedName>
    <definedName name="wrn.cong." localSheetId="6" hidden="1">{#N/A,#N/A,FALSE,"Sheet1"}</definedName>
    <definedName name="wrn.cong." hidden="1">{#N/A,#N/A,FALSE,"Sheet1"}</definedName>
    <definedName name="wrn.chi._.tiÆt." localSheetId="5" hidden="1">{#N/A,#N/A,FALSE,"Chi tiÆt"}</definedName>
    <definedName name="wrn.chi._.tiÆt." localSheetId="6" hidden="1">{#N/A,#N/A,FALSE,"Chi tiÆt"}</definedName>
    <definedName name="wrn.chi._.tiÆt." hidden="1">{#N/A,#N/A,FALSE,"Chi tiÆt"}</definedName>
    <definedName name="wrn.vd." localSheetId="5" hidden="1">{#N/A,#N/A,TRUE,"BT M200 da 10x20"}</definedName>
    <definedName name="wrn.vd." localSheetId="6" hidden="1">{#N/A,#N/A,TRUE,"BT M200 da 10x20"}</definedName>
    <definedName name="wrn.vd." hidden="1">{#N/A,#N/A,TRUE,"BT M200 da 10x20"}</definedName>
    <definedName name="XBCNCKT">5600</definedName>
    <definedName name="XCCT">0.5</definedName>
    <definedName name="xls" localSheetId="5" hidden="1">{"'Sheet1'!$L$16"}</definedName>
    <definedName name="xls" localSheetId="6" hidden="1">{"'Sheet1'!$L$16"}</definedName>
    <definedName name="xls" hidden="1">{"'Sheet1'!$L$16"}</definedName>
    <definedName name="xlttbninh" localSheetId="5" hidden="1">{"'Sheet1'!$L$16"}</definedName>
    <definedName name="xlttbninh" localSheetId="6" hidden="1">{"'Sheet1'!$L$16"}</definedName>
    <definedName name="xlttbninh" hidden="1">{"'Sheet1'!$L$16"}</definedName>
    <definedName name="XTKKTTC">7500</definedName>
  </definedNames>
  <calcPr calcId="124519"/>
</workbook>
</file>

<file path=xl/calcChain.xml><?xml version="1.0" encoding="utf-8"?>
<calcChain xmlns="http://schemas.openxmlformats.org/spreadsheetml/2006/main">
  <c r="AX66" i="5"/>
  <c r="AJ87"/>
  <c r="AK87"/>
  <c r="R20" i="18" l="1"/>
  <c r="R15"/>
  <c r="AK101" i="5"/>
  <c r="AX88"/>
  <c r="AX87"/>
  <c r="AJ88"/>
  <c r="AK88"/>
  <c r="AK118"/>
  <c r="AM120"/>
  <c r="AL120" s="1"/>
  <c r="AF120"/>
  <c r="AM122"/>
  <c r="AL122" s="1"/>
  <c r="AJ122"/>
  <c r="AM121"/>
  <c r="AL121" s="1"/>
  <c r="AJ121"/>
  <c r="AJ118" s="1"/>
  <c r="AJ109"/>
  <c r="AJ108"/>
  <c r="AK108"/>
  <c r="AJ107"/>
  <c r="AJ106"/>
  <c r="AK50"/>
  <c r="AK49"/>
  <c r="AJ49"/>
  <c r="AF105"/>
  <c r="AM106"/>
  <c r="AL106" s="1"/>
  <c r="AF106"/>
  <c r="AM107"/>
  <c r="AL107" s="1"/>
  <c r="AM109"/>
  <c r="AL109" s="1"/>
  <c r="AM108"/>
  <c r="AL108" s="1"/>
  <c r="AJ39"/>
  <c r="AJ37"/>
  <c r="AJ35"/>
  <c r="AK48" l="1"/>
  <c r="AJ50"/>
  <c r="AM97" l="1"/>
  <c r="AG86"/>
  <c r="AG85"/>
  <c r="AI77"/>
  <c r="AN77"/>
  <c r="AO77"/>
  <c r="AP77"/>
  <c r="AQ77"/>
  <c r="AR77"/>
  <c r="AS77"/>
  <c r="AT77"/>
  <c r="AN101" l="1"/>
  <c r="AN100" s="1"/>
  <c r="AN98" s="1"/>
  <c r="AO101"/>
  <c r="AO100" s="1"/>
  <c r="AO98" s="1"/>
  <c r="AP101"/>
  <c r="AP100" s="1"/>
  <c r="AP98" s="1"/>
  <c r="AQ101"/>
  <c r="AQ100" s="1"/>
  <c r="AQ98" s="1"/>
  <c r="AR101"/>
  <c r="AR100" s="1"/>
  <c r="AR98" s="1"/>
  <c r="AS101"/>
  <c r="AT101"/>
  <c r="AM105"/>
  <c r="AL105" s="1"/>
  <c r="AN54"/>
  <c r="AN51" s="1"/>
  <c r="AJ36"/>
  <c r="AN45"/>
  <c r="AO45"/>
  <c r="AP45"/>
  <c r="AQ45"/>
  <c r="AR45"/>
  <c r="AN48"/>
  <c r="AO48"/>
  <c r="AP48"/>
  <c r="AQ48"/>
  <c r="AR48"/>
  <c r="AO54"/>
  <c r="AO51" s="1"/>
  <c r="AP54"/>
  <c r="AP51" s="1"/>
  <c r="AQ54"/>
  <c r="AQ51" s="1"/>
  <c r="AR54"/>
  <c r="AR51" s="1"/>
  <c r="AN66"/>
  <c r="AO66"/>
  <c r="AP66"/>
  <c r="AQ66"/>
  <c r="AR66"/>
  <c r="AN70"/>
  <c r="AO70"/>
  <c r="AP70"/>
  <c r="AP69" s="1"/>
  <c r="AQ70"/>
  <c r="AQ69" s="1"/>
  <c r="AR70"/>
  <c r="AR69" s="1"/>
  <c r="AN93"/>
  <c r="AO93"/>
  <c r="AP93"/>
  <c r="AQ93"/>
  <c r="AR93"/>
  <c r="AN96"/>
  <c r="AN95" s="1"/>
  <c r="AO96"/>
  <c r="AO95" s="1"/>
  <c r="AP96"/>
  <c r="AP95" s="1"/>
  <c r="AQ96"/>
  <c r="AQ95" s="1"/>
  <c r="AR96"/>
  <c r="AR95" s="1"/>
  <c r="AN113"/>
  <c r="AN112" s="1"/>
  <c r="AN110" s="1"/>
  <c r="AO113"/>
  <c r="AO112" s="1"/>
  <c r="AO110" s="1"/>
  <c r="AP113"/>
  <c r="AP112" s="1"/>
  <c r="AP110" s="1"/>
  <c r="AQ113"/>
  <c r="AQ112" s="1"/>
  <c r="AQ110" s="1"/>
  <c r="AR113"/>
  <c r="AR112" s="1"/>
  <c r="AR110" s="1"/>
  <c r="AN118"/>
  <c r="AN116" s="1"/>
  <c r="AO118"/>
  <c r="AO116" s="1"/>
  <c r="AP118"/>
  <c r="AP116" s="1"/>
  <c r="AQ118"/>
  <c r="AQ116" s="1"/>
  <c r="AR118"/>
  <c r="AR116" s="1"/>
  <c r="AM46"/>
  <c r="AL46" s="1"/>
  <c r="AM47"/>
  <c r="AM49"/>
  <c r="AM50"/>
  <c r="AM52"/>
  <c r="AM53"/>
  <c r="AL53" s="1"/>
  <c r="AM55"/>
  <c r="AL55" s="1"/>
  <c r="AM56"/>
  <c r="AL56" s="1"/>
  <c r="AM60"/>
  <c r="AL60" s="1"/>
  <c r="AM61"/>
  <c r="AM62"/>
  <c r="AM63"/>
  <c r="AM64"/>
  <c r="AL64" s="1"/>
  <c r="AM67"/>
  <c r="AL67" s="1"/>
  <c r="AM68"/>
  <c r="AL68" s="1"/>
  <c r="AM71"/>
  <c r="AM72"/>
  <c r="AM73"/>
  <c r="AL73" s="1"/>
  <c r="AM74"/>
  <c r="AM75"/>
  <c r="AM76"/>
  <c r="AL76" s="1"/>
  <c r="AM78"/>
  <c r="AL78" s="1"/>
  <c r="AM79"/>
  <c r="AL79" s="1"/>
  <c r="AM80"/>
  <c r="AM81"/>
  <c r="AL81" s="1"/>
  <c r="AM82"/>
  <c r="AL82" s="1"/>
  <c r="AM83"/>
  <c r="AM84"/>
  <c r="AL84" s="1"/>
  <c r="AM85"/>
  <c r="AL85" s="1"/>
  <c r="AM86"/>
  <c r="AL86" s="1"/>
  <c r="AM87"/>
  <c r="AL87" s="1"/>
  <c r="AM88"/>
  <c r="AL88" s="1"/>
  <c r="AM89"/>
  <c r="AL89" s="1"/>
  <c r="AM90"/>
  <c r="AL90" s="1"/>
  <c r="AM91"/>
  <c r="AL91" s="1"/>
  <c r="AM94"/>
  <c r="AM99"/>
  <c r="AL99" s="1"/>
  <c r="AM102"/>
  <c r="AL102" s="1"/>
  <c r="AM103"/>
  <c r="AL103" s="1"/>
  <c r="AM104"/>
  <c r="AL104" s="1"/>
  <c r="AM111"/>
  <c r="AL111" s="1"/>
  <c r="AM114"/>
  <c r="AL114" s="1"/>
  <c r="AM115"/>
  <c r="AL115" s="1"/>
  <c r="AM117"/>
  <c r="AL117" s="1"/>
  <c r="AM119"/>
  <c r="AN31"/>
  <c r="AO31"/>
  <c r="AP31"/>
  <c r="AQ31"/>
  <c r="AR31"/>
  <c r="AM17"/>
  <c r="AL17" s="1"/>
  <c r="AM18"/>
  <c r="AL18" s="1"/>
  <c r="AM19"/>
  <c r="AL19" s="1"/>
  <c r="AM20"/>
  <c r="AL20" s="1"/>
  <c r="AM21"/>
  <c r="AL21" s="1"/>
  <c r="AM22"/>
  <c r="AL22" s="1"/>
  <c r="AM23"/>
  <c r="AL23" s="1"/>
  <c r="AM24"/>
  <c r="AL24" s="1"/>
  <c r="AM25"/>
  <c r="AL25" s="1"/>
  <c r="AM26"/>
  <c r="AL26" s="1"/>
  <c r="AM27"/>
  <c r="AL27" s="1"/>
  <c r="AM28"/>
  <c r="AL28" s="1"/>
  <c r="AM29"/>
  <c r="AL29" s="1"/>
  <c r="AM30"/>
  <c r="AL30" s="1"/>
  <c r="AM32"/>
  <c r="AL32" s="1"/>
  <c r="AM33"/>
  <c r="AL33" s="1"/>
  <c r="AM34"/>
  <c r="AL34" s="1"/>
  <c r="AM35"/>
  <c r="AL35" s="1"/>
  <c r="AM36"/>
  <c r="AL36" s="1"/>
  <c r="AM37"/>
  <c r="AL37" s="1"/>
  <c r="AM38"/>
  <c r="AL38" s="1"/>
  <c r="AM39"/>
  <c r="AL39" s="1"/>
  <c r="AM40"/>
  <c r="AL40" s="1"/>
  <c r="AM41"/>
  <c r="AL41" s="1"/>
  <c r="AM42"/>
  <c r="AL42" s="1"/>
  <c r="AM43"/>
  <c r="AL43" s="1"/>
  <c r="AM16"/>
  <c r="AL16" s="1"/>
  <c r="AN15"/>
  <c r="AO15"/>
  <c r="AP15"/>
  <c r="AQ15"/>
  <c r="AR15"/>
  <c r="U31"/>
  <c r="V31"/>
  <c r="AK31"/>
  <c r="AJ32"/>
  <c r="AK15"/>
  <c r="AP92" l="1"/>
  <c r="AR65"/>
  <c r="AR59" s="1"/>
  <c r="AR58" s="1"/>
  <c r="AR57" s="1"/>
  <c r="AQ65"/>
  <c r="AQ59" s="1"/>
  <c r="AQ58" s="1"/>
  <c r="AQ57" s="1"/>
  <c r="AO44"/>
  <c r="AP65"/>
  <c r="AP59" s="1"/>
  <c r="AP58" s="1"/>
  <c r="AP57" s="1"/>
  <c r="AQ44"/>
  <c r="AP44"/>
  <c r="AR44"/>
  <c r="AR92"/>
  <c r="AN92"/>
  <c r="AO92"/>
  <c r="AQ92"/>
  <c r="AM118"/>
  <c r="AL119"/>
  <c r="AP14"/>
  <c r="AP13" s="1"/>
  <c r="AQ14"/>
  <c r="AR14"/>
  <c r="AN14"/>
  <c r="AM96"/>
  <c r="AL97"/>
  <c r="AM93"/>
  <c r="AO14"/>
  <c r="AM77"/>
  <c r="AM101"/>
  <c r="AL101" s="1"/>
  <c r="AM113"/>
  <c r="AM66"/>
  <c r="AO69"/>
  <c r="AO65" s="1"/>
  <c r="AO59" s="1"/>
  <c r="AO57" s="1"/>
  <c r="AN69"/>
  <c r="AN65" s="1"/>
  <c r="AN59" s="1"/>
  <c r="AN58" s="1"/>
  <c r="AN57" s="1"/>
  <c r="AM70"/>
  <c r="AM54"/>
  <c r="AM48"/>
  <c r="AN44"/>
  <c r="AM45"/>
  <c r="AM31"/>
  <c r="AL31" s="1"/>
  <c r="AM15"/>
  <c r="AK116"/>
  <c r="AJ116"/>
  <c r="S23" i="18" s="1"/>
  <c r="R23" s="1"/>
  <c r="AT116" i="5"/>
  <c r="AS116"/>
  <c r="AI116"/>
  <c r="AH116"/>
  <c r="AG116"/>
  <c r="AF116"/>
  <c r="AT113"/>
  <c r="AT112" s="1"/>
  <c r="AT110" s="1"/>
  <c r="AS113"/>
  <c r="AS112" s="1"/>
  <c r="AS110" s="1"/>
  <c r="AK113"/>
  <c r="AJ113"/>
  <c r="AJ112" s="1"/>
  <c r="AJ110" s="1"/>
  <c r="S22" i="18" s="1"/>
  <c r="R22" s="1"/>
  <c r="AI113" i="5"/>
  <c r="AI112" s="1"/>
  <c r="AI110" s="1"/>
  <c r="AH113"/>
  <c r="AH112" s="1"/>
  <c r="AH110" s="1"/>
  <c r="AK112"/>
  <c r="AK110" s="1"/>
  <c r="AG110"/>
  <c r="AF110"/>
  <c r="AJ102"/>
  <c r="AJ101" s="1"/>
  <c r="AF102"/>
  <c r="AT100"/>
  <c r="AT98" s="1"/>
  <c r="AS100"/>
  <c r="AS98" s="1"/>
  <c r="AK100"/>
  <c r="AK98" s="1"/>
  <c r="AI101"/>
  <c r="AI100" s="1"/>
  <c r="AH101"/>
  <c r="AH100" s="1"/>
  <c r="AG98"/>
  <c r="AF98"/>
  <c r="AF97"/>
  <c r="AF96" s="1"/>
  <c r="AT96"/>
  <c r="AT95" s="1"/>
  <c r="AS96"/>
  <c r="AS95" s="1"/>
  <c r="AI96"/>
  <c r="AI95" s="1"/>
  <c r="AH96"/>
  <c r="AH95" s="1"/>
  <c r="AG96"/>
  <c r="AK94"/>
  <c r="AK93" s="1"/>
  <c r="AF94"/>
  <c r="AT93"/>
  <c r="AS93"/>
  <c r="AH91"/>
  <c r="AD94"/>
  <c r="AD97" s="1"/>
  <c r="AJ85"/>
  <c r="AJ84"/>
  <c r="AK83"/>
  <c r="AL83" s="1"/>
  <c r="AJ83"/>
  <c r="AJ81"/>
  <c r="AH80"/>
  <c r="AE77"/>
  <c r="AJ76"/>
  <c r="AK75"/>
  <c r="AJ75" s="1"/>
  <c r="AK74"/>
  <c r="AJ74" s="1"/>
  <c r="AH74"/>
  <c r="AI72"/>
  <c r="AH72" s="1"/>
  <c r="AI71"/>
  <c r="AH71" s="1"/>
  <c r="AT70"/>
  <c r="AS70"/>
  <c r="AE70"/>
  <c r="AJ68"/>
  <c r="AJ67"/>
  <c r="AT66"/>
  <c r="AS66"/>
  <c r="AK66"/>
  <c r="AI66"/>
  <c r="AH66"/>
  <c r="AG65"/>
  <c r="AF65"/>
  <c r="AE65"/>
  <c r="AK63"/>
  <c r="AJ63" s="1"/>
  <c r="AF63"/>
  <c r="AK62"/>
  <c r="AJ62" s="1"/>
  <c r="AF62"/>
  <c r="AJ61"/>
  <c r="AK61" s="1"/>
  <c r="AL61" s="1"/>
  <c r="AH61"/>
  <c r="AG61"/>
  <c r="AJ55"/>
  <c r="AJ54" s="1"/>
  <c r="AI55"/>
  <c r="AH55" s="1"/>
  <c r="AH54" s="1"/>
  <c r="AT54"/>
  <c r="AS54"/>
  <c r="AK54"/>
  <c r="AT52"/>
  <c r="AS52"/>
  <c r="AK52"/>
  <c r="AL52" s="1"/>
  <c r="AJ52"/>
  <c r="AI52"/>
  <c r="AH52"/>
  <c r="AF50"/>
  <c r="AL49"/>
  <c r="AT48"/>
  <c r="AS48"/>
  <c r="AI48"/>
  <c r="AH48"/>
  <c r="AK47"/>
  <c r="AJ47" s="1"/>
  <c r="AF47"/>
  <c r="AT45"/>
  <c r="AS45"/>
  <c r="AJ40"/>
  <c r="AJ34"/>
  <c r="AJ33"/>
  <c r="AJ38"/>
  <c r="AT31"/>
  <c r="AS31"/>
  <c r="AI31"/>
  <c r="AH31"/>
  <c r="AJ30"/>
  <c r="AJ43" s="1"/>
  <c r="AD38"/>
  <c r="AJ28"/>
  <c r="AT15"/>
  <c r="AS15"/>
  <c r="AI15"/>
  <c r="AH15"/>
  <c r="AG14"/>
  <c r="AG13" s="1"/>
  <c r="AF14"/>
  <c r="AF13" s="1"/>
  <c r="AE13"/>
  <c r="AE12" s="1"/>
  <c r="L20" i="18"/>
  <c r="L17"/>
  <c r="L16"/>
  <c r="L15"/>
  <c r="L14"/>
  <c r="L13" s="1"/>
  <c r="L12" s="1"/>
  <c r="L11" s="1"/>
  <c r="Q13"/>
  <c r="Q12" s="1"/>
  <c r="Q11" s="1"/>
  <c r="N13"/>
  <c r="N12" s="1"/>
  <c r="N11" s="1"/>
  <c r="M13"/>
  <c r="M12" s="1"/>
  <c r="M11" s="1"/>
  <c r="AP12" i="5" l="1"/>
  <c r="AQ13"/>
  <c r="AQ12" s="1"/>
  <c r="AO13"/>
  <c r="AO12" s="1"/>
  <c r="AR13"/>
  <c r="AR12" s="1"/>
  <c r="AL94"/>
  <c r="AM100"/>
  <c r="AL100" s="1"/>
  <c r="AL66"/>
  <c r="AL75"/>
  <c r="AM95"/>
  <c r="AM51"/>
  <c r="AL54"/>
  <c r="AM112"/>
  <c r="AL113"/>
  <c r="AL118"/>
  <c r="AH77"/>
  <c r="AN13"/>
  <c r="AN12" s="1"/>
  <c r="AL63"/>
  <c r="AL74"/>
  <c r="AL47"/>
  <c r="AJ100"/>
  <c r="AJ98" s="1"/>
  <c r="S21" i="18" s="1"/>
  <c r="R21" s="1"/>
  <c r="AM116" i="5"/>
  <c r="AL116" s="1"/>
  <c r="AL93"/>
  <c r="AL62"/>
  <c r="AJ86"/>
  <c r="AM14"/>
  <c r="AM69"/>
  <c r="AM44"/>
  <c r="AI14"/>
  <c r="AJ41"/>
  <c r="AT14"/>
  <c r="AS14"/>
  <c r="AH14"/>
  <c r="AS69"/>
  <c r="AS59" s="1"/>
  <c r="AS57" s="1"/>
  <c r="AT44"/>
  <c r="AK71"/>
  <c r="AF12"/>
  <c r="AT51"/>
  <c r="AK72"/>
  <c r="AJ94"/>
  <c r="AK96" s="1"/>
  <c r="AK95" s="1"/>
  <c r="AK92" s="1"/>
  <c r="AS51"/>
  <c r="AS44"/>
  <c r="AK51"/>
  <c r="AH51"/>
  <c r="AT69"/>
  <c r="AT59" s="1"/>
  <c r="AT57" s="1"/>
  <c r="AK45"/>
  <c r="AI54"/>
  <c r="AI51" s="1"/>
  <c r="AJ66"/>
  <c r="AH70"/>
  <c r="AG12"/>
  <c r="AJ51"/>
  <c r="S16" i="18" s="1"/>
  <c r="R16" s="1"/>
  <c r="AI70" i="5"/>
  <c r="AI69" s="1"/>
  <c r="AI65" s="1"/>
  <c r="AI59" s="1"/>
  <c r="AI57" s="1"/>
  <c r="AJ45"/>
  <c r="AK80"/>
  <c r="AL80" s="1"/>
  <c r="AJ29"/>
  <c r="AJ15" s="1"/>
  <c r="V86"/>
  <c r="AL45" l="1"/>
  <c r="AK44"/>
  <c r="AM98"/>
  <c r="AL98" s="1"/>
  <c r="AH13"/>
  <c r="AK77"/>
  <c r="AL77" s="1"/>
  <c r="AJ72"/>
  <c r="AL72"/>
  <c r="AJ71"/>
  <c r="AL71"/>
  <c r="AM13"/>
  <c r="AM65"/>
  <c r="AM110"/>
  <c r="AL110" s="1"/>
  <c r="AL112"/>
  <c r="AL95"/>
  <c r="AM92"/>
  <c r="AL92" s="1"/>
  <c r="AL51"/>
  <c r="AL48"/>
  <c r="AL50"/>
  <c r="AL96"/>
  <c r="AI13"/>
  <c r="AI12" s="1"/>
  <c r="AK70"/>
  <c r="AL70" s="1"/>
  <c r="AS13"/>
  <c r="AS12" s="1"/>
  <c r="AH69"/>
  <c r="AH65" s="1"/>
  <c r="AH59" s="1"/>
  <c r="AH57" s="1"/>
  <c r="AJ97"/>
  <c r="AJ96" s="1"/>
  <c r="AJ95" s="1"/>
  <c r="AT13"/>
  <c r="AT12" s="1"/>
  <c r="AJ48"/>
  <c r="AJ44" s="1"/>
  <c r="S15" i="18" s="1"/>
  <c r="AJ93" i="5"/>
  <c r="AJ42"/>
  <c r="AJ31" s="1"/>
  <c r="AJ80"/>
  <c r="AJ77" s="1"/>
  <c r="F88"/>
  <c r="F87"/>
  <c r="F89" s="1"/>
  <c r="F90" s="1"/>
  <c r="F91" s="1"/>
  <c r="F94" s="1"/>
  <c r="F97" s="1"/>
  <c r="F29"/>
  <c r="F30" s="1"/>
  <c r="F38" s="1"/>
  <c r="AH12" l="1"/>
  <c r="T15" i="18"/>
  <c r="AJ70" i="5"/>
  <c r="AJ69" s="1"/>
  <c r="AJ65" s="1"/>
  <c r="AJ59" s="1"/>
  <c r="AX59" s="1"/>
  <c r="AM59"/>
  <c r="AL44"/>
  <c r="AK69"/>
  <c r="AJ92"/>
  <c r="S20" i="18" s="1"/>
  <c r="AK14" i="5"/>
  <c r="AJ14"/>
  <c r="F39"/>
  <c r="F34" s="1"/>
  <c r="F33"/>
  <c r="F35"/>
  <c r="F32" s="1"/>
  <c r="F36" s="1"/>
  <c r="F37" s="1"/>
  <c r="F40" s="1"/>
  <c r="F41" s="1"/>
  <c r="F42" s="1"/>
  <c r="F43" s="1"/>
  <c r="T77"/>
  <c r="J77"/>
  <c r="K77"/>
  <c r="N77"/>
  <c r="O77"/>
  <c r="P77"/>
  <c r="W77"/>
  <c r="X77"/>
  <c r="U91"/>
  <c r="V91" s="1"/>
  <c r="U49"/>
  <c r="V49" s="1"/>
  <c r="S91"/>
  <c r="A3" i="19"/>
  <c r="A4" i="5"/>
  <c r="V75"/>
  <c r="AK13" l="1"/>
  <c r="AJ13"/>
  <c r="S14" i="18"/>
  <c r="R14" s="1"/>
  <c r="AJ58" i="5"/>
  <c r="S19" i="18"/>
  <c r="R19" s="1"/>
  <c r="AK65" i="5"/>
  <c r="AL69"/>
  <c r="AM58"/>
  <c r="F46"/>
  <c r="F47" s="1"/>
  <c r="F49" s="1"/>
  <c r="F50" s="1"/>
  <c r="V63"/>
  <c r="U63" s="1"/>
  <c r="Q63"/>
  <c r="V62"/>
  <c r="Q62"/>
  <c r="P65"/>
  <c r="Q65"/>
  <c r="R65"/>
  <c r="V94"/>
  <c r="W70"/>
  <c r="X70"/>
  <c r="H66"/>
  <c r="I66"/>
  <c r="J66"/>
  <c r="K66"/>
  <c r="L66"/>
  <c r="M66"/>
  <c r="N66"/>
  <c r="O66"/>
  <c r="S66"/>
  <c r="T66"/>
  <c r="V66"/>
  <c r="W66"/>
  <c r="X66"/>
  <c r="U61"/>
  <c r="V61" s="1"/>
  <c r="S61"/>
  <c r="R61"/>
  <c r="L61"/>
  <c r="M61" s="1"/>
  <c r="I61"/>
  <c r="T13" i="18" l="1"/>
  <c r="S13"/>
  <c r="AJ57" i="5"/>
  <c r="AJ12" s="1"/>
  <c r="S18" i="18"/>
  <c r="AM57" i="5"/>
  <c r="AK59"/>
  <c r="AL65"/>
  <c r="S80"/>
  <c r="S77" s="1"/>
  <c r="T71"/>
  <c r="V85"/>
  <c r="U68"/>
  <c r="Q68"/>
  <c r="U67"/>
  <c r="Q67"/>
  <c r="V54"/>
  <c r="K54"/>
  <c r="M54"/>
  <c r="J54"/>
  <c r="T55"/>
  <c r="S55" s="1"/>
  <c r="S54" s="1"/>
  <c r="V47"/>
  <c r="U47" s="1"/>
  <c r="U45" s="1"/>
  <c r="R13" i="18" l="1"/>
  <c r="S17"/>
  <c r="S12" s="1"/>
  <c r="S11" s="1"/>
  <c r="R18"/>
  <c r="R17" s="1"/>
  <c r="AM12" i="5"/>
  <c r="AK58"/>
  <c r="AL59"/>
  <c r="U66"/>
  <c r="V80"/>
  <c r="U80" s="1"/>
  <c r="T54"/>
  <c r="V30"/>
  <c r="U30" s="1"/>
  <c r="V29"/>
  <c r="U29" s="1"/>
  <c r="V28"/>
  <c r="V118"/>
  <c r="V116" s="1"/>
  <c r="U118"/>
  <c r="U116" s="1"/>
  <c r="X116"/>
  <c r="W116"/>
  <c r="T116"/>
  <c r="S116"/>
  <c r="R116"/>
  <c r="Q116"/>
  <c r="X113"/>
  <c r="X112" s="1"/>
  <c r="X110" s="1"/>
  <c r="W113"/>
  <c r="W112" s="1"/>
  <c r="W110" s="1"/>
  <c r="V113"/>
  <c r="V112" s="1"/>
  <c r="V110" s="1"/>
  <c r="U113"/>
  <c r="U112" s="1"/>
  <c r="U110" s="1"/>
  <c r="T113"/>
  <c r="T112" s="1"/>
  <c r="T110" s="1"/>
  <c r="S113"/>
  <c r="S112" s="1"/>
  <c r="S110" s="1"/>
  <c r="R110"/>
  <c r="Q110"/>
  <c r="U102"/>
  <c r="U101" s="1"/>
  <c r="U100" s="1"/>
  <c r="U98" s="1"/>
  <c r="Q102"/>
  <c r="X101"/>
  <c r="X100" s="1"/>
  <c r="X98" s="1"/>
  <c r="W101"/>
  <c r="W100" s="1"/>
  <c r="W98" s="1"/>
  <c r="V101"/>
  <c r="V100" s="1"/>
  <c r="V98" s="1"/>
  <c r="T101"/>
  <c r="T100" s="1"/>
  <c r="S101"/>
  <c r="S100" s="1"/>
  <c r="R98"/>
  <c r="Q98"/>
  <c r="Q97"/>
  <c r="Q96" s="1"/>
  <c r="X96"/>
  <c r="X95" s="1"/>
  <c r="W96"/>
  <c r="W95" s="1"/>
  <c r="T96"/>
  <c r="T95" s="1"/>
  <c r="S96"/>
  <c r="S95" s="1"/>
  <c r="R96"/>
  <c r="U94"/>
  <c r="Q94"/>
  <c r="X93"/>
  <c r="W93"/>
  <c r="V93"/>
  <c r="U86"/>
  <c r="Q86"/>
  <c r="U85"/>
  <c r="Q85"/>
  <c r="U84"/>
  <c r="V83"/>
  <c r="U83"/>
  <c r="U81"/>
  <c r="U76"/>
  <c r="U75"/>
  <c r="V74"/>
  <c r="U74" s="1"/>
  <c r="S74"/>
  <c r="T72"/>
  <c r="S72" s="1"/>
  <c r="S71"/>
  <c r="W69"/>
  <c r="W59" s="1"/>
  <c r="W57" s="1"/>
  <c r="P70"/>
  <c r="U55"/>
  <c r="U54" s="1"/>
  <c r="X54"/>
  <c r="W54"/>
  <c r="X52"/>
  <c r="W52"/>
  <c r="V52"/>
  <c r="U52"/>
  <c r="T52"/>
  <c r="S52"/>
  <c r="U50"/>
  <c r="Q50"/>
  <c r="X48"/>
  <c r="W48"/>
  <c r="T48"/>
  <c r="S48"/>
  <c r="Q47"/>
  <c r="X45"/>
  <c r="W45"/>
  <c r="V45"/>
  <c r="X31"/>
  <c r="W31"/>
  <c r="T31"/>
  <c r="S31"/>
  <c r="X15"/>
  <c r="W15"/>
  <c r="T15"/>
  <c r="S15"/>
  <c r="R14"/>
  <c r="R13" s="1"/>
  <c r="Q14"/>
  <c r="Q13" s="1"/>
  <c r="P13"/>
  <c r="P12" s="1"/>
  <c r="H8" i="19" l="1"/>
  <c r="H7" s="1"/>
  <c r="G7" s="1"/>
  <c r="AX58" i="5"/>
  <c r="T14"/>
  <c r="AK57"/>
  <c r="AX57" s="1"/>
  <c r="AL58"/>
  <c r="U28"/>
  <c r="U15" s="1"/>
  <c r="V15"/>
  <c r="J22" i="18"/>
  <c r="P22"/>
  <c r="O22" s="1"/>
  <c r="J21"/>
  <c r="P21"/>
  <c r="O21" s="1"/>
  <c r="J23"/>
  <c r="P23"/>
  <c r="O23" s="1"/>
  <c r="S70" i="5"/>
  <c r="S69" s="1"/>
  <c r="Q12"/>
  <c r="U51"/>
  <c r="V77"/>
  <c r="V50"/>
  <c r="V48" s="1"/>
  <c r="V44" s="1"/>
  <c r="U48"/>
  <c r="U44" s="1"/>
  <c r="U77"/>
  <c r="R12"/>
  <c r="S14"/>
  <c r="X14"/>
  <c r="V72"/>
  <c r="U72" s="1"/>
  <c r="V97"/>
  <c r="V96" s="1"/>
  <c r="V95" s="1"/>
  <c r="V92" s="1"/>
  <c r="T70"/>
  <c r="T69" s="1"/>
  <c r="X44"/>
  <c r="U93"/>
  <c r="W14"/>
  <c r="T51"/>
  <c r="X51"/>
  <c r="S51"/>
  <c r="W51"/>
  <c r="X69"/>
  <c r="X59" s="1"/>
  <c r="X57" s="1"/>
  <c r="V71"/>
  <c r="W44"/>
  <c r="V51"/>
  <c r="G8" i="19" l="1"/>
  <c r="T13" i="5"/>
  <c r="AK12"/>
  <c r="AL57"/>
  <c r="J16" i="18"/>
  <c r="P16"/>
  <c r="O16" s="1"/>
  <c r="J15"/>
  <c r="P15"/>
  <c r="O15" s="1"/>
  <c r="V14" i="5"/>
  <c r="V13" s="1"/>
  <c r="S13"/>
  <c r="X13"/>
  <c r="X12" s="1"/>
  <c r="U14"/>
  <c r="P14" i="18" s="1"/>
  <c r="U97" i="5"/>
  <c r="U96" s="1"/>
  <c r="U95" s="1"/>
  <c r="U92" s="1"/>
  <c r="U71"/>
  <c r="U70" s="1"/>
  <c r="U69" s="1"/>
  <c r="U65" s="1"/>
  <c r="U59" s="1"/>
  <c r="V70"/>
  <c r="V69" s="1"/>
  <c r="S65"/>
  <c r="S59" s="1"/>
  <c r="S57" s="1"/>
  <c r="T65"/>
  <c r="T59" s="1"/>
  <c r="T57" s="1"/>
  <c r="W13"/>
  <c r="W12" s="1"/>
  <c r="T12" l="1"/>
  <c r="S12"/>
  <c r="O14" i="18"/>
  <c r="O13" s="1"/>
  <c r="P13"/>
  <c r="J20"/>
  <c r="I20" s="1"/>
  <c r="P20"/>
  <c r="O20" s="1"/>
  <c r="J14"/>
  <c r="U13" i="5"/>
  <c r="V65"/>
  <c r="V59" s="1"/>
  <c r="V58" l="1"/>
  <c r="P19" i="18"/>
  <c r="O19" s="1"/>
  <c r="U58" i="5"/>
  <c r="M86"/>
  <c r="P18" i="18" l="1"/>
  <c r="O18" s="1"/>
  <c r="O17" s="1"/>
  <c r="O12" s="1"/>
  <c r="O11" s="1"/>
  <c r="F8" i="19"/>
  <c r="F7" s="1"/>
  <c r="E7" s="1"/>
  <c r="V57" i="5"/>
  <c r="V12" s="1"/>
  <c r="J18" i="18"/>
  <c r="I18" s="1"/>
  <c r="U57" i="5"/>
  <c r="U12" s="1"/>
  <c r="J19" i="18"/>
  <c r="I19" s="1"/>
  <c r="J52" i="5"/>
  <c r="K52"/>
  <c r="L81"/>
  <c r="P17" i="18" l="1"/>
  <c r="P12" s="1"/>
  <c r="P11" s="1"/>
  <c r="E8" i="19"/>
  <c r="I17" i="18"/>
  <c r="J17"/>
  <c r="L15" i="5"/>
  <c r="C20" i="18"/>
  <c r="B19"/>
  <c r="B18"/>
  <c r="N70" i="5"/>
  <c r="O70"/>
  <c r="C17" i="18"/>
  <c r="C16"/>
  <c r="C15"/>
  <c r="K15" s="1"/>
  <c r="D13"/>
  <c r="D12" s="1"/>
  <c r="D11" s="1"/>
  <c r="E13"/>
  <c r="E12" s="1"/>
  <c r="E11" s="1"/>
  <c r="H13"/>
  <c r="H12" s="1"/>
  <c r="H11" s="1"/>
  <c r="C14"/>
  <c r="I15" l="1"/>
  <c r="K13"/>
  <c r="K12" s="1"/>
  <c r="K11" s="1"/>
  <c r="C13"/>
  <c r="C12" s="1"/>
  <c r="C11" s="1"/>
  <c r="B14"/>
  <c r="L37" i="5"/>
  <c r="M37" s="1"/>
  <c r="M36"/>
  <c r="L36" s="1"/>
  <c r="K71"/>
  <c r="M118"/>
  <c r="M116" s="1"/>
  <c r="L118"/>
  <c r="L116" s="1"/>
  <c r="G23" i="18" s="1"/>
  <c r="F23" s="1"/>
  <c r="O116" i="5"/>
  <c r="I23" i="18" s="1"/>
  <c r="N116" i="5"/>
  <c r="K116"/>
  <c r="J116"/>
  <c r="I116"/>
  <c r="H116"/>
  <c r="O113"/>
  <c r="O112" s="1"/>
  <c r="O110" s="1"/>
  <c r="I22" i="18" s="1"/>
  <c r="N113" i="5"/>
  <c r="N112" s="1"/>
  <c r="N110" s="1"/>
  <c r="M113"/>
  <c r="M112" s="1"/>
  <c r="M110" s="1"/>
  <c r="L113"/>
  <c r="L112" s="1"/>
  <c r="L110" s="1"/>
  <c r="G22" i="18" s="1"/>
  <c r="F22" s="1"/>
  <c r="K113" i="5"/>
  <c r="K112" s="1"/>
  <c r="K110" s="1"/>
  <c r="J113"/>
  <c r="J112" s="1"/>
  <c r="J110" s="1"/>
  <c r="I110"/>
  <c r="H110"/>
  <c r="L102"/>
  <c r="L101" s="1"/>
  <c r="L100" s="1"/>
  <c r="L98" s="1"/>
  <c r="G21" i="18" s="1"/>
  <c r="F21" s="1"/>
  <c r="H102" i="5"/>
  <c r="O101"/>
  <c r="O100" s="1"/>
  <c r="O98" s="1"/>
  <c r="I21" i="18" s="1"/>
  <c r="N101" i="5"/>
  <c r="N100" s="1"/>
  <c r="N98" s="1"/>
  <c r="M101"/>
  <c r="M100" s="1"/>
  <c r="M98" s="1"/>
  <c r="K101"/>
  <c r="K100" s="1"/>
  <c r="J101"/>
  <c r="J100" s="1"/>
  <c r="I98"/>
  <c r="H98"/>
  <c r="H97"/>
  <c r="H96" s="1"/>
  <c r="O96"/>
  <c r="O95" s="1"/>
  <c r="N96"/>
  <c r="N95" s="1"/>
  <c r="K96"/>
  <c r="K95" s="1"/>
  <c r="J96"/>
  <c r="J95" s="1"/>
  <c r="I96"/>
  <c r="L94"/>
  <c r="M97" s="1"/>
  <c r="H94"/>
  <c r="O93"/>
  <c r="N93"/>
  <c r="M93"/>
  <c r="L86"/>
  <c r="H86"/>
  <c r="M85"/>
  <c r="L85" s="1"/>
  <c r="H85"/>
  <c r="L84"/>
  <c r="M83"/>
  <c r="L83"/>
  <c r="L80"/>
  <c r="G77"/>
  <c r="L76"/>
  <c r="M75"/>
  <c r="L75" s="1"/>
  <c r="M74"/>
  <c r="L74" s="1"/>
  <c r="J74"/>
  <c r="K72"/>
  <c r="M72" s="1"/>
  <c r="L72" s="1"/>
  <c r="O69"/>
  <c r="O65" s="1"/>
  <c r="G70"/>
  <c r="L55"/>
  <c r="L54" s="1"/>
  <c r="O54"/>
  <c r="N54"/>
  <c r="K51"/>
  <c r="J51"/>
  <c r="O52"/>
  <c r="N52"/>
  <c r="M52"/>
  <c r="L52"/>
  <c r="L50"/>
  <c r="M50" s="1"/>
  <c r="H50"/>
  <c r="L49"/>
  <c r="M49" s="1"/>
  <c r="O48"/>
  <c r="N48"/>
  <c r="K48"/>
  <c r="J48"/>
  <c r="H47"/>
  <c r="O45"/>
  <c r="N45"/>
  <c r="M45"/>
  <c r="L45"/>
  <c r="L43"/>
  <c r="M43" s="1"/>
  <c r="L42"/>
  <c r="M42" s="1"/>
  <c r="L41"/>
  <c r="M41" s="1"/>
  <c r="L40"/>
  <c r="M40" s="1"/>
  <c r="L33"/>
  <c r="L32"/>
  <c r="M32" s="1"/>
  <c r="L39"/>
  <c r="M39" s="1"/>
  <c r="L38"/>
  <c r="M38" s="1"/>
  <c r="L35"/>
  <c r="O31"/>
  <c r="N31"/>
  <c r="K31"/>
  <c r="J31"/>
  <c r="O15"/>
  <c r="N15"/>
  <c r="M15"/>
  <c r="K15"/>
  <c r="J15"/>
  <c r="I14"/>
  <c r="I13" s="1"/>
  <c r="H14"/>
  <c r="H13" s="1"/>
  <c r="G13"/>
  <c r="G12" s="1"/>
  <c r="L77" l="1"/>
  <c r="M77"/>
  <c r="K70"/>
  <c r="K69" s="1"/>
  <c r="K65" s="1"/>
  <c r="M35"/>
  <c r="L31"/>
  <c r="J71"/>
  <c r="O59"/>
  <c r="O57" s="1"/>
  <c r="O14"/>
  <c r="I14" i="18" s="1"/>
  <c r="O51" i="5"/>
  <c r="I12"/>
  <c r="N14"/>
  <c r="H12"/>
  <c r="N44"/>
  <c r="M51"/>
  <c r="M71"/>
  <c r="M70" s="1"/>
  <c r="L51"/>
  <c r="G16" i="18" s="1"/>
  <c r="F16" s="1"/>
  <c r="N51" i="5"/>
  <c r="O44"/>
  <c r="J72"/>
  <c r="J14"/>
  <c r="J13" s="1"/>
  <c r="M48"/>
  <c r="M44" s="1"/>
  <c r="K14"/>
  <c r="K13" s="1"/>
  <c r="N69"/>
  <c r="N65" s="1"/>
  <c r="L97"/>
  <c r="L96" s="1"/>
  <c r="L95" s="1"/>
  <c r="M96"/>
  <c r="M95" s="1"/>
  <c r="M92" s="1"/>
  <c r="L93"/>
  <c r="L48"/>
  <c r="L44" s="1"/>
  <c r="G15" i="18" s="1"/>
  <c r="F15" s="1"/>
  <c r="J70" i="5" l="1"/>
  <c r="J69" s="1"/>
  <c r="I16" i="18"/>
  <c r="I13" s="1"/>
  <c r="I12" s="1"/>
  <c r="I11" s="1"/>
  <c r="J13"/>
  <c r="J12" s="1"/>
  <c r="J11" s="1"/>
  <c r="K59" i="5"/>
  <c r="K57" s="1"/>
  <c r="K12" s="1"/>
  <c r="N59"/>
  <c r="N57" s="1"/>
  <c r="O13"/>
  <c r="O12" s="1"/>
  <c r="N13"/>
  <c r="L71"/>
  <c r="M69"/>
  <c r="M65" s="1"/>
  <c r="L92"/>
  <c r="G20" i="18" s="1"/>
  <c r="F20" s="1"/>
  <c r="J59" i="5" l="1"/>
  <c r="J57" s="1"/>
  <c r="J12" s="1"/>
  <c r="J65"/>
  <c r="L70"/>
  <c r="L69" s="1"/>
  <c r="N12"/>
  <c r="M59"/>
  <c r="L59" l="1"/>
  <c r="L58" s="1"/>
  <c r="L65"/>
  <c r="M58"/>
  <c r="G19" i="18"/>
  <c r="F19" s="1"/>
  <c r="B23"/>
  <c r="B20"/>
  <c r="D8" i="19" l="1"/>
  <c r="L57" i="5"/>
  <c r="G18" i="18"/>
  <c r="M57" i="5"/>
  <c r="C8" i="19" l="1"/>
  <c r="C7" s="1"/>
  <c r="D7"/>
  <c r="F18" i="18"/>
  <c r="F17" s="1"/>
  <c r="G17"/>
  <c r="B22" l="1"/>
  <c r="B21"/>
  <c r="B13" l="1"/>
  <c r="B17"/>
  <c r="B16"/>
  <c r="B15"/>
  <c r="AA78" i="7" l="1"/>
  <c r="Z78" s="1"/>
  <c r="AB78"/>
  <c r="AA74"/>
  <c r="Y74"/>
  <c r="S74"/>
  <c r="T74" s="1"/>
  <c r="K89"/>
  <c r="L88"/>
  <c r="K88" s="1"/>
  <c r="L87"/>
  <c r="K87" s="1"/>
  <c r="K86"/>
  <c r="K85"/>
  <c r="L84"/>
  <c r="K84" s="1"/>
  <c r="K83"/>
  <c r="L82"/>
  <c r="K82" s="1"/>
  <c r="K81"/>
  <c r="K80"/>
  <c r="L79"/>
  <c r="K79" s="1"/>
  <c r="K78"/>
  <c r="K77"/>
  <c r="K76"/>
  <c r="K75"/>
  <c r="K74"/>
  <c r="H87"/>
  <c r="G87"/>
  <c r="H13" i="14" l="1"/>
  <c r="J13"/>
  <c r="L13"/>
  <c r="N13"/>
  <c r="P13"/>
  <c r="R13"/>
  <c r="T13"/>
  <c r="V13"/>
  <c r="X13"/>
  <c r="Z13"/>
  <c r="AB13"/>
  <c r="AD13"/>
  <c r="AF13"/>
  <c r="AH13"/>
  <c r="AJ13"/>
  <c r="AL13"/>
  <c r="AN13"/>
  <c r="AP13"/>
  <c r="AR13"/>
  <c r="AT13"/>
  <c r="AV13"/>
  <c r="AX13"/>
  <c r="AZ13"/>
  <c r="BB13"/>
  <c r="BD13"/>
  <c r="BF13"/>
  <c r="BH13"/>
  <c r="BJ13"/>
  <c r="BL13"/>
  <c r="BN13"/>
  <c r="BP13"/>
  <c r="BR13"/>
  <c r="BT13"/>
  <c r="BV13"/>
  <c r="BX13"/>
  <c r="BZ13"/>
  <c r="CB13"/>
  <c r="CD13"/>
  <c r="CF13"/>
  <c r="CH13"/>
  <c r="CJ13"/>
  <c r="CL13"/>
  <c r="CN13"/>
  <c r="CP13"/>
  <c r="A4" i="17"/>
  <c r="A4" i="16"/>
  <c r="A4" i="15"/>
  <c r="A4" i="13" l="1"/>
  <c r="A4" i="12"/>
  <c r="A4" i="7"/>
  <c r="A4" i="14"/>
  <c r="B13"/>
  <c r="F13" s="1"/>
  <c r="CD14" i="12"/>
  <c r="CE14" s="1"/>
  <c r="AP14"/>
  <c r="AQ14" s="1"/>
  <c r="AR14" s="1"/>
  <c r="AS14" s="1"/>
  <c r="AT14" s="1"/>
  <c r="AU14" s="1"/>
  <c r="AV14" s="1"/>
  <c r="AW14" s="1"/>
  <c r="AX14" s="1"/>
  <c r="AY14" s="1"/>
  <c r="AZ14" s="1"/>
  <c r="AD14"/>
  <c r="AE14" s="1"/>
  <c r="AF14" s="1"/>
  <c r="AG14" s="1"/>
  <c r="AH14" s="1"/>
  <c r="AI14" s="1"/>
  <c r="AJ14" s="1"/>
  <c r="AK14" s="1"/>
  <c r="AL14" s="1"/>
  <c r="AM14" s="1"/>
  <c r="AN14" s="1"/>
  <c r="S14"/>
  <c r="T14" s="1"/>
  <c r="U14" s="1"/>
  <c r="V14" s="1"/>
  <c r="W14" s="1"/>
  <c r="X14" s="1"/>
  <c r="Y14" s="1"/>
  <c r="Z14" s="1"/>
  <c r="AA14" s="1"/>
  <c r="AB14" s="1"/>
  <c r="N14"/>
  <c r="H14"/>
  <c r="B14"/>
  <c r="D14" s="1"/>
  <c r="E14" s="1"/>
  <c r="F14" s="1"/>
  <c r="M31" i="5" l="1"/>
  <c r="M14" s="1"/>
  <c r="L14"/>
  <c r="M13" l="1"/>
  <c r="M12" s="1"/>
  <c r="G14" i="18"/>
  <c r="L13" i="5"/>
  <c r="L12" s="1"/>
  <c r="F14" i="18" l="1"/>
  <c r="F13" s="1"/>
  <c r="F12" s="1"/>
  <c r="F11" s="1"/>
  <c r="G13"/>
  <c r="G12" s="1"/>
  <c r="G11" s="1"/>
  <c r="U62" i="5"/>
  <c r="T12" i="18"/>
  <c r="T11" s="1"/>
  <c r="R12"/>
  <c r="R11" s="1"/>
</calcChain>
</file>

<file path=xl/sharedStrings.xml><?xml version="1.0" encoding="utf-8"?>
<sst xmlns="http://schemas.openxmlformats.org/spreadsheetml/2006/main" count="2563" uniqueCount="467">
  <si>
    <t>Đơn vị: Triệu đồng</t>
  </si>
  <si>
    <t>STT</t>
  </si>
  <si>
    <t>Nguồn vốn đầu tư</t>
  </si>
  <si>
    <t>Ghi chú</t>
  </si>
  <si>
    <t>Số dự án</t>
  </si>
  <si>
    <t>Trong đó:</t>
  </si>
  <si>
    <t>Trong nước</t>
  </si>
  <si>
    <t>Nước ngoài</t>
  </si>
  <si>
    <t>TỔNG SỐ</t>
  </si>
  <si>
    <t>a)</t>
  </si>
  <si>
    <t xml:space="preserve">Trong đó: </t>
  </si>
  <si>
    <t>b)</t>
  </si>
  <si>
    <t>Ngân sách trung ương</t>
  </si>
  <si>
    <t>Ghi chú:</t>
  </si>
  <si>
    <t>Giai đoạn từ năm 2021 đến năm 2025</t>
  </si>
  <si>
    <t>-</t>
  </si>
  <si>
    <t>Đầu tư từ nguồn thu sử dụng đất</t>
  </si>
  <si>
    <t>Trong đó: Phân cấp cho ngân sách cấp huyện</t>
  </si>
  <si>
    <t>Bội chi ngân sách địa phương</t>
  </si>
  <si>
    <t>I</t>
  </si>
  <si>
    <t>II</t>
  </si>
  <si>
    <t>Danh mục dự án</t>
  </si>
  <si>
    <t>Mã dự án</t>
  </si>
  <si>
    <t>Quyết định đầu tư</t>
  </si>
  <si>
    <t>Số quyết định; ngày, tháng, năm ban hành</t>
  </si>
  <si>
    <t xml:space="preserve">TMĐT </t>
  </si>
  <si>
    <t>Tổng số (tất cả các nguồn vốn)</t>
  </si>
  <si>
    <t>Tổng số</t>
  </si>
  <si>
    <t>Trong đó</t>
  </si>
  <si>
    <t xml:space="preserve">Thu hồi các khoản ứng trước </t>
  </si>
  <si>
    <t>1</t>
  </si>
  <si>
    <t>(1)</t>
  </si>
  <si>
    <t>Dự án ...</t>
  </si>
  <si>
    <t>…</t>
  </si>
  <si>
    <t>………..</t>
  </si>
  <si>
    <t>2</t>
  </si>
  <si>
    <t>c)</t>
  </si>
  <si>
    <t>Địa điểm xây dựng</t>
  </si>
  <si>
    <t>Thời gian khởi công hoàn thành</t>
  </si>
  <si>
    <t>Trong đó: vốn NSTW</t>
  </si>
  <si>
    <t>Lũy kế vốn bố trí từ khởi công đến hết năm 2020</t>
  </si>
  <si>
    <t>Nhu cầu đầu tư 5 năm giai đoạn từ năm 2021 đến năm 2025</t>
  </si>
  <si>
    <t>Dự kiến kế hoạch 5 năm giai đoạn từ năm 2021 đến năm 2025</t>
  </si>
  <si>
    <t>Trong đó: Vốn NSTW</t>
  </si>
  <si>
    <t>Thanh toán nợ XDCB</t>
  </si>
  <si>
    <t>NHIỆM VỤ CHUẨN BỊ ĐẦU TƯ</t>
  </si>
  <si>
    <t>THỰC HIỆN DỰ ÁN</t>
  </si>
  <si>
    <t>(2)</t>
  </si>
  <si>
    <t>Dự án chuyển tiếp từ giai đoạn từ năm 2016 đến năm 2020 sang giai đoạn từ năm 2021 đến năm 2025</t>
  </si>
  <si>
    <t>Dự án hoàn thành và bàn giao đưa vào sử dụng đến ngày 31 tháng 12 năm 2020</t>
  </si>
  <si>
    <t>Dự án chuyển tiếp sang giai đoạn từ năm 2021 đến năm 2025</t>
  </si>
  <si>
    <t>- Dự án giãn hoãn tiến độ thi công và chuyển đổi hình thức đầu tư trong giai đoạn từ năm 2021 đến năm 2025</t>
  </si>
  <si>
    <t>…….</t>
  </si>
  <si>
    <r>
      <t xml:space="preserve">Dự án khởi công mới trong giai đoạn từ năm 2021 đến năm 2025 </t>
    </r>
    <r>
      <rPr>
        <b/>
        <vertAlign val="superscript"/>
        <sz val="10"/>
        <color theme="1"/>
        <rFont val="Arial Narrow"/>
        <family val="2"/>
      </rPr>
      <t>(1)</t>
    </r>
  </si>
  <si>
    <t>(1) Chỉ được bố trí vốn đầu tư công để thanh toán nợ đọng XDCB phát sinh trước ngày 01/01/2015</t>
  </si>
  <si>
    <t>(2) Sắp xếp các dự án theo thứ tự ưu tiên</t>
  </si>
  <si>
    <t>THỰC HIỆN DỰ ÁN ((1)+(2))</t>
  </si>
  <si>
    <t>Dự án chuyển đổi hình thức đầu tư</t>
  </si>
  <si>
    <t>Dự án giãn hoãn tiến độ thi công đến điểm dừng kỹ thuật hợp lý</t>
  </si>
  <si>
    <t>Dự án dự kiến hoàn thành và bàn giao đưa vào sử dụng trong giai đoạn từ năm 2021 đến năm 2025</t>
  </si>
  <si>
    <t>b.1)</t>
  </si>
  <si>
    <t>b.2)</t>
  </si>
  <si>
    <t>Dự án dự kiến hoàn thành sau năm 2025</t>
  </si>
  <si>
    <t>c.1)</t>
  </si>
  <si>
    <t>c.2)</t>
  </si>
  <si>
    <t>A</t>
  </si>
  <si>
    <t>III</t>
  </si>
  <si>
    <t>Trong đó: vốn NSĐP</t>
  </si>
  <si>
    <t>Trong đó: Vốn NSĐP</t>
  </si>
  <si>
    <t>Phân loại tương tự như Mục A</t>
  </si>
  <si>
    <t>B</t>
  </si>
  <si>
    <t>(dành cho UBND các huyện, thành phố)</t>
  </si>
  <si>
    <t>(dành cho các Sở, ban, ngành, UBND các huyện, thành phố)</t>
  </si>
  <si>
    <t>(dành cho các Sở, ban, ngành)</t>
  </si>
  <si>
    <t>VỐN PHÂN CẤP CHO NGÂN SÁCH CẤP HUYỆN</t>
  </si>
  <si>
    <t>VỐN ĐẦU TƯ TỪ NGÂN SÁCH CẤP TỈNH</t>
  </si>
  <si>
    <t>Giải ngân kế hoạch trung hạn</t>
  </si>
  <si>
    <t>Vốn đầu tư phát triển nguồn NSNN</t>
  </si>
  <si>
    <t>Cân đối ngân sách địa phương</t>
  </si>
  <si>
    <t>a</t>
  </si>
  <si>
    <t>Vốn đầu tư trong cân đối theo tiêu chí, định mức</t>
  </si>
  <si>
    <t>b</t>
  </si>
  <si>
    <t>c</t>
  </si>
  <si>
    <t>Đầu tư từ nguồn thu xổ số kiến thiết</t>
  </si>
  <si>
    <t>d</t>
  </si>
  <si>
    <t>Các chương trình mục tiêu Quốc gia</t>
  </si>
  <si>
    <t>Các chương trình mục tiêu</t>
  </si>
  <si>
    <t>Kế hoạch trung hạn 5 năm giai đoạn từ năm 2016 đến năm 2020</t>
  </si>
  <si>
    <t>Kế hoạch năm 2016</t>
  </si>
  <si>
    <t>Kế hoạch năm 2017</t>
  </si>
  <si>
    <t>Kế hoạch năm 2018</t>
  </si>
  <si>
    <t>Kế hoạch năm 2019</t>
  </si>
  <si>
    <t>Dự kiến Kế hoạch năm 2020</t>
  </si>
  <si>
    <t>Ước giải ngân kế hoạch năm 2019</t>
  </si>
  <si>
    <t>Ước giải ngân kế hoạch năm 2020</t>
  </si>
  <si>
    <t>Chương trình MTQG giảm nghèo bền vững</t>
  </si>
  <si>
    <t>Chương trình MTQG xây dựng nông thôn mới</t>
  </si>
  <si>
    <t>Phân bổ vốn theo dự án</t>
  </si>
  <si>
    <t>Vốn điều lệ quỹ hỗ trợ phát triển sử dụng đất</t>
  </si>
  <si>
    <t>Vốn chi phí quản lý đất đai</t>
  </si>
  <si>
    <t>Các nguồn thu để lại đầu tư</t>
  </si>
  <si>
    <t>Nguồn….</t>
  </si>
  <si>
    <t>….</t>
  </si>
  <si>
    <t>Biểu mẫu số</t>
  </si>
  <si>
    <t>Địa điểm XD</t>
  </si>
  <si>
    <t>Năng lực thiết kế</t>
  </si>
  <si>
    <t>Thời gian KC-HT</t>
  </si>
  <si>
    <t>Trong đó: Vốn câp đối NSĐP</t>
  </si>
  <si>
    <t>- Dự án dự kiến hoàn thành và bàn giao đưa vào sử dụng trong giai đoạn 2016-2020</t>
  </si>
  <si>
    <t>- Dự án dự kiến hoàn thành sau năm 2020</t>
  </si>
  <si>
    <t>Dự án khởi công mới trong giai đoạn 2016-2020</t>
  </si>
  <si>
    <t>Nguồn Thu tiền sử dụng đất</t>
  </si>
  <si>
    <t>Phân loại như trên</t>
  </si>
  <si>
    <t>Quyết định đầu tư hoặc quyết định đầu tư điều chỉnh</t>
  </si>
  <si>
    <t>Mã số dự án</t>
  </si>
  <si>
    <t>Kế hoạch đầu tư công trung hạn giai đoạn 2016-2020</t>
  </si>
  <si>
    <t>Lũy kế vốn đã giải ngân đến hết kế hoạch năm 2015</t>
  </si>
  <si>
    <t>Dự kiến kế hoạch năm 2020</t>
  </si>
  <si>
    <t>TÌNH HÌNH THỰC HIỆN KẾ HOẠCH ĐẦU TƯ CÔNG TRUNG HẠN GIAI ĐOẠN 2016 - 2020 NGUỒN NGÂN SÁCH ĐỊA PHƯƠNG</t>
  </si>
  <si>
    <t>Dự án hoàn thành và bàn giao đưa vào sử dụng trước năm 2016</t>
  </si>
  <si>
    <t>Dự án hoàn thành và bàn giao đưa vào sử dụng trong giai đoạn 2016 - 2020</t>
  </si>
  <si>
    <t>Dự án hoàn thành và bàn giao đưa vào sử dụng giai đoạn 2016-2020</t>
  </si>
  <si>
    <t>Dự án chuyển tiếp sang giai đoạn 2021-2025</t>
  </si>
  <si>
    <t>Dự án chuyển tiếp từ trước năm 2016 sang giai đoạn 2016-2020</t>
  </si>
  <si>
    <t>CHUẨN BỊ ĐẦU TƯ</t>
  </si>
  <si>
    <t>Nguồn Cân đối NSĐP theo tiêu chí, định mức</t>
  </si>
  <si>
    <t>Nguồn …</t>
  </si>
  <si>
    <t>Biểu mẫu số 02</t>
  </si>
  <si>
    <t>Biểu mẫu số 03</t>
  </si>
  <si>
    <t>(Biểu mẫu kèm theo Công văn số              /SKHĐT-TH ngày           tháng       năm 2019 của Sở Kế hoạch và Đầu tư)</t>
  </si>
  <si>
    <t>Biểu mẫu số 04</t>
  </si>
  <si>
    <t>Ngành, lĩnh vực, Chương trình</t>
  </si>
  <si>
    <t>Biểu mẫu số 05</t>
  </si>
  <si>
    <t>TT</t>
  </si>
  <si>
    <t>Nhà tài trợ</t>
  </si>
  <si>
    <t>Ngày ký kết hiệp định</t>
  </si>
  <si>
    <t>Ngày kết thúc Hiệp định</t>
  </si>
  <si>
    <t>Quyết định đầu tư ban đầu</t>
  </si>
  <si>
    <t>Lũy kế vốn đã bố trí đến hết kế hoạch năm N-1</t>
  </si>
  <si>
    <t>Lũy kế vốn đã giải ngân đến hết kế hoạch năm N-1</t>
  </si>
  <si>
    <t>Kế hoạch năm N</t>
  </si>
  <si>
    <r>
      <t>Ước thực hiện kế hoạch 2014 từ 1/1/2014 đến 31/12/2014</t>
    </r>
    <r>
      <rPr>
        <vertAlign val="superscript"/>
        <sz val="10"/>
        <rFont val="Arial Narrow"/>
        <family val="2"/>
      </rPr>
      <t>(3)</t>
    </r>
  </si>
  <si>
    <t>Ước giải ngân kế hoạch năm N từ 1/1 năm N đến 31/1 năm N+1</t>
  </si>
  <si>
    <t>Lũy kế vốn đã giải ngân đến hết KH năm N</t>
  </si>
  <si>
    <t>Quyết định đầu tư điều chỉnh</t>
  </si>
  <si>
    <t>Kế hoạch đầu tư trung hạn giai đoạn 2016 - 2020</t>
  </si>
  <si>
    <t>Kế hoạch đầu tư trung hạn giai đoạn 2016 - 2020 đã giao đến hết năm 2019</t>
  </si>
  <si>
    <t>Lũy kế giải ngân kế hoạch đầu tư công trung hạn giai đoạn 2016 - 2020 đến hết năm 2019</t>
  </si>
  <si>
    <t xml:space="preserve">Số quyết định </t>
  </si>
  <si>
    <t>Vốn đối ứng</t>
  </si>
  <si>
    <t>Vốn nước ngoài (theo Hiệp định)</t>
  </si>
  <si>
    <t xml:space="preserve">Vốn đối ứng </t>
  </si>
  <si>
    <t>Vốn nước ngoài (tính theo tiền Việt)</t>
  </si>
  <si>
    <r>
      <t xml:space="preserve">Vốn nước ngoài (tính theo tiền Việt) </t>
    </r>
    <r>
      <rPr>
        <vertAlign val="superscript"/>
        <sz val="10"/>
        <rFont val="Arial Narrow"/>
        <family val="2"/>
      </rPr>
      <t>(2)</t>
    </r>
  </si>
  <si>
    <r>
      <t>Vốn đối ứng</t>
    </r>
    <r>
      <rPr>
        <vertAlign val="superscript"/>
        <sz val="10"/>
        <rFont val="Arial Narrow"/>
        <family val="2"/>
      </rPr>
      <t>(2)</t>
    </r>
  </si>
  <si>
    <r>
      <t>Vốn nước ngoài (theo Hiệp định)</t>
    </r>
    <r>
      <rPr>
        <vertAlign val="superscript"/>
        <sz val="10"/>
        <rFont val="Arial Narrow"/>
        <family val="2"/>
      </rPr>
      <t>(3)</t>
    </r>
  </si>
  <si>
    <t>Trong đó: vốn …</t>
  </si>
  <si>
    <t>Tính bằng nguyên tệ</t>
  </si>
  <si>
    <t>Quy đổi ra tiền Việt</t>
  </si>
  <si>
    <t>NSTW</t>
  </si>
  <si>
    <t>TPCP</t>
  </si>
  <si>
    <t>Đưa vào cân đối NSTW</t>
  </si>
  <si>
    <t>Vay lại</t>
  </si>
  <si>
    <t>Trong đó: thu hồi các khoản vốn ứng trước</t>
  </si>
  <si>
    <t xml:space="preserve"> NSTW</t>
  </si>
  <si>
    <t>VỐN NƯỚC NGOÀI KHÔNG GIẢI NGÂN THEO CƠ CHẾ TÀI CHÍNH TRONG NƯỚC</t>
  </si>
  <si>
    <t>Ngành, Lĩnh vực/Chương trình.......</t>
  </si>
  <si>
    <t>Danh mục dự án hoàn thành, bàn giao, đưa vào sử dụng đến ngày 31/12/2011</t>
  </si>
  <si>
    <t>Các dự án hoàn thành, bàn giao, đưa vào sử dụng đến ngày 31/12/2018</t>
  </si>
  <si>
    <t>Dự án nhóm A</t>
  </si>
  <si>
    <t>Dự án nhóm B</t>
  </si>
  <si>
    <t>Dự án nhóm C</t>
  </si>
  <si>
    <t>Các dự án dự kiến hoàn thành năm 2019</t>
  </si>
  <si>
    <t>3</t>
  </si>
  <si>
    <t>Danh mục dự án chuyển tiếp hoàn thành sau năm 2019</t>
  </si>
  <si>
    <t>4</t>
  </si>
  <si>
    <t>Danh mục dự án khởi công mới năm 2019</t>
  </si>
  <si>
    <t>VỐN NƯỚC NGOÀI GIẢI NGÂN THEO CƠ CHẾ TÀI CHÍNH TRONG NƯỚC</t>
  </si>
  <si>
    <t>Phân loại như phần A</t>
  </si>
  <si>
    <t>TÌNH HÌNH THỰC HIỆN KẾ HOẠCH ĐẦU TƯ CÔNG TRUNG HẠN GIAI ĐOẠN 2016 - 2020 NGUỒN VỐN NƯỚC NGOÀI</t>
  </si>
  <si>
    <t>TÌNH HÌNH THỰC HIỆN KẾ HOẠCH ĐẦU TƯ CÔNG TRUNG HẠN GIAI ĐOẠN 2016 - 2020 NGUỒN THU ĐỂ LẠI ĐẦU TƯ</t>
  </si>
  <si>
    <t>Biểu mẫu số 10</t>
  </si>
  <si>
    <t>NGUỒN ……</t>
  </si>
  <si>
    <t>NGUỒN ….</t>
  </si>
  <si>
    <t>Quyết định đầu</t>
  </si>
  <si>
    <t>Lũy kế vốn đã bố trí đến hết kế hoạch năm 2015</t>
  </si>
  <si>
    <t>Kế hoạch năm trung hạn 5 năm giai đoạn 2016 - 2020</t>
  </si>
  <si>
    <t>Vốn NSTW</t>
  </si>
  <si>
    <t>Vốn NSĐP</t>
  </si>
  <si>
    <t>Huy động dân góp</t>
  </si>
  <si>
    <t xml:space="preserve">Trong đó: NSTW </t>
  </si>
  <si>
    <t>NGÀNH, LĨNH VỰC/ CHƯƠNG TRÌNH …</t>
  </si>
  <si>
    <t>(3)</t>
  </si>
  <si>
    <t>Các dự án chuyển tiếp hoàn thành sau năm 2019</t>
  </si>
  <si>
    <t>(4)</t>
  </si>
  <si>
    <t>Các dự án khởi công mới năm 2019</t>
  </si>
  <si>
    <t>PHÂN LOẠI NHƯ TRÊN</t>
  </si>
  <si>
    <t>TÌNH HÌNH THỰC HIỆN KẾ HOẠCH ĐẦU TƯ CÔNG TRUNG HẠN GIAI ĐOẠN 2016 - 2020 NGUỒN VỐN CHƯƠNG TRÌNH MỤC TIÊU QUỐC GIA</t>
  </si>
  <si>
    <t>Biểu mẫu số 06</t>
  </si>
  <si>
    <t xml:space="preserve">Kế hoạch </t>
  </si>
  <si>
    <t>Năm 2016</t>
  </si>
  <si>
    <t>Giải ngân đến 31/01/2017</t>
  </si>
  <si>
    <t>Năm 2017</t>
  </si>
  <si>
    <t>Năm 2018</t>
  </si>
  <si>
    <t>Giải ngân kế hoạch năm 2016 kéo dài</t>
  </si>
  <si>
    <t>Giải ngân kế hoạch năm 2017 kéo dài</t>
  </si>
  <si>
    <t>Giải ngân đến 31/01/2018</t>
  </si>
  <si>
    <t>Giải ngân đến  kế hoạch 2017</t>
  </si>
  <si>
    <t>Giải ngân đến 31/01/2019</t>
  </si>
  <si>
    <t>Giải ngân đến  kế hoạch 2018</t>
  </si>
  <si>
    <t>Năm 2019</t>
  </si>
  <si>
    <t>Ước giải ngân đến 31/01/2020</t>
  </si>
  <si>
    <t>Giải ngân đến  kế hoạch 2019</t>
  </si>
  <si>
    <t>Giải ngân kế hoạch năm 2018 kéo dài</t>
  </si>
  <si>
    <t>Trong đó: Vốn  NSĐP</t>
  </si>
  <si>
    <t>Nguồn…</t>
  </si>
  <si>
    <t>I.1</t>
  </si>
  <si>
    <t>I.2</t>
  </si>
  <si>
    <t>Phân loại như trên mục I.1</t>
  </si>
  <si>
    <t>Phân loại như trên mục I</t>
  </si>
  <si>
    <t>Vốn đầu tư phát triển</t>
  </si>
  <si>
    <t>Vốn Sự nghiệp</t>
  </si>
  <si>
    <t>Kế hoạch</t>
  </si>
  <si>
    <t>NSĐP</t>
  </si>
  <si>
    <t>Vốn sự nghiệp</t>
  </si>
  <si>
    <t>Giải ngân kế hoạch năm 2017</t>
  </si>
  <si>
    <t>Giải ngân kế hoạch năm 2018</t>
  </si>
  <si>
    <t>Giải ngân kế hoạch năm 2019</t>
  </si>
  <si>
    <t>Vốn Đầu tư phát triển</t>
  </si>
  <si>
    <t>Thu hồi các khoản vốn ứng trước</t>
  </si>
  <si>
    <t>TỔNG HỢP TÌNH HÌNH THỰC HIỆN KẾ HOẠCH ĐẦU TƯ CÔNG TRUNG HẠN GIAI ĐOẠN 2016 - 2020</t>
  </si>
  <si>
    <t>Biểu mẫu số 02B</t>
  </si>
  <si>
    <t>TÌNH HÌNH THỰC HIỆN KẾ HOẠCH ĐẦU TƯ CÔNG TRUNG HẠN GIAI ĐOẠN 2016 - 2020 NGUỒN NGÂN SÁCH TRUNG ƯƠNG (VỐN CHƯƠNG TRÌNH MỤC TIÊU)</t>
  </si>
  <si>
    <r>
      <t>Thanh toán nợ XDCB</t>
    </r>
    <r>
      <rPr>
        <b/>
        <vertAlign val="superscript"/>
        <sz val="10"/>
        <color theme="1"/>
        <rFont val="Arial Narrow"/>
        <family val="2"/>
      </rPr>
      <t>(1)</t>
    </r>
  </si>
  <si>
    <t>CHI TIẾT DỰ KIẾN KẾ HOẠCH ĐẦU TƯ CÔNG TRUNG HẠN GIAI ĐOẠN 2021 - 2025 
NGUỒN THU ĐỂ LẠI ĐẦU TƯ (BAO GỒM NGUỒN THUÊ ĐẤT VÀ TIỀN BÁN TÀI SẢN TRÊN ĐẤT)</t>
  </si>
  <si>
    <t>Xã Ia Đal</t>
  </si>
  <si>
    <t>Dự án chợ trung tâm huyện</t>
  </si>
  <si>
    <t>Đầu tư kết cấu hạ tầng quy hoạch phía Bắc trung tâm hành chính huyện</t>
  </si>
  <si>
    <t>Mở rộng Quốc lộ 14C (Đoạn từ ĐĐT25 đến cầu Suối Đá)</t>
  </si>
  <si>
    <t>Huyện Ia H'Drai</t>
  </si>
  <si>
    <t>Xã Ia Tơi</t>
  </si>
  <si>
    <t>Đường giao thông ĐĐT12</t>
  </si>
  <si>
    <t>Trường Tiểu học Lê Quý Đôn; Hạng mục Nhà hiệu bộ và hạng mục phụ trợ</t>
  </si>
  <si>
    <t>Đường giao thông ĐĐT 19</t>
  </si>
  <si>
    <t>Đường giao thông ĐĐT 38</t>
  </si>
  <si>
    <t>Quảng trường và đường nội bộ trung tâm huyện</t>
  </si>
  <si>
    <t>Phân cấp cân đối theo tiêu chí quy định tại NQ 24/2015/NQ-HĐND</t>
  </si>
  <si>
    <t>2018-</t>
  </si>
  <si>
    <t>2019-</t>
  </si>
  <si>
    <t xml:space="preserve">860/QĐ-UBND huyện ngày 17/10/2017 </t>
  </si>
  <si>
    <t>2017-</t>
  </si>
  <si>
    <t>1001b/QĐ-UBND huyện ngày 31/10/2016</t>
  </si>
  <si>
    <t>1001b/QĐ-UBND huyện ngày 31/10/2017</t>
  </si>
  <si>
    <t>683/QĐ-UBND huyện ngày 18/10/2018</t>
  </si>
  <si>
    <t>876/QĐ-UBND huyện ngày 30/10/2017</t>
  </si>
  <si>
    <t>Đường giao thông đô thị TTHC huyện (Khu công cộng - Dịch vụ). Hạng mục: các tuyến ĐĐT 04, ĐĐT 05, ĐĐT07</t>
  </si>
  <si>
    <t>Điểm trường tiểu học Tô Vĩnh Diện thôn 3, xã Ia Đal</t>
  </si>
  <si>
    <t>Điểm trường tiểu học Tô Vĩnh Diện thôn 2, xã Ia Đal</t>
  </si>
  <si>
    <t>Hệ thống thoát nước, vỉa hè đường giao thông ĐĐT 04, ĐĐT 05, ĐĐT 07 nhằm giữ gìn vệ sinh, bảo vệ và tái tạo cảnh quan môi trường</t>
  </si>
  <si>
    <t>Đường giao thông đô thị trung tâm huyện (ĐĐT13)</t>
  </si>
  <si>
    <t xml:space="preserve">Trường tiểu học Tô Vĩnh Diện. Hạng mục: Nhà hiệu bộ và các công trình phụ trợ </t>
  </si>
  <si>
    <t>Trường Tiểu học Lê Quý Đôn; Hạng mục: 06 phòng học và các công trình phụ trợ</t>
  </si>
  <si>
    <t>Dự án kiên cố hóa trường lớp học mầm non, tiểu học trên địa bàn huyện Ia H'Drai, tỉnh Kon Tum</t>
  </si>
  <si>
    <t>Kè chống sạt lở (Khu trung tâm hành chính huyện) phía sau Huyện ủy</t>
  </si>
  <si>
    <t xml:space="preserve">Đầu tư lưới điện hạ thế khu trung tâm hành chính huyện </t>
  </si>
  <si>
    <t>Mái che nhà công vụ khối Huyện ủy, khối Ủy ban nhân dân huyện và các hạng mục khác</t>
  </si>
  <si>
    <t>2016 - 2017</t>
  </si>
  <si>
    <t>2016-</t>
  </si>
  <si>
    <t>2020-</t>
  </si>
  <si>
    <t>73/QĐ-UBND ngày 22/02/2016</t>
  </si>
  <si>
    <t>182/QĐ-UBND ngày 30/03/2016</t>
  </si>
  <si>
    <t>181/QĐ-UBND ngày 30/03/2016</t>
  </si>
  <si>
    <t>176a/QĐ-UBND ngày 30/03/2016</t>
  </si>
  <si>
    <t>988/QĐ-UBND ngày 28/10/2016</t>
  </si>
  <si>
    <t>1001b/QĐ-UBND ngày 31/10/2016</t>
  </si>
  <si>
    <t>Dự kiến TMĐT</t>
  </si>
  <si>
    <t>682/QĐ-UBND ngày 18/07/2017</t>
  </si>
  <si>
    <t>711/QĐ-UBND ngày 30/10/2018</t>
  </si>
  <si>
    <t>TMĐT dự kiến</t>
  </si>
  <si>
    <t>865/QĐ-UBND huyện ngày 21/12/2018</t>
  </si>
  <si>
    <t xml:space="preserve">xã Ia Tơi </t>
  </si>
  <si>
    <t>huyện Ia H'Drai</t>
  </si>
  <si>
    <r>
      <t>Thanh toán nợ XDCB</t>
    </r>
    <r>
      <rPr>
        <b/>
        <vertAlign val="superscript"/>
        <sz val="10"/>
        <rFont val="Times New Roman"/>
        <family val="1"/>
      </rPr>
      <t>(1)</t>
    </r>
  </si>
  <si>
    <r>
      <t xml:space="preserve">Dự án khởi công mới trong giai đoạn từ năm 2021 đến năm 2025 </t>
    </r>
    <r>
      <rPr>
        <b/>
        <vertAlign val="superscript"/>
        <sz val="10"/>
        <rFont val="Times New Roman"/>
        <family val="1"/>
      </rPr>
      <t>(1)</t>
    </r>
  </si>
  <si>
    <t>Biểu mẫu số 01</t>
  </si>
  <si>
    <t>2021-2025</t>
  </si>
  <si>
    <t>Sữa chữa trụ sở Mặt trận tổ quốc Việt Nam huyện Ia H'Drai</t>
  </si>
  <si>
    <t>Dự án đầu tư kết cấu hạ tầng điểm dân cư số 20, xã Ia Đal</t>
  </si>
  <si>
    <t>Sửa chữa trung tâm bồi dưỡng chính trị huyện Ia H’Drai</t>
  </si>
  <si>
    <t>Nâng cấp, sửa chữa Trung tâm Văn hóa –Thể thao –Du lịch và Truyền thông</t>
  </si>
  <si>
    <t>Phân cấp đầu tư từ nguồn thu tiền sử dụng đất trong cân đối</t>
  </si>
  <si>
    <t>Nguồn vốn cân đối NSĐP theo tiêu chí quy định tại Quyết định số 26/2020/QĐ-TTg</t>
  </si>
  <si>
    <t>Công trình Đường ĐĐT05</t>
  </si>
  <si>
    <t>Trường mầm non Tuổi Ngọc (phòng học, phòng chức năng, bếp ăn, nhà công vụ)</t>
  </si>
  <si>
    <t>Trường mầm non Măng Non (bếp ăn, nhà công vụ)</t>
  </si>
  <si>
    <t>Nguồn vốn</t>
  </si>
  <si>
    <t>Dự phòng</t>
  </si>
  <si>
    <t>TỔNG CỘNG</t>
  </si>
  <si>
    <t>Vốn đầu tư ngân sách địa phương</t>
  </si>
  <si>
    <t>Công trình Đường ĐĐT33 (N64-N65)</t>
  </si>
  <si>
    <t>Công trình Đường ĐĐT36 (N9-N66)</t>
  </si>
  <si>
    <t>Công trình Đường ĐĐT37 (N7-N75)</t>
  </si>
  <si>
    <t>Công trình Đường ĐĐT27 (N40-N53).</t>
  </si>
  <si>
    <t>Công trình Đường ĐĐT32 (N55-N58)</t>
  </si>
  <si>
    <t>Công trình Đường ĐĐT31 (N57-N54)</t>
  </si>
  <si>
    <t>Công trình Đường ĐĐT30 (N52-N54)</t>
  </si>
  <si>
    <t>Công trình Đường ĐĐT21 (N40-N30)</t>
  </si>
  <si>
    <t>Công trình Đường ĐĐT20 (N39-N30)</t>
  </si>
  <si>
    <t>Công trình Đường ĐĐT22 (N32-N33)</t>
  </si>
  <si>
    <t>Công trình Đường ĐĐT24 (N37-N36)</t>
  </si>
  <si>
    <t>Phân cấp hỗ trợ xây dựng nông thôn mới (Ưu tiên đầu tư các công trình GD-ĐT)</t>
  </si>
  <si>
    <t>Phân cấp hỗ trợ đầu tư các công trình cấp bách</t>
  </si>
  <si>
    <t>+</t>
  </si>
  <si>
    <t>Cầu Drai (thuộc Đường giao thông nối trung tâm hành chính huyện với đường tuần tra biên giới khu vực Hồ Le)</t>
  </si>
  <si>
    <t>Công trình Thủy lợi Hồ chứa nước xã IV (Thôn 1, thôn 2, xã Ia Đal, huyện Ia H'Drai)</t>
  </si>
  <si>
    <t>Các công trình khời công mới giai đoạn 2021-2025</t>
  </si>
  <si>
    <t>Hỗ trợ đền bù giải phóng mặt bằng các công trình</t>
  </si>
  <si>
    <t>Phân cấp cân đối theo tiêu chí theo quy định tại Nghị quyết 63/2020/NQ-HĐND ngày 08/12/2020</t>
  </si>
  <si>
    <t>Công trình Đường ĐĐT23 (N34-N35)</t>
  </si>
  <si>
    <t>Đơn vị Thực hiện</t>
  </si>
  <si>
    <t>BQL ĐT&amp;XD</t>
  </si>
  <si>
    <t xml:space="preserve">Bãi rác tập trung (Hạng mục: Đường và các công trình phụ trợ) </t>
  </si>
  <si>
    <t>D</t>
  </si>
  <si>
    <t xml:space="preserve">THỰC HIỆN DỰ ÁN </t>
  </si>
  <si>
    <t>Phòng Kinh tế &amp; Hạ tầng</t>
  </si>
  <si>
    <t>E</t>
  </si>
  <si>
    <t>Nguồn tiết kiệm, cắt giảm theo Nghị quyết 84/NQ-CP của Chính phủ</t>
  </si>
  <si>
    <t>UBND xã Ia Dom</t>
  </si>
  <si>
    <t>Xã Ia Dom</t>
  </si>
  <si>
    <t>Đường và hạng mục khác khu vực làng cá, thôn 7 xã Ia Tơi</t>
  </si>
  <si>
    <t xml:space="preserve">UBND xã Ia Tơi </t>
  </si>
  <si>
    <t>IV</t>
  </si>
  <si>
    <t>V</t>
  </si>
  <si>
    <t>Chỉnh trang, di dời, đầu tư hệ thống điện chiếu sáng</t>
  </si>
  <si>
    <t xml:space="preserve">Nhà văn hóa thôn Ia Muung </t>
  </si>
  <si>
    <t>Phòng NN&amp;PTNT</t>
  </si>
  <si>
    <t>Trường mầm non Hoa Mai (Phòng học, bếp ăn và hạng mục phụ trợ khác)</t>
  </si>
  <si>
    <t>Hồ chứa nước và các hạng mục phụ trợ khu dân cư phía Đông trung tâm xã Ia Tơi</t>
  </si>
  <si>
    <t>Trường Tiểu học - THCS Nguyễn Du, xã Ia Dom huyện Ia H’Drai (Phòng học, phòng bộ môn, thư viện, thiết bị)</t>
  </si>
  <si>
    <t>Đường giao thông từ cầu Drai đến đường Tuần tra biên giới tại khu vực Hồ Le (Đoạn Km7+316,41 - Km12+482,07)</t>
  </si>
  <si>
    <t>Đường giao thông từ Trung tâm xã Ia Đal đến tiếp giáp Dự án đường từ cầu Drai đường Tuần tra biên giới tại khu vực Hồ Le</t>
  </si>
  <si>
    <t>Đường từ thôn 1 đi thôn 9 xã Ia Tơi</t>
  </si>
  <si>
    <t>C</t>
  </si>
  <si>
    <t>Phân cấp đầu tư từ nguồn thu XSKT (lồng ghép thực hiện CT MTQG xây dựng nông thôn mới)</t>
  </si>
  <si>
    <t>Quyết định số 129/QĐ-UBND ngày 12/5/2021</t>
  </si>
  <si>
    <t>Quyết định số 390/QĐ-UBND tỉnh  ngày 14/5/2021</t>
  </si>
  <si>
    <t>Quyết định số 411/QĐ-UBND tỉnh ngày 14/5/2021</t>
  </si>
  <si>
    <t>Quyết định số 403/QĐ-UBND tỉnh ngày 14/5/2021</t>
  </si>
  <si>
    <t>Quyết định số 497/QĐ-UBND ngày 30/10/2019</t>
  </si>
  <si>
    <t>Quyết định số 292/QĐ-UBND ngày 31/7/2019</t>
  </si>
  <si>
    <t>Quyết định số 438/QĐ-UBND ngày 15/10/2019</t>
  </si>
  <si>
    <t>Quyết định số 185/QĐ-UBND ngày 22/4/2020</t>
  </si>
  <si>
    <t>Quyết định số 3538/UBND tỉnh ngày 29/12/2017</t>
  </si>
  <si>
    <t>Quyết định số 02/QĐ-UBND huyện ngày 08/01/2019</t>
  </si>
  <si>
    <t>Quyết định số  123/QĐ-UBND ngày 08/5/2021</t>
  </si>
  <si>
    <t>Quyết định số 133/QĐ-UBND ngày 12/5/2021</t>
  </si>
  <si>
    <t>Quyết định số 134/QĐ-UBND ngày 13/5/2021</t>
  </si>
  <si>
    <t>Quyết định số 171/QĐ-UBND ngày 11/6/2021</t>
  </si>
  <si>
    <t>Quyết định số 172/QĐ-UBND ngày 12/6/2021</t>
  </si>
  <si>
    <t>Quyết định số 158/QĐ-UBND ngày 08/6/2021</t>
  </si>
  <si>
    <t>Quyết định số 119/QĐ-UBND ngày 06/5/2021</t>
  </si>
  <si>
    <t>Quyết định số 125/QĐ-UBND ngày 11/5/2021</t>
  </si>
  <si>
    <t xml:space="preserve">Dự án trồng cây phân tán trên địa bàn huyện Ia
H’Drai </t>
  </si>
  <si>
    <t>Nguồn Kết dư ngân sách huyện</t>
  </si>
  <si>
    <t>F</t>
  </si>
  <si>
    <t>TỔNG SỐ (A+B+C+D+E+F)</t>
  </si>
  <si>
    <t>Dự án: Lập quy hoạch chi tiết (tỷ lệ 1/500) xây dựng vị trí mở rộng điểm dân cư số 45 xã Ia Tơi, huyện Ia H’Drai, tỉnh Kon Tum</t>
  </si>
  <si>
    <t>VI</t>
  </si>
  <si>
    <t>UBND xã Ia Tơi</t>
  </si>
  <si>
    <t xml:space="preserve">Xã Ia Tơi </t>
  </si>
  <si>
    <t>Quyết định số 880/QĐ-UBND tỉnh ngày 23/8/2019</t>
  </si>
  <si>
    <t>Quyết định số 498/QĐ-UBND tỉnh ngày 31/10/2019</t>
  </si>
  <si>
    <t>Quyết định số 165 /QĐ-UBND ngày 11/6/2021</t>
  </si>
  <si>
    <t xml:space="preserve">Dự án hỗ trợ đầu tư trồng rừng sản xuất tập trung trên đất trống, đồi núi trọc, đất bạc màu trên địa bàn huyện Ia H’Drai năm 2021 </t>
  </si>
  <si>
    <t>Quyết định số 202/QĐ-UBND huyện ngày 22/7/2021</t>
  </si>
  <si>
    <t>Quyết định số 231/QĐ-UBND ngày 13/8/2021</t>
  </si>
  <si>
    <t xml:space="preserve">Quyết định số 211/QĐ-UBND ngày 30/7/2021 </t>
  </si>
  <si>
    <t>Quyết định số 236/QĐ-UBND ngày 20/8/2021</t>
  </si>
  <si>
    <t>Quyết định số 198/QĐ-UBND ngày 21/7/2021</t>
  </si>
  <si>
    <t>Quyết định số 232/QĐ-UBND ngày 13/8/2021</t>
  </si>
  <si>
    <t>Quyết định số 197/QĐ-UBND ngày 21/7/2021</t>
  </si>
  <si>
    <t>Quyết định số 199/QĐ-UBND ngày 21/7/2021</t>
  </si>
  <si>
    <t>Quyết định số 235/QĐ-UBND ngày 20/8/2021</t>
  </si>
  <si>
    <t>Quyết định số  217/QĐ-UBND ngày03/8/2021</t>
  </si>
  <si>
    <t>Quyết định số  225a/QĐ-UBND ngày 10/8/2021</t>
  </si>
  <si>
    <t>Quyết định số  237/QĐ-UBND ngày 20/8/2021</t>
  </si>
  <si>
    <t>Quyết định số 218/QĐ-UBND ngày 03/8/2021</t>
  </si>
  <si>
    <r>
      <t xml:space="preserve">Dự án khai thác quỹ đất để phát triển kết cấu hạ tầng, bố trí dân cư dọc hai bên Quốc lộ 14C </t>
    </r>
    <r>
      <rPr>
        <i/>
        <sz val="10"/>
        <rFont val="Times New Roman"/>
        <family val="1"/>
      </rPr>
      <t>(Đoạn điểm dân cư số 41 – Trung tâm hành chính xã Ia Tơi)</t>
    </r>
  </si>
  <si>
    <t>Quyết định số 229/QĐ-UBND ngày 13/8/2021</t>
  </si>
  <si>
    <t>Quyết định số 216/QĐ-UBND ngày 03/8/2021</t>
  </si>
  <si>
    <t>Tỉnh giao</t>
  </si>
  <si>
    <t>Phân bổ</t>
  </si>
  <si>
    <t xml:space="preserve">Phân bổ </t>
  </si>
  <si>
    <t>Tổng số vốn</t>
  </si>
  <si>
    <t>B.1</t>
  </si>
  <si>
    <t>B.2</t>
  </si>
  <si>
    <t>Phân cấp ngân sách các xã được hưởng</t>
  </si>
  <si>
    <t>Phân cấp ngân sách cấp huyện được hưởng</t>
  </si>
  <si>
    <t xml:space="preserve">Tổng số </t>
  </si>
  <si>
    <t xml:space="preserve">Đơn vị </t>
  </si>
  <si>
    <r>
      <t xml:space="preserve">Lũy kế vốn bố trí từ khởi công đến hết năm 2020 </t>
    </r>
    <r>
      <rPr>
        <b/>
        <i/>
        <sz val="10"/>
        <rFont val="Times New Roman"/>
        <family val="1"/>
      </rPr>
      <t>(Theo nguồn vốn)</t>
    </r>
  </si>
  <si>
    <t>Kế hoạch đầu tư công giai đoạn, năm 2021 đến năm 2025</t>
  </si>
  <si>
    <t>Quyết định số 299a/QĐ-UBND ngày 26/9/2021</t>
  </si>
  <si>
    <t>CHI TIẾT KẾ HOẠCH ĐẦU TƯ CÔNG TRUNG HẠN GIAI ĐOẠN 2021 - 2025 
NGUỒN VỐN CÂN ĐỐI NGÂN SÁCH ĐỊA PHƯƠNG</t>
  </si>
  <si>
    <t>TỔNG HỢP KẾ HOẠCH ĐẦU TƯ CÔNG TRUNG HẠN GIAI ĐOẠN 2021-2025 NGUỒN NGÂN SÁCH ĐỊA PHƯƠNG HUYỆN IA H'DRAI</t>
  </si>
  <si>
    <r>
      <t xml:space="preserve">Kế hoạch đầu tư công trung hạn giai đoạn 2021-2025 
</t>
    </r>
    <r>
      <rPr>
        <b/>
        <i/>
        <sz val="14"/>
        <rFont val="Times New Roman"/>
        <family val="1"/>
      </rPr>
      <t>(Theo Nghị quyết số 37/NQ-HĐND ngày 05/11/2021 của HĐND huyện)</t>
    </r>
  </si>
  <si>
    <t>(Theo Nghị quyết số 37/NQ-HĐND ngày 05/11/2021 của HĐND huyện)</t>
  </si>
  <si>
    <t>Kế hoạch đầu tư công trung hạn giai đoạn 2021-2025 (Huyện giao)</t>
  </si>
  <si>
    <t>Quyết định số 371/QĐ-UBND huyện ngày 18/11/2021</t>
  </si>
  <si>
    <t>Quyết định số  375/QĐ-UBND ngày 22/11/2021</t>
  </si>
  <si>
    <t>Chi nhiệm vụ đầu tư</t>
  </si>
  <si>
    <t>II.1</t>
  </si>
  <si>
    <t>II.2</t>
  </si>
  <si>
    <t>Quyết định số  304/QĐ-UBND ngày 06/10/2021</t>
  </si>
  <si>
    <t>Cắm mốc phân lô đất ở một số khu vực đã đấu giá quyền sử dụng đất</t>
  </si>
  <si>
    <t>Bổ sung mới</t>
  </si>
  <si>
    <t>Đo đạc, lập bản đồ địa chính, hồ sơ địa chính phục vụ công tác thu hồi, chuyển mục đích sử dụng đất và giao đất tại các điểm dân cư cho Ủy ban nhân dân huyện Ia H’Drai quản lý, sử dụng theo quy hoạch</t>
  </si>
  <si>
    <t>Quyết định số  297/QĐ-UBND ngày 23/9/2021</t>
  </si>
  <si>
    <t>Lập Quy hoạch sử dụng đất thời kỳ 2021-2030 của huyện Ia H’Drai, tỉnh Kon Tum</t>
  </si>
  <si>
    <t>Theo Nghị quyết số 37/NQ-HĐND 
ngày 05/11/2021 của HĐND huyện</t>
  </si>
  <si>
    <r>
      <t>Nguồn vốn</t>
    </r>
    <r>
      <rPr>
        <b/>
        <i/>
        <sz val="13"/>
        <color theme="1"/>
        <rFont val="Times New Roman"/>
        <family val="1"/>
      </rPr>
      <t xml:space="preserve"> (Phân cấp đầu tư từ nguồn thu tiền sử dụng đất trong cân đối)</t>
    </r>
  </si>
  <si>
    <t xml:space="preserve">Chi nhiệm vụ quy hoạch, quản lý đất đai </t>
  </si>
  <si>
    <t>2018-2021</t>
  </si>
  <si>
    <t>2020-2021</t>
  </si>
  <si>
    <t>2019-2021</t>
  </si>
  <si>
    <t>PHÂN CẤP ĐẦU TƯ CHO CÁC XÃ TRONG KẾ HOẠCH ĐẦU TƯ CÔNG TRUNG HẠN GIAI ĐOẠN 2021-2025 NGUỒN NGÂN SÁCH ĐỊA PHƯƠNG</t>
  </si>
  <si>
    <t>2019-2025</t>
  </si>
  <si>
    <t>(Điều chỉnh, bổ sung lần 2)</t>
  </si>
  <si>
    <t>Theo Nghị quyết số 41/NQ-HĐND ngày 19/12/2021của Hội đồng nhân dân huyện Ia H'Drai</t>
  </si>
  <si>
    <r>
      <t xml:space="preserve">Kế hoạch đầu tư công trung hạn giai đoạn 2021-2025 
</t>
    </r>
    <r>
      <rPr>
        <b/>
        <i/>
        <sz val="14"/>
        <rFont val="Times New Roman"/>
        <family val="1"/>
      </rPr>
      <t>(Theo Nghị quyết số 41/NQ-HĐND ngày 19/12/2021của Hội đồng nhân dân huyện Ia H'Drai)</t>
    </r>
  </si>
  <si>
    <r>
      <t xml:space="preserve">Kế hoạch đầu tư công trung hạn giai đoạn 2021-2025 
</t>
    </r>
    <r>
      <rPr>
        <b/>
        <i/>
        <sz val="14"/>
        <rFont val="Times New Roman"/>
        <family val="1"/>
      </rPr>
      <t>(Điều chỉnh, bổ sung lần 2)</t>
    </r>
  </si>
  <si>
    <t>Tổng số
 (tất cả các nguồn vốn)</t>
  </si>
  <si>
    <t>Trong đó:
 vốn NSĐP huyện</t>
  </si>
  <si>
    <t>Trong đó: vốn NSĐP huyện</t>
  </si>
  <si>
    <t>Trong đó: Vốn NSĐP huyện</t>
  </si>
  <si>
    <t>Chủ đầu tư/ Đơn vị Thực hiện</t>
  </si>
  <si>
    <t>Quyết định chủ trương đầu tư/ quyết định đầu dự án; ngày, tháng, năm ban hành</t>
  </si>
  <si>
    <t>2022-2024</t>
  </si>
  <si>
    <t>2021-2023</t>
  </si>
  <si>
    <t>Từ năm 2022-</t>
  </si>
  <si>
    <t>Từ năm 2023-</t>
  </si>
  <si>
    <t>2023-2025</t>
  </si>
  <si>
    <r>
      <t xml:space="preserve">Dự án chợ trung tâm huyện </t>
    </r>
    <r>
      <rPr>
        <i/>
        <sz val="10"/>
        <rFont val="Times New Roman"/>
        <family val="1"/>
      </rPr>
      <t>(GĐ1+GĐ2)</t>
    </r>
  </si>
  <si>
    <t>Nguồn tăng thu ngân sách huyện năm</t>
  </si>
  <si>
    <t>Nguồn tăng thu ngân sách huyện</t>
  </si>
  <si>
    <t>Kế hoạch đầu tư công trung hạn giai đoạn 2021-2025 Theo
 Nghị quyết số 41/NQ-HĐND ngày 19/12/2021của Hội đồng nhân dân huyện Ia H'Drai</t>
  </si>
  <si>
    <t>Điều chỉnh, bổ sung 
(lần 2)</t>
  </si>
  <si>
    <t>Tổng số 
(tất cả các nguồn vốn)</t>
  </si>
  <si>
    <t>Điều chỉnh giảm kế hoạch vốn phân bổ 3.954 triệu đồng</t>
  </si>
  <si>
    <t>Điều chỉnh giảm kế hoạch vốn phân bổ 1.730 triệu đồng</t>
  </si>
  <si>
    <r>
      <t xml:space="preserve">Điều chỉnh giảm kế hoạch vốn: 1.730 triệu đồng
</t>
    </r>
    <r>
      <rPr>
        <i/>
        <sz val="10"/>
        <color rgb="FFFF0000"/>
        <rFont val="Times New Roman"/>
        <family val="1"/>
      </rPr>
      <t xml:space="preserve"> (từ 4.076 triệu đồng xuống 2.346 triệu đồng)</t>
    </r>
  </si>
  <si>
    <t>Dự phòng; Chưa phân bổ</t>
  </si>
  <si>
    <t>2022-2023</t>
  </si>
  <si>
    <t>Quyết định số 30/QĐ-UBND ngày 09/2/2022</t>
  </si>
  <si>
    <r>
      <t>Điều chỉnh giảm kế hoạch vốn 3..062 triệu đồng</t>
    </r>
    <r>
      <rPr>
        <i/>
        <sz val="10"/>
        <color rgb="FFFF0000"/>
        <rFont val="Times New Roman"/>
        <family val="1"/>
      </rPr>
      <t xml:space="preserve"> 
(từ 6.184 triệu đồng xuống 3.122 triệu đồng)</t>
    </r>
  </si>
  <si>
    <t xml:space="preserve">Điều chỉnh giảm kế hoạch vốn 76 triệu đồng </t>
  </si>
  <si>
    <r>
      <t xml:space="preserve">Điều chỉnh tăng kế hoạch vốn: 11.818 triệu đồng  
</t>
    </r>
    <r>
      <rPr>
        <b/>
        <i/>
        <sz val="10"/>
        <color rgb="FFFF0000"/>
        <rFont val="Times New Roman"/>
        <family val="1"/>
      </rPr>
      <t>(từ 2.926 triệu đồng lên 14.744 triệu đồng)</t>
    </r>
  </si>
  <si>
    <r>
      <t xml:space="preserve">Điều chỉnh tăng kế hoạch vốn: 1.200 triệu đồng  
</t>
    </r>
    <r>
      <rPr>
        <b/>
        <i/>
        <sz val="10"/>
        <color rgb="FFFF0000"/>
        <rFont val="Times New Roman"/>
        <family val="1"/>
      </rPr>
      <t>(từ 150 triệu đồng lên 1.350 triệu đồng)</t>
    </r>
  </si>
  <si>
    <r>
      <t xml:space="preserve">Điều chỉnh giảm kế hoạch vốn 3.340 triệu đồng 
</t>
    </r>
    <r>
      <rPr>
        <i/>
        <sz val="10"/>
        <color rgb="FFFF0000"/>
        <rFont val="Times New Roman"/>
        <family val="1"/>
      </rPr>
      <t>(từ 6.651 triệu đồng xuống 3.311 triệu đồng)</t>
    </r>
  </si>
  <si>
    <r>
      <t>Điều chỉnh giảm 345 triệu đồng kế hoạch vốn</t>
    </r>
    <r>
      <rPr>
        <b/>
        <i/>
        <sz val="10"/>
        <rFont val="Times New Roman"/>
        <family val="1"/>
      </rPr>
      <t xml:space="preserve"> (Từ 29.630 triệu đồng xuống 29.285 triệu đồng)</t>
    </r>
  </si>
  <si>
    <r>
      <t xml:space="preserve">Điều chỉnh giảm kế hoạch vốn 345 triệu đồng 
</t>
    </r>
    <r>
      <rPr>
        <i/>
        <sz val="10"/>
        <color rgb="FFFF0000"/>
        <rFont val="Times New Roman"/>
        <family val="1"/>
      </rPr>
      <t>(từ 3.400 triệu đồng xuống 3.955 triệu đồng)</t>
    </r>
  </si>
  <si>
    <r>
      <t xml:space="preserve">Điều chỉnh giảm  kế hoạch vốn 892 triệu đồng  
</t>
    </r>
    <r>
      <rPr>
        <i/>
        <sz val="10"/>
        <color rgb="FFFF0000"/>
        <rFont val="Times New Roman"/>
        <family val="1"/>
      </rPr>
      <t>(từ 4.939 triệu đồng xuống 4.047 triệu đồng)</t>
    </r>
  </si>
  <si>
    <r>
      <t xml:space="preserve">Điều chỉnh giảm kế hoạch vốn 4.103 triệu đồng 
</t>
    </r>
    <r>
      <rPr>
        <i/>
        <sz val="10"/>
        <color rgb="FFFF0000"/>
        <rFont val="Times New Roman"/>
        <family val="1"/>
      </rPr>
      <t>(từ 4.642 triệu đồng xuống 539 triệu đồng)</t>
    </r>
  </si>
  <si>
    <r>
      <t xml:space="preserve">Điều chỉnh giảm kế hoạch vốn: 7.519 triệu đồng  
</t>
    </r>
    <r>
      <rPr>
        <b/>
        <i/>
        <sz val="10"/>
        <color rgb="FFFF0000"/>
        <rFont val="Times New Roman"/>
        <family val="1"/>
      </rPr>
      <t>(từ 136.355 triệu đồng xuống 128.836 triệu đồng)</t>
    </r>
  </si>
  <si>
    <r>
      <t xml:space="preserve">Điều chỉnh giảm kế hoạch vốn: 964 triệu đồng  
</t>
    </r>
    <r>
      <rPr>
        <b/>
        <i/>
        <sz val="10"/>
        <color rgb="FFFF0000"/>
        <rFont val="Times New Roman"/>
        <family val="1"/>
      </rPr>
      <t>(từ 17.481 triệu đồng xuống 16.517 triệu đồng)</t>
    </r>
  </si>
  <si>
    <r>
      <t xml:space="preserve">Điều chỉnh giảm kế hoạch vốn: 8.483 triệu đồng  
</t>
    </r>
    <r>
      <rPr>
        <b/>
        <i/>
        <sz val="10"/>
        <color rgb="FFFF0000"/>
        <rFont val="Times New Roman"/>
        <family val="1"/>
      </rPr>
      <t>(từ 153.836 triệu đồng xuống 145.353 triệu đồng)</t>
    </r>
  </si>
  <si>
    <t>(Kèm theo Nghị quyết số     /NQ-HĐND ngày      /       /2022 của Hội đồng nhân dân huyện Ia H'Drai)</t>
  </si>
</sst>
</file>

<file path=xl/styles.xml><?xml version="1.0" encoding="utf-8"?>
<styleSheet xmlns="http://schemas.openxmlformats.org/spreadsheetml/2006/main">
  <numFmts count="177">
    <numFmt numFmtId="41" formatCode="_-* #,##0\ _₫_-;\-* #,##0\ _₫_-;_-* &quot;-&quot;\ _₫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 &quot;þ&quot;_-;\-* #,##0\ &quot;þ&quot;_-;_-* &quot;-&quot;\ &quot;þ&quot;_-;_-@_-"/>
    <numFmt numFmtId="171" formatCode="_-* #,##0.00\ _þ_-;\-* #,##0.00\ _þ_-;_-* &quot;-&quot;??\ _þ_-;_-@_-"/>
    <numFmt numFmtId="172" formatCode="_-* #,##0_-;\-* #,##0_-;_-* &quot;-&quot;_-;_-@_-"/>
    <numFmt numFmtId="173" formatCode="_-* #,##0.00_-;\-* #,##0.00_-;_-* &quot;-&quot;??_-;_-@_-"/>
    <numFmt numFmtId="174" formatCode="_-&quot;ñ&quot;* #,##0_-;\-&quot;ñ&quot;* #,##0_-;_-&quot;ñ&quot;* &quot;-&quot;_-;_-@_-"/>
    <numFmt numFmtId="175" formatCode="_(* #,##0_);_(* \(#,##0\);_(* &quot;-&quot;??_);_(@_)"/>
    <numFmt numFmtId="176" formatCode="_-* #,##0\ &quot;F&quot;_-;\-* #,##0\ &quot;F&quot;_-;_-* &quot;-&quot;\ &quot;F&quot;_-;_-@_-"/>
    <numFmt numFmtId="177" formatCode="&quot;\&quot;#,##0;[Red]&quot;\&quot;&quot;\&quot;\-#,##0"/>
    <numFmt numFmtId="178" formatCode="#,##0\ &quot;DM&quot;;\-#,##0\ &quot;DM&quot;"/>
    <numFmt numFmtId="179" formatCode="0.000%"/>
    <numFmt numFmtId="180" formatCode="#.##00"/>
    <numFmt numFmtId="181" formatCode="&quot;Rp&quot;#,##0_);[Red]\(&quot;Rp&quot;#,##0\)"/>
    <numFmt numFmtId="182" formatCode="_ * #,##0_)\ &quot;$&quot;_ ;_ * \(#,##0\)\ &quot;$&quot;_ ;_ * &quot;-&quot;_)\ &quot;$&quot;_ ;_ @_ "/>
    <numFmt numFmtId="183" formatCode="_-&quot;$&quot;* #,##0_-;\-&quot;$&quot;* #,##0_-;_-&quot;$&quot;* &quot;-&quot;_-;_-@_-"/>
    <numFmt numFmtId="184" formatCode="_-* #,##0\ _F_-;\-* #,##0\ _F_-;_-* &quot;-&quot;\ _F_-;_-@_-"/>
    <numFmt numFmtId="185" formatCode="_-* #,##0\ &quot;€&quot;_-;\-* #,##0\ &quot;€&quot;_-;_-* &quot;-&quot;\ &quot;€&quot;_-;_-@_-"/>
    <numFmt numFmtId="186" formatCode="_-* #,##0\ &quot;$&quot;_-;\-* #,##0\ &quot;$&quot;_-;_-* &quot;-&quot;\ &quot;$&quot;_-;_-@_-"/>
    <numFmt numFmtId="187" formatCode="_ * #,##0_)&quot;$&quot;_ ;_ * \(#,##0\)&quot;$&quot;_ ;_ * &quot;-&quot;_)&quot;$&quot;_ ;_ @_ "/>
    <numFmt numFmtId="188" formatCode="_-&quot;€&quot;* #,##0_-;\-&quot;€&quot;* #,##0_-;_-&quot;€&quot;* &quot;-&quot;_-;_-@_-"/>
    <numFmt numFmtId="189" formatCode="_-* #,##0.00\ _F_-;\-* #,##0.00\ _F_-;_-* &quot;-&quot;??\ _F_-;_-@_-"/>
    <numFmt numFmtId="190" formatCode="_-* #,##0.00\ _€_-;\-* #,##0.00\ _€_-;_-* &quot;-&quot;??\ _€_-;_-@_-"/>
    <numFmt numFmtId="191" formatCode="_ * #,##0.00_ ;_ * \-#,##0.00_ ;_ * &quot;-&quot;??_ ;_ @_ "/>
    <numFmt numFmtId="192" formatCode="_-* #,##0.00\ _V_N_D_-;\-* #,##0.00\ _V_N_D_-;_-* &quot;-&quot;??\ _V_N_D_-;_-@_-"/>
    <numFmt numFmtId="193" formatCode="_ * #,##0.00_)\ _$_ ;_ * \(#,##0.00\)\ _$_ ;_ * &quot;-&quot;??_)\ _$_ ;_ @_ "/>
    <numFmt numFmtId="194" formatCode="_ * #,##0.00_)_$_ ;_ * \(#,##0.00\)_$_ ;_ * &quot;-&quot;??_)_$_ ;_ @_ "/>
    <numFmt numFmtId="195" formatCode="_-* #,##0.00\ _ñ_-;\-* #,##0.00\ _ñ_-;_-* &quot;-&quot;??\ _ñ_-;_-@_-"/>
    <numFmt numFmtId="196" formatCode="_-* #,##0.00\ _ñ_-;_-* #,##0.00\ _ñ\-;_-* &quot;-&quot;??\ _ñ_-;_-@_-"/>
    <numFmt numFmtId="197" formatCode="_(&quot;$&quot;\ * #,##0_);_(&quot;$&quot;\ * \(#,##0\);_(&quot;$&quot;\ * &quot;-&quot;_);_(@_)"/>
    <numFmt numFmtId="198" formatCode="_-* #,##0.00000000_-;\-* #,##0.00000000_-;_-* &quot;-&quot;??_-;_-@_-"/>
    <numFmt numFmtId="199" formatCode="_(&quot;€&quot;\ * #,##0_);_(&quot;€&quot;\ * \(#,##0\);_(&quot;€&quot;\ * &quot;-&quot;_);_(@_)"/>
    <numFmt numFmtId="200" formatCode="_-* #,##0\ &quot;ñ&quot;_-;\-* #,##0\ &quot;ñ&quot;_-;_-* &quot;-&quot;\ &quot;ñ&quot;_-;_-@_-"/>
    <numFmt numFmtId="201" formatCode="_-* #,##0\ _€_-;\-* #,##0\ _€_-;_-* &quot;-&quot;\ _€_-;_-@_-"/>
    <numFmt numFmtId="202" formatCode="_ * #,##0_ ;_ * \-#,##0_ ;_ * &quot;-&quot;_ ;_ @_ "/>
    <numFmt numFmtId="203" formatCode="_-* #,##0\ _V_N_D_-;\-* #,##0\ _V_N_D_-;_-* &quot;-&quot;\ _V_N_D_-;_-@_-"/>
    <numFmt numFmtId="204" formatCode="_ * #,##0_)\ _$_ ;_ * \(#,##0\)\ _$_ ;_ * &quot;-&quot;_)\ _$_ ;_ @_ "/>
    <numFmt numFmtId="205" formatCode="_ * #,##0_)_$_ ;_ * \(#,##0\)_$_ ;_ * &quot;-&quot;_)_$_ ;_ @_ "/>
    <numFmt numFmtId="206" formatCode="_-* #,##0\ _$_-;\-* #,##0\ _$_-;_-* &quot;-&quot;\ _$_-;_-@_-"/>
    <numFmt numFmtId="207" formatCode="_-* #,##0\ _ñ_-;\-* #,##0\ _ñ_-;_-* &quot;-&quot;\ _ñ_-;_-@_-"/>
    <numFmt numFmtId="208" formatCode="_-* #,##0\ _ñ_-;_-* #,##0\ _ñ\-;_-* &quot;-&quot;\ _ñ_-;_-@_-"/>
    <numFmt numFmtId="209" formatCode="_ &quot;\&quot;* #,##0_ ;_ &quot;\&quot;* \-#,##0_ ;_ &quot;\&quot;* &quot;-&quot;_ ;_ @_ "/>
    <numFmt numFmtId="210" formatCode="&quot;\&quot;#,##0.00;[Red]&quot;\&quot;\-#,##0.00"/>
    <numFmt numFmtId="211" formatCode="&quot;\&quot;#,##0;[Red]&quot;\&quot;\-#,##0"/>
    <numFmt numFmtId="212" formatCode="_ * #,##0_)\ &quot;F&quot;_ ;_ * \(#,##0\)\ &quot;F&quot;_ ;_ * &quot;-&quot;_)\ &quot;F&quot;_ ;_ @_ "/>
    <numFmt numFmtId="213" formatCode="&quot;£&quot;#,##0.00;\-&quot;£&quot;#,##0.00"/>
    <numFmt numFmtId="214" formatCode="_-&quot;F&quot;* #,##0_-;\-&quot;F&quot;* #,##0_-;_-&quot;F&quot;* &quot;-&quot;_-;_-@_-"/>
    <numFmt numFmtId="215" formatCode="_ * #,##0.00_)&quot;$&quot;_ ;_ * \(#,##0.00\)&quot;$&quot;_ ;_ * &quot;-&quot;??_)&quot;$&quot;_ ;_ @_ "/>
    <numFmt numFmtId="216" formatCode="_ * #,##0.0_)_$_ ;_ * \(#,##0.0\)_$_ ;_ * &quot;-&quot;??_)_$_ ;_ @_ "/>
    <numFmt numFmtId="217" formatCode=";;"/>
    <numFmt numFmtId="218" formatCode="_ * #,##0.00_)&quot;€&quot;_ ;_ * \(#,##0.00\)&quot;€&quot;_ ;_ * &quot;-&quot;??_)&quot;€&quot;_ ;_ @_ "/>
    <numFmt numFmtId="219" formatCode="#,##0.0_);\(#,##0.0\)"/>
    <numFmt numFmtId="220" formatCode="_ &quot;\&quot;* #,##0.00_ ;_ &quot;\&quot;* &quot;\&quot;&quot;\&quot;&quot;\&quot;&quot;\&quot;&quot;\&quot;&quot;\&quot;&quot;\&quot;&quot;\&quot;&quot;\&quot;&quot;\&quot;&quot;\&quot;&quot;\&quot;\-#,##0.00_ ;_ &quot;\&quot;* &quot;-&quot;??_ ;_ @_ "/>
    <numFmt numFmtId="221" formatCode="0.0%"/>
    <numFmt numFmtId="222" formatCode="_ * #,##0.00_ ;_ * &quot;\&quot;&quot;\&quot;&quot;\&quot;&quot;\&quot;&quot;\&quot;&quot;\&quot;&quot;\&quot;&quot;\&quot;&quot;\&quot;&quot;\&quot;&quot;\&quot;&quot;\&quot;\-#,##0.00_ ;_ * &quot;-&quot;??_ ;_ @_ "/>
    <numFmt numFmtId="223" formatCode="&quot;$&quot;#,##0.00"/>
    <numFmt numFmtId="224" formatCode="&quot;\&quot;#,##0;&quot;\&quot;&quot;\&quot;&quot;\&quot;&quot;\&quot;&quot;\&quot;&quot;\&quot;&quot;\&quot;&quot;\&quot;&quot;\&quot;&quot;\&quot;&quot;\&quot;&quot;\&quot;&quot;\&quot;&quot;\&quot;\-#,##0"/>
    <numFmt numFmtId="225" formatCode="_ * #,##0.00_)&quot;£&quot;_ ;_ * \(#,##0.00\)&quot;£&quot;_ ;_ * &quot;-&quot;??_)&quot;£&quot;_ ;_ @_ "/>
    <numFmt numFmtId="226" formatCode="&quot;\&quot;#,##0;[Red]&quot;\&quot;&quot;\&quot;&quot;\&quot;&quot;\&quot;&quot;\&quot;&quot;\&quot;&quot;\&quot;&quot;\&quot;&quot;\&quot;&quot;\&quot;&quot;\&quot;&quot;\&quot;&quot;\&quot;&quot;\&quot;\-#,##0"/>
    <numFmt numFmtId="227" formatCode="_-&quot;$&quot;* #,##0.00_-;\-&quot;$&quot;* #,##0.00_-;_-&quot;$&quot;* &quot;-&quot;??_-;_-@_-"/>
    <numFmt numFmtId="228" formatCode="_ * #,##0_ ;_ * &quot;\&quot;&quot;\&quot;&quot;\&quot;&quot;\&quot;&quot;\&quot;&quot;\&quot;&quot;\&quot;&quot;\&quot;&quot;\&quot;&quot;\&quot;&quot;\&quot;&quot;\&quot;\-#,##0_ ;_ * &quot;-&quot;_ ;_ @_ "/>
    <numFmt numFmtId="229" formatCode="0.0%;\(0.0%\)"/>
    <numFmt numFmtId="230" formatCode="&quot;\&quot;#,##0.00;&quot;\&quot;&quot;\&quot;&quot;\&quot;&quot;\&quot;&quot;\&quot;&quot;\&quot;&quot;\&quot;&quot;\&quot;&quot;\&quot;&quot;\&quot;&quot;\&quot;&quot;\&quot;&quot;\&quot;&quot;\&quot;\-#,##0.00"/>
    <numFmt numFmtId="231" formatCode="_-* #,##0.00\ &quot;F&quot;_-;\-* #,##0.00\ &quot;F&quot;_-;_-* &quot;-&quot;??\ &quot;F&quot;_-;_-@_-"/>
    <numFmt numFmtId="232" formatCode="0.000_)"/>
    <numFmt numFmtId="233" formatCode="#,##0_)_%;\(#,##0\)_%;"/>
    <numFmt numFmtId="234" formatCode="_(* #,##0.0_);_(* \(#,##0.0\);_(* &quot;-&quot;??_);_(@_)"/>
    <numFmt numFmtId="235" formatCode="_._.* #,##0.0_)_%;_._.* \(#,##0.0\)_%"/>
    <numFmt numFmtId="236" formatCode="#,##0.0_)_%;\(#,##0.0\)_%;\ \ .0_)_%"/>
    <numFmt numFmtId="237" formatCode="_._.* #,##0.00_)_%;_._.* \(#,##0.00\)_%"/>
    <numFmt numFmtId="238" formatCode="#,##0.00_)_%;\(#,##0.00\)_%;\ \ .00_)_%"/>
    <numFmt numFmtId="239" formatCode="_._.* #,##0.000_)_%;_._.* \(#,##0.000\)_%"/>
    <numFmt numFmtId="240" formatCode="#,##0.000_)_%;\(#,##0.000\)_%;\ \ .000_)_%"/>
    <numFmt numFmtId="241" formatCode="&quot;$&quot;#,##0;[Red]\-&quot;$&quot;#,##0"/>
    <numFmt numFmtId="242" formatCode="_-* #,##0_-;\-* #,##0_-;_-* &quot;-&quot;??_-;_-@_-"/>
    <numFmt numFmtId="243" formatCode="_(* #,##0.00_);_(* \(#,##0.00\);_(* &quot;-&quot;&quot;?&quot;&quot;?&quot;_);_(@_)"/>
    <numFmt numFmtId="244" formatCode="_-* #,##0\ _₫_-;\-* #,##0\ _₫_-;_-* &quot;-&quot;??\ _₫_-;_-@_-"/>
    <numFmt numFmtId="245" formatCode="\t#\ ??/??"/>
    <numFmt numFmtId="246" formatCode="0.0000"/>
    <numFmt numFmtId="247" formatCode="_-* #,##0.00\ _$_-;\-* #,##0.00\ _$_-;_-* &quot;-&quot;??\ _$_-;_-@_-"/>
    <numFmt numFmtId="248" formatCode="&quot;$&quot;#,##0;\-&quot;$&quot;#,##0"/>
    <numFmt numFmtId="249" formatCode="&quot;True&quot;;&quot;True&quot;;&quot;False&quot;"/>
    <numFmt numFmtId="250" formatCode="_(* #,##0.0_);_(* \(#,##0.0\);_(* &quot;-&quot;?_);_(@_)"/>
    <numFmt numFmtId="251" formatCode="&quot;\&quot;#&quot;,&quot;##0&quot;.&quot;00;[Red]&quot;\&quot;\-#&quot;,&quot;##0&quot;.&quot;00"/>
    <numFmt numFmtId="252" formatCode="#,##0.00;[Red]#,##0.00"/>
    <numFmt numFmtId="253" formatCode="#,##0;\(#,##0\)"/>
    <numFmt numFmtId="254" formatCode="_._.* \(#,##0\)_%;_._.* #,##0_)_%;_._.* 0_)_%;_._.@_)_%"/>
    <numFmt numFmtId="255" formatCode="_._.&quot;€&quot;* \(#,##0\)_%;_._.&quot;€&quot;* #,##0_)_%;_._.&quot;€&quot;* 0_)_%;_._.@_)_%"/>
    <numFmt numFmtId="256" formatCode="* \(#,##0\);* #,##0_);&quot;-&quot;??_);@"/>
    <numFmt numFmtId="257" formatCode="_ &quot;R&quot;\ * #,##0_ ;_ &quot;R&quot;\ * \-#,##0_ ;_ &quot;R&quot;\ * &quot;-&quot;_ ;_ @_ "/>
    <numFmt numFmtId="258" formatCode="_ * #,##0.00_ ;_ * &quot;\&quot;&quot;\&quot;&quot;\&quot;&quot;\&quot;&quot;\&quot;&quot;\&quot;\-#,##0.00_ ;_ * &quot;-&quot;??_ ;_ @_ "/>
    <numFmt numFmtId="259" formatCode="&quot;€&quot;* #,##0_)_%;&quot;€&quot;* \(#,##0\)_%;&quot;€&quot;* &quot;-&quot;??_)_%;@_)_%"/>
    <numFmt numFmtId="260" formatCode="&quot;$&quot;* #,##0_)_%;&quot;$&quot;* \(#,##0\)_%;&quot;$&quot;* &quot;-&quot;??_)_%;@_)_%"/>
    <numFmt numFmtId="261" formatCode="&quot;\&quot;#,##0.00;&quot;\&quot;&quot;\&quot;&quot;\&quot;&quot;\&quot;&quot;\&quot;&quot;\&quot;&quot;\&quot;&quot;\&quot;\-#,##0.00"/>
    <numFmt numFmtId="262" formatCode="_._.&quot;€&quot;* #,##0.0_)_%;_._.&quot;€&quot;* \(#,##0.0\)_%"/>
    <numFmt numFmtId="263" formatCode="&quot;€&quot;* #,##0.0_)_%;&quot;€&quot;* \(#,##0.0\)_%;&quot;€&quot;* \ .0_)_%"/>
    <numFmt numFmtId="264" formatCode="_._.&quot;$&quot;* #,##0.0_)_%;_._.&quot;$&quot;* \(#,##0.0\)_%"/>
    <numFmt numFmtId="265" formatCode="_._.&quot;€&quot;* #,##0.00_)_%;_._.&quot;€&quot;* \(#,##0.00\)_%"/>
    <numFmt numFmtId="266" formatCode="&quot;€&quot;* #,##0.00_)_%;&quot;€&quot;* \(#,##0.00\)_%;&quot;€&quot;* \ .00_)_%"/>
    <numFmt numFmtId="267" formatCode="_._.&quot;$&quot;* #,##0.00_)_%;_._.&quot;$&quot;* \(#,##0.00\)_%"/>
    <numFmt numFmtId="268" formatCode="_._.&quot;€&quot;* #,##0.000_)_%;_._.&quot;€&quot;* \(#,##0.000\)_%"/>
    <numFmt numFmtId="269" formatCode="&quot;€&quot;* #,##0.000_)_%;&quot;€&quot;* \(#,##0.000\)_%;&quot;€&quot;* \ .000_)_%"/>
    <numFmt numFmtId="270" formatCode="_._.&quot;$&quot;* #,##0.000_)_%;_._.&quot;$&quot;* \(#,##0.000\)_%"/>
    <numFmt numFmtId="271" formatCode="_-* #,##0.00\ &quot;€&quot;_-;\-* #,##0.00\ &quot;€&quot;_-;_-* &quot;-&quot;??\ &quot;€&quot;_-;_-@_-"/>
    <numFmt numFmtId="272" formatCode="_ * #,##0_ ;_ * &quot;\&quot;&quot;\&quot;&quot;\&quot;&quot;\&quot;&quot;\&quot;&quot;\&quot;\-#,##0_ ;_ * &quot;-&quot;_ ;_ @_ "/>
    <numFmt numFmtId="273" formatCode="\$#,##0\ ;\(\$#,##0\)"/>
    <numFmt numFmtId="274" formatCode="&quot;$&quot;#,##0\ ;\(&quot;$&quot;#,##0\)"/>
    <numFmt numFmtId="275" formatCode="\t0.00%"/>
    <numFmt numFmtId="276" formatCode="0.000"/>
    <numFmt numFmtId="277" formatCode="* #,##0_);* \(#,##0\);&quot;-&quot;??_);@"/>
    <numFmt numFmtId="278" formatCode="\U\S\$#,##0.00;\(\U\S\$#,##0.00\)"/>
    <numFmt numFmtId="279" formatCode="_(\§\g\ #,##0_);_(\§\g\ \(#,##0\);_(\§\g\ &quot;-&quot;??_);_(@_)"/>
    <numFmt numFmtId="280" formatCode="_(\§\g\ #,##0_);_(\§\g\ \(#,##0\);_(\§\g\ &quot;-&quot;_);_(@_)"/>
    <numFmt numFmtId="281" formatCode="\§\g#,##0_);\(\§\g#,##0\)"/>
    <numFmt numFmtId="282" formatCode="_-&quot;VND&quot;* #,##0_-;\-&quot;VND&quot;* #,##0_-;_-&quot;VND&quot;* &quot;-&quot;_-;_-@_-"/>
    <numFmt numFmtId="283" formatCode="_(&quot;Rp&quot;* #,##0.00_);_(&quot;Rp&quot;* \(#,##0.00\);_(&quot;Rp&quot;* &quot;-&quot;??_);_(@_)"/>
    <numFmt numFmtId="284" formatCode="#,##0.00\ &quot;FB&quot;;[Red]\-#,##0.00\ &quot;FB&quot;"/>
    <numFmt numFmtId="285" formatCode="#,##0\ &quot;$&quot;;\-#,##0\ &quot;$&quot;"/>
    <numFmt numFmtId="286" formatCode="_-* #,##0\ _F_B_-;\-* #,##0\ _F_B_-;_-* &quot;-&quot;\ _F_B_-;_-@_-"/>
    <numFmt numFmtId="287" formatCode="_-[$€]* #,##0.00_-;\-[$€]* #,##0.00_-;_-[$€]* &quot;-&quot;??_-;_-@_-"/>
    <numFmt numFmtId="288" formatCode="_ * #,##0.00_)_d_ ;_ * \(#,##0.00\)_d_ ;_ * &quot;-&quot;??_)_d_ ;_ @_ "/>
    <numFmt numFmtId="289" formatCode="#,##0_);\-#,##0_)"/>
    <numFmt numFmtId="290" formatCode="#,###;\-#,###;&quot;&quot;;_(@_)"/>
    <numFmt numFmtId="291" formatCode="&quot;€&quot;#,##0;\-&quot;€&quot;#,##0"/>
    <numFmt numFmtId="292" formatCode="#,##0\ &quot;$&quot;_);\(#,##0\ &quot;$&quot;\)"/>
    <numFmt numFmtId="293" formatCode="_-&quot;£&quot;* #,##0_-;\-&quot;£&quot;* #,##0_-;_-&quot;£&quot;* &quot;-&quot;_-;_-@_-"/>
    <numFmt numFmtId="294" formatCode="#,###"/>
    <numFmt numFmtId="295" formatCode="&quot;Fr.&quot;\ #,##0.00;[Red]&quot;Fr.&quot;\ \-#,##0.00"/>
    <numFmt numFmtId="296" formatCode="_ &quot;Fr.&quot;\ * #,##0_ ;_ &quot;Fr.&quot;\ * \-#,##0_ ;_ &quot;Fr.&quot;\ * &quot;-&quot;_ ;_ @_ "/>
    <numFmt numFmtId="297" formatCode="&quot;\&quot;#,##0;[Red]\-&quot;\&quot;#,##0"/>
    <numFmt numFmtId="298" formatCode="&quot;\&quot;#,##0.00;\-&quot;\&quot;#,##0.00"/>
    <numFmt numFmtId="299" formatCode="&quot;VND&quot;#,##0_);[Red]\(&quot;VND&quot;#,##0\)"/>
    <numFmt numFmtId="300" formatCode="#,##0.00_);\-#,##0.00_)"/>
    <numFmt numFmtId="301" formatCode="0_)%;\(0\)%"/>
    <numFmt numFmtId="302" formatCode="_._._(* 0_)%;_._.* \(0\)%"/>
    <numFmt numFmtId="303" formatCode="_(0_)%;\(0\)%"/>
    <numFmt numFmtId="304" formatCode="0%_);\(0%\)"/>
    <numFmt numFmtId="305" formatCode="#,##0.000_);\(#,##0.000\)"/>
    <numFmt numFmtId="306" formatCode="_ &quot;\&quot;* #,##0_ ;_ &quot;\&quot;* &quot;\&quot;&quot;\&quot;&quot;\&quot;&quot;\&quot;&quot;\&quot;&quot;\&quot;&quot;\&quot;&quot;\&quot;&quot;\&quot;&quot;\&quot;&quot;\&quot;&quot;\&quot;&quot;\&quot;&quot;\&quot;\-#,##0_ ;_ &quot;\&quot;* &quot;-&quot;_ ;_ @_ "/>
    <numFmt numFmtId="307" formatCode="_(0.0_)%;\(0.0\)%"/>
    <numFmt numFmtId="308" formatCode="_._._(* 0.0_)%;_._.* \(0.0\)%"/>
    <numFmt numFmtId="309" formatCode="_(0.00_)%;\(0.00\)%"/>
    <numFmt numFmtId="310" formatCode="_._._(* 0.00_)%;_._.* \(0.00\)%"/>
    <numFmt numFmtId="311" formatCode="_(0.000_)%;\(0.000\)%"/>
    <numFmt numFmtId="312" formatCode="_._._(* 0.000_)%;_._.* \(0.000\)%"/>
    <numFmt numFmtId="313" formatCode="#"/>
    <numFmt numFmtId="314" formatCode="&quot;¡Ì&quot;#,##0;[Red]\-&quot;¡Ì&quot;#,##0"/>
    <numFmt numFmtId="315" formatCode="#,##0.00\ &quot;F&quot;;[Red]\-#,##0.00\ &quot;F&quot;"/>
    <numFmt numFmtId="316" formatCode="&quot;£&quot;#,##0;[Red]\-&quot;£&quot;#,##0"/>
    <numFmt numFmtId="317" formatCode="#,##0.00\ \ "/>
    <numFmt numFmtId="318" formatCode="0.00000000000E+00;\?"/>
    <numFmt numFmtId="319" formatCode="_-* ###,0&quot;.&quot;00\ _F_B_-;\-* ###,0&quot;.&quot;00\ _F_B_-;_-* &quot;-&quot;??\ _F_B_-;_-@_-"/>
    <numFmt numFmtId="320" formatCode="_ * #,##0_ ;_ * \-#,##0_ ;_ * &quot;-&quot;??_ ;_ @_ "/>
    <numFmt numFmtId="321" formatCode="0.00000"/>
    <numFmt numFmtId="322" formatCode="_(* #.##0.00_);_(* \(#.##0.00\);_(* &quot;-&quot;??_);_(@_)"/>
    <numFmt numFmtId="323" formatCode="#,##0.00\ \ \ \ "/>
    <numFmt numFmtId="324" formatCode="#,##0\ &quot;F&quot;;[Red]\-#,##0\ &quot;F&quot;"/>
    <numFmt numFmtId="325" formatCode="_ * #.##._ ;_ * \-#.##._ ;_ * &quot;-&quot;??_ ;_ @_ⴆ"/>
    <numFmt numFmtId="326" formatCode="&quot;\&quot;#,##0.00;[Red]&quot;\&quot;&quot;\&quot;&quot;\&quot;&quot;\&quot;&quot;\&quot;&quot;\&quot;&quot;\&quot;&quot;\&quot;&quot;\&quot;&quot;\&quot;&quot;\&quot;&quot;\&quot;&quot;\&quot;&quot;\&quot;\-#,##0.00"/>
    <numFmt numFmtId="327" formatCode="_ &quot;\&quot;* #,##0_ ;_ &quot;\&quot;* &quot;\&quot;&quot;\&quot;&quot;\&quot;&quot;\&quot;&quot;\&quot;&quot;\&quot;&quot;\&quot;&quot;\&quot;&quot;\&quot;&quot;\&quot;&quot;\&quot;&quot;\&quot;&quot;\&quot;\-#,##0_ ;_ &quot;\&quot;* &quot;-&quot;_ ;_ @_ "/>
    <numFmt numFmtId="328" formatCode="_-* #,##0\ _F_-;\-* #,##0\ _F_-;_-* &quot;-&quot;??\ _F_-;_-@_-"/>
    <numFmt numFmtId="329" formatCode="_-* ###,0&quot;.&quot;00_-;\-* ###,0&quot;.&quot;00_-;_-* &quot;-&quot;??_-;_-@_-"/>
    <numFmt numFmtId="330" formatCode="_-&quot;$&quot;* ###,0&quot;.&quot;00_-;\-&quot;$&quot;* ###,0&quot;.&quot;00_-;_-&quot;$&quot;* &quot;-&quot;??_-;_-@_-"/>
    <numFmt numFmtId="331" formatCode="#,##0.00\ &quot;F&quot;;\-#,##0.00\ &quot;F&quot;"/>
    <numFmt numFmtId="332" formatCode="&quot;€&quot;#,##0;[Red]\-&quot;€&quot;#,##0"/>
    <numFmt numFmtId="333" formatCode="_-* #,##0\ &quot;DM&quot;_-;\-* #,##0\ &quot;DM&quot;_-;_-* &quot;-&quot;\ &quot;DM&quot;_-;_-@_-"/>
    <numFmt numFmtId="334" formatCode="_-* #,##0.00\ &quot;DM&quot;_-;\-* #,##0.00\ &quot;DM&quot;_-;_-* &quot;-&quot;??\ &quot;DM&quot;_-;_-@_-"/>
    <numFmt numFmtId="335" formatCode="#,##0\ &quot;€&quot;;[Red]\-#,##0\ &quot;€&quot;"/>
    <numFmt numFmtId="336" formatCode="_-&quot;€&quot;* #,##0.00_-;\-&quot;€&quot;* #,##0.00_-;_-&quot;€&quot;* &quot;-&quot;??_-;_-@_-"/>
    <numFmt numFmtId="337" formatCode="_-* #,##0.000\ _₫_-;\-* #,##0.000\ _₫_-;_-* &quot;-&quot;??\ _₫_-;_-@_-"/>
    <numFmt numFmtId="338" formatCode="_(* #,##0.000_);_(* \(#,##0.000\);_(* &quot;-&quot;???_);_(@_)"/>
  </numFmts>
  <fonts count="263">
    <font>
      <sz val="10"/>
      <color theme="1"/>
      <name val="Arial Narrow"/>
      <family val="2"/>
    </font>
    <font>
      <b/>
      <sz val="10"/>
      <color theme="1"/>
      <name val="Arial Narrow"/>
      <family val="2"/>
    </font>
    <font>
      <sz val="14"/>
      <color theme="1"/>
      <name val="Times New Roman"/>
      <family val="1"/>
    </font>
    <font>
      <b/>
      <sz val="14"/>
      <color theme="1"/>
      <name val="Times New Roman"/>
      <family val="1"/>
    </font>
    <font>
      <i/>
      <sz val="14"/>
      <color theme="1"/>
      <name val="Times New Roman"/>
      <family val="1"/>
    </font>
    <font>
      <b/>
      <i/>
      <sz val="10"/>
      <color theme="1"/>
      <name val="Arial Narrow"/>
      <family val="2"/>
    </font>
    <font>
      <b/>
      <vertAlign val="superscript"/>
      <sz val="10"/>
      <color theme="1"/>
      <name val="Arial Narrow"/>
      <family val="2"/>
    </font>
    <font>
      <b/>
      <sz val="10"/>
      <color rgb="FFFF0000"/>
      <name val="Arial Narrow"/>
      <family val="2"/>
    </font>
    <font>
      <b/>
      <sz val="10"/>
      <color rgb="FF0000CC"/>
      <name val="Arial Narrow"/>
      <family val="2"/>
    </font>
    <font>
      <sz val="10"/>
      <name val="Arial"/>
      <family val="2"/>
    </font>
    <font>
      <b/>
      <sz val="16"/>
      <name val="Times New Roman"/>
      <family val="1"/>
    </font>
    <font>
      <sz val="11"/>
      <color theme="1"/>
      <name val="Calibri"/>
      <family val="2"/>
      <scheme val="minor"/>
    </font>
    <font>
      <sz val="14"/>
      <name val="Times New Roman"/>
      <family val="1"/>
    </font>
    <font>
      <b/>
      <i/>
      <sz val="18"/>
      <name val="Times New Roman"/>
      <family val="1"/>
    </font>
    <font>
      <i/>
      <sz val="14"/>
      <name val="Times New Roman"/>
      <family val="1"/>
    </font>
    <font>
      <b/>
      <sz val="18"/>
      <name val="Times New Roman"/>
      <family val="1"/>
    </font>
    <font>
      <i/>
      <sz val="18"/>
      <name val="Times New Roman"/>
      <family val="1"/>
    </font>
    <font>
      <sz val="14"/>
      <color indexed="9"/>
      <name val="Times New Roman"/>
      <family val="1"/>
    </font>
    <font>
      <sz val="10"/>
      <name val="Arial Narrow"/>
      <family val="2"/>
    </font>
    <font>
      <sz val="10"/>
      <color indexed="8"/>
      <name val="Arial Narrow"/>
      <family val="2"/>
    </font>
    <font>
      <vertAlign val="superscript"/>
      <sz val="10"/>
      <name val="Arial Narrow"/>
      <family val="2"/>
    </font>
    <font>
      <i/>
      <sz val="10"/>
      <name val="Arial Narrow"/>
      <family val="2"/>
    </font>
    <font>
      <b/>
      <sz val="10"/>
      <name val="Arial Narrow"/>
      <family val="2"/>
    </font>
    <font>
      <b/>
      <sz val="14"/>
      <name val="Times New Roman"/>
      <family val="1"/>
    </font>
    <font>
      <b/>
      <i/>
      <sz val="10"/>
      <name val="Arial Narrow"/>
      <family val="2"/>
    </font>
    <font>
      <b/>
      <i/>
      <sz val="14"/>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0"/>
      <name val="Times New Roman"/>
      <family val="1"/>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color indexed="8"/>
      <name val="Calibri"/>
      <family val="2"/>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theme="1"/>
      <name val="Calibri"/>
      <family val="2"/>
      <charset val="163"/>
      <scheme val="minor"/>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2"/>
      <color theme="1"/>
      <name val="Times New Roman"/>
      <family val="2"/>
      <charset val="163"/>
    </font>
    <font>
      <sz val="13"/>
      <name val="Times New Roman"/>
      <family val="1"/>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sz val="10"/>
      <color theme="1"/>
      <name val="Arial Narrow"/>
      <family val="2"/>
    </font>
    <font>
      <b/>
      <sz val="12"/>
      <color theme="1"/>
      <name val="Times New Roman"/>
      <family val="1"/>
    </font>
    <font>
      <sz val="12"/>
      <color theme="1"/>
      <name val="Times New Roman"/>
      <family val="1"/>
    </font>
    <font>
      <i/>
      <sz val="12"/>
      <color theme="1"/>
      <name val="Times New Roman"/>
      <family val="1"/>
    </font>
    <font>
      <sz val="12"/>
      <color rgb="FF000066"/>
      <name val="Times New Roman"/>
      <family val="1"/>
    </font>
    <font>
      <sz val="12"/>
      <color rgb="FFFF0000"/>
      <name val="Times New Roman"/>
      <family val="1"/>
    </font>
    <font>
      <b/>
      <sz val="10"/>
      <name val="Times New Roman"/>
      <family val="1"/>
    </font>
    <font>
      <b/>
      <vertAlign val="superscript"/>
      <sz val="10"/>
      <name val="Times New Roman"/>
      <family val="1"/>
    </font>
    <font>
      <b/>
      <sz val="10"/>
      <name val="Times New Roman"/>
      <family val="1"/>
      <charset val="163"/>
    </font>
    <font>
      <b/>
      <sz val="13"/>
      <name val="Times New Roman"/>
      <family val="1"/>
    </font>
    <font>
      <b/>
      <i/>
      <sz val="13"/>
      <name val="Times New Roman"/>
      <family val="1"/>
    </font>
    <font>
      <i/>
      <sz val="10"/>
      <name val="Times New Roman"/>
      <family val="1"/>
    </font>
    <font>
      <sz val="10"/>
      <color theme="1"/>
      <name val="Times New Roman"/>
      <family val="1"/>
    </font>
    <font>
      <b/>
      <sz val="10"/>
      <color theme="1"/>
      <name val="Times New Roman"/>
      <family val="1"/>
    </font>
    <font>
      <b/>
      <i/>
      <sz val="10"/>
      <name val="Times New Roman"/>
      <family val="1"/>
    </font>
    <font>
      <b/>
      <sz val="13"/>
      <color theme="1"/>
      <name val="Times New Roman"/>
      <family val="1"/>
    </font>
    <font>
      <b/>
      <i/>
      <sz val="13"/>
      <color theme="1"/>
      <name val="Times New Roman"/>
      <family val="1"/>
    </font>
    <font>
      <sz val="13"/>
      <color theme="1"/>
      <name val="Times New Roman"/>
      <family val="1"/>
    </font>
    <font>
      <sz val="10"/>
      <color rgb="FFFF0000"/>
      <name val="Times New Roman"/>
      <family val="1"/>
    </font>
    <font>
      <b/>
      <sz val="10"/>
      <color rgb="FFFF0000"/>
      <name val="Times New Roman"/>
      <family val="1"/>
    </font>
    <font>
      <i/>
      <sz val="10"/>
      <color rgb="FFFF0000"/>
      <name val="Times New Roman"/>
      <family val="1"/>
    </font>
    <font>
      <b/>
      <i/>
      <sz val="10"/>
      <color rgb="FFFF0000"/>
      <name val="Times New Roman"/>
      <family val="1"/>
    </font>
  </fonts>
  <fills count="56">
    <fill>
      <patternFill patternType="none"/>
    </fill>
    <fill>
      <patternFill patternType="gray125"/>
    </fill>
    <fill>
      <patternFill patternType="solid">
        <fgColor rgb="FFCCFFFF"/>
        <bgColor indexed="64"/>
      </patternFill>
    </fill>
    <fill>
      <patternFill patternType="solid">
        <fgColor theme="6" tint="0.79998168889431442"/>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dotted">
        <color indexed="64"/>
      </top>
      <bottom style="dotted">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263">
    <xf numFmtId="0" fontId="0" fillId="0" borderId="0"/>
    <xf numFmtId="0" fontId="9" fillId="0" borderId="0"/>
    <xf numFmtId="0" fontId="11" fillId="0" borderId="0"/>
    <xf numFmtId="174" fontId="2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Protection="0"/>
    <xf numFmtId="0" fontId="28" fillId="0" borderId="0"/>
    <xf numFmtId="0" fontId="28" fillId="0" borderId="0"/>
    <xf numFmtId="3" fontId="29" fillId="0" borderId="1"/>
    <xf numFmtId="3" fontId="29" fillId="0" borderId="1"/>
    <xf numFmtId="175" fontId="30" fillId="0" borderId="18" applyFont="0" applyBorder="0"/>
    <xf numFmtId="175" fontId="31" fillId="0" borderId="0" applyProtection="0"/>
    <xf numFmtId="175" fontId="32" fillId="0" borderId="18" applyFont="0" applyBorder="0"/>
    <xf numFmtId="0" fontId="33" fillId="0" borderId="0"/>
    <xf numFmtId="176" fontId="34" fillId="0" borderId="0" applyFont="0" applyFill="0" applyBorder="0" applyAlignment="0" applyProtection="0"/>
    <xf numFmtId="0" fontId="35" fillId="0" borderId="0" applyFont="0" applyFill="0" applyBorder="0" applyAlignment="0" applyProtection="0"/>
    <xf numFmtId="177" fontId="9"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179" fontId="36" fillId="0" borderId="0" applyFont="0" applyFill="0" applyBorder="0" applyAlignment="0" applyProtection="0"/>
    <xf numFmtId="179" fontId="36" fillId="0" borderId="0" applyFont="0" applyFill="0" applyBorder="0" applyAlignment="0" applyProtection="0"/>
    <xf numFmtId="179" fontId="36" fillId="0" borderId="0" applyFont="0" applyFill="0" applyBorder="0" applyAlignment="0" applyProtection="0"/>
    <xf numFmtId="179" fontId="36" fillId="0" borderId="0" applyFont="0" applyFill="0" applyBorder="0" applyAlignment="0" applyProtection="0"/>
    <xf numFmtId="179" fontId="3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0" borderId="0" applyFont="0" applyFill="0" applyBorder="0" applyAlignment="0" applyProtection="0"/>
    <xf numFmtId="0" fontId="38" fillId="0" borderId="19"/>
    <xf numFmtId="180" fontId="33" fillId="0" borderId="0" applyFont="0" applyFill="0" applyBorder="0" applyAlignment="0" applyProtection="0"/>
    <xf numFmtId="172" fontId="39" fillId="0" borderId="0" applyFont="0" applyFill="0" applyBorder="0" applyAlignment="0" applyProtection="0"/>
    <xf numFmtId="173" fontId="39" fillId="0" borderId="0" applyFont="0" applyFill="0" applyBorder="0" applyAlignment="0" applyProtection="0"/>
    <xf numFmtId="181" fontId="40" fillId="0" borderId="0" applyFont="0" applyFill="0" applyBorder="0" applyAlignment="0" applyProtection="0"/>
    <xf numFmtId="0" fontId="41"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Protection="0"/>
    <xf numFmtId="0" fontId="42" fillId="0" borderId="0"/>
    <xf numFmtId="0" fontId="9" fillId="0" borderId="0" applyProtection="0"/>
    <xf numFmtId="0" fontId="4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Protection="0"/>
    <xf numFmtId="0" fontId="44" fillId="0" borderId="0" applyNumberFormat="0" applyFill="0" applyBorder="0" applyProtection="0">
      <alignment vertical="center"/>
    </xf>
    <xf numFmtId="172" fontId="27" fillId="0" borderId="0" applyFont="0" applyFill="0" applyBorder="0" applyAlignment="0" applyProtection="0"/>
    <xf numFmtId="182" fontId="34" fillId="0" borderId="0" applyFont="0" applyFill="0" applyBorder="0" applyAlignment="0" applyProtection="0"/>
    <xf numFmtId="183" fontId="26" fillId="0" borderId="0" applyFont="0" applyFill="0" applyBorder="0" applyAlignment="0" applyProtection="0"/>
    <xf numFmtId="166"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84" fontId="27"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166" fontId="34" fillId="0" borderId="0" applyFont="0" applyFill="0" applyBorder="0" applyAlignment="0" applyProtection="0"/>
    <xf numFmtId="182" fontId="34" fillId="0" borderId="0" applyFont="0" applyFill="0" applyBorder="0" applyAlignment="0" applyProtection="0"/>
    <xf numFmtId="0" fontId="45" fillId="0" borderId="0"/>
    <xf numFmtId="166" fontId="34" fillId="0" borderId="0" applyFont="0" applyFill="0" applyBorder="0" applyAlignment="0" applyProtection="0"/>
    <xf numFmtId="0" fontId="46" fillId="0" borderId="0">
      <alignment vertical="top"/>
    </xf>
    <xf numFmtId="0" fontId="47" fillId="0" borderId="0">
      <alignment vertical="top"/>
    </xf>
    <xf numFmtId="0" fontId="47" fillId="0" borderId="0">
      <alignment vertical="top"/>
    </xf>
    <xf numFmtId="0" fontId="33" fillId="0" borderId="0" applyNumberFormat="0" applyFill="0" applyBorder="0" applyAlignment="0" applyProtection="0"/>
    <xf numFmtId="176" fontId="26" fillId="0" borderId="0" applyFont="0" applyFill="0" applyBorder="0" applyAlignment="0" applyProtection="0"/>
    <xf numFmtId="0" fontId="33" fillId="0" borderId="0" applyNumberForma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7"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4" fillId="0" borderId="0" applyFont="0" applyFill="0" applyBorder="0" applyAlignment="0" applyProtection="0"/>
    <xf numFmtId="0" fontId="45" fillId="0" borderId="0"/>
    <xf numFmtId="182"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166" fontId="34" fillId="0" borderId="0" applyFont="0" applyFill="0" applyBorder="0" applyAlignment="0" applyProtection="0"/>
    <xf numFmtId="166"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166"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45" fillId="0" borderId="0"/>
    <xf numFmtId="0" fontId="45" fillId="0" borderId="0"/>
    <xf numFmtId="187"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4" fillId="0" borderId="0" applyFont="0" applyFill="0" applyBorder="0" applyAlignment="0" applyProtection="0"/>
    <xf numFmtId="0" fontId="45" fillId="0" borderId="0"/>
    <xf numFmtId="0" fontId="45" fillId="0" borderId="0"/>
    <xf numFmtId="182" fontId="34" fillId="0" borderId="0" applyFont="0" applyFill="0" applyBorder="0" applyAlignment="0" applyProtection="0"/>
    <xf numFmtId="0" fontId="45" fillId="0" borderId="0"/>
    <xf numFmtId="0" fontId="45" fillId="0" borderId="0"/>
    <xf numFmtId="0" fontId="45" fillId="0" borderId="0"/>
    <xf numFmtId="183" fontId="26" fillId="0" borderId="0" applyFon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189" fontId="34" fillId="0" borderId="0" applyFont="0" applyFill="0" applyBorder="0" applyAlignment="0" applyProtection="0"/>
    <xf numFmtId="190"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43" fontId="34" fillId="0" borderId="0" applyFont="0" applyFill="0" applyBorder="0" applyAlignment="0" applyProtection="0"/>
    <xf numFmtId="19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1"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0"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43"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5" fontId="34" fillId="0" borderId="0" applyFont="0" applyFill="0" applyBorder="0" applyAlignment="0" applyProtection="0"/>
    <xf numFmtId="196"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72" fontId="26" fillId="0" borderId="0" applyFon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6" fontId="26"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2"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198" fontId="49" fillId="0" borderId="0" applyFont="0" applyFill="0" applyBorder="0" applyAlignment="0" applyProtection="0"/>
    <xf numFmtId="199"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200"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89" fontId="34" fillId="0" borderId="0" applyFont="0" applyFill="0" applyBorder="0" applyAlignment="0" applyProtection="0"/>
    <xf numFmtId="190"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43" fontId="34" fillId="0" borderId="0" applyFont="0" applyFill="0" applyBorder="0" applyAlignment="0" applyProtection="0"/>
    <xf numFmtId="19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1"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0"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43"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5" fontId="34" fillId="0" borderId="0" applyFont="0" applyFill="0" applyBorder="0" applyAlignment="0" applyProtection="0"/>
    <xf numFmtId="196" fontId="34" fillId="0" borderId="0" applyFont="0" applyFill="0" applyBorder="0" applyAlignment="0" applyProtection="0"/>
    <xf numFmtId="173" fontId="26"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4" fontId="34" fillId="0" borderId="0" applyFont="0" applyFill="0" applyBorder="0" applyAlignment="0" applyProtection="0"/>
    <xf numFmtId="20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202"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41" fontId="34" fillId="0" borderId="0" applyFont="0" applyFill="0" applyBorder="0" applyAlignment="0" applyProtection="0"/>
    <xf numFmtId="20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2"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184" fontId="34" fillId="0" borderId="0" applyFont="0" applyFill="0" applyBorder="0" applyAlignment="0" applyProtection="0"/>
    <xf numFmtId="184" fontId="26"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206"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4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41"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7" fontId="34" fillId="0" borderId="0" applyFont="0" applyFill="0" applyBorder="0" applyAlignment="0" applyProtection="0"/>
    <xf numFmtId="208"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6" fontId="26"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2"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198" fontId="49" fillId="0" borderId="0" applyFont="0" applyFill="0" applyBorder="0" applyAlignment="0" applyProtection="0"/>
    <xf numFmtId="199"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200" fontId="34" fillId="0" borderId="0" applyFont="0" applyFill="0" applyBorder="0" applyAlignment="0" applyProtection="0"/>
    <xf numFmtId="172" fontId="26"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73" fontId="26" fillId="0" borderId="0" applyFont="0" applyFill="0" applyBorder="0" applyAlignment="0" applyProtection="0"/>
    <xf numFmtId="184" fontId="34" fillId="0" borderId="0" applyFont="0" applyFill="0" applyBorder="0" applyAlignment="0" applyProtection="0"/>
    <xf numFmtId="20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202"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41" fontId="34" fillId="0" borderId="0" applyFont="0" applyFill="0" applyBorder="0" applyAlignment="0" applyProtection="0"/>
    <xf numFmtId="20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2"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184" fontId="34" fillId="0" borderId="0" applyFont="0" applyFill="0" applyBorder="0" applyAlignment="0" applyProtection="0"/>
    <xf numFmtId="184" fontId="26"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206"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4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41"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7" fontId="34" fillId="0" borderId="0" applyFont="0" applyFill="0" applyBorder="0" applyAlignment="0" applyProtection="0"/>
    <xf numFmtId="208"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89" fontId="34" fillId="0" borderId="0" applyFont="0" applyFill="0" applyBorder="0" applyAlignment="0" applyProtection="0"/>
    <xf numFmtId="190"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43" fontId="34" fillId="0" borderId="0" applyFont="0" applyFill="0" applyBorder="0" applyAlignment="0" applyProtection="0"/>
    <xf numFmtId="19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1"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0"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43"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5" fontId="34" fillId="0" borderId="0" applyFont="0" applyFill="0" applyBorder="0" applyAlignment="0" applyProtection="0"/>
    <xf numFmtId="196"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72" fontId="26"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74" fontId="26" fillId="0" borderId="0" applyFont="0" applyFill="0" applyBorder="0" applyAlignment="0" applyProtection="0"/>
    <xf numFmtId="166" fontId="34" fillId="0" borderId="0" applyFont="0" applyFill="0" applyBorder="0" applyAlignment="0" applyProtection="0"/>
    <xf numFmtId="185"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87"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198" fontId="49" fillId="0" borderId="0" applyFont="0" applyFill="0" applyBorder="0" applyAlignment="0" applyProtection="0"/>
    <xf numFmtId="199"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45" fillId="0" borderId="0"/>
    <xf numFmtId="185"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0" fontId="45" fillId="0" borderId="0"/>
    <xf numFmtId="200"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72" fontId="26" fillId="0" borderId="0" applyFont="0" applyFill="0" applyBorder="0" applyAlignment="0" applyProtection="0"/>
    <xf numFmtId="184" fontId="34" fillId="0" borderId="0" applyFont="0" applyFill="0" applyBorder="0" applyAlignment="0" applyProtection="0"/>
    <xf numFmtId="20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202"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41" fontId="34" fillId="0" borderId="0" applyFont="0" applyFill="0" applyBorder="0" applyAlignment="0" applyProtection="0"/>
    <xf numFmtId="20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2"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184" fontId="34" fillId="0" borderId="0" applyFont="0" applyFill="0" applyBorder="0" applyAlignment="0" applyProtection="0"/>
    <xf numFmtId="184" fontId="26"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206"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4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41"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207" fontId="34" fillId="0" borderId="0" applyFont="0" applyFill="0" applyBorder="0" applyAlignment="0" applyProtection="0"/>
    <xf numFmtId="208"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204" fontId="34" fillId="0" borderId="0" applyFont="0" applyFill="0" applyBorder="0" applyAlignment="0" applyProtection="0"/>
    <xf numFmtId="184" fontId="34" fillId="0" borderId="0" applyFont="0" applyFill="0" applyBorder="0" applyAlignment="0" applyProtection="0"/>
    <xf numFmtId="189" fontId="34" fillId="0" borderId="0" applyFont="0" applyFill="0" applyBorder="0" applyAlignment="0" applyProtection="0"/>
    <xf numFmtId="190"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43" fontId="34" fillId="0" borderId="0" applyFont="0" applyFill="0" applyBorder="0" applyAlignment="0" applyProtection="0"/>
    <xf numFmtId="19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1"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0"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94"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73"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43"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69" fontId="34" fillId="0" borderId="0" applyFont="0" applyFill="0" applyBorder="0" applyAlignment="0" applyProtection="0"/>
    <xf numFmtId="173" fontId="34" fillId="0" borderId="0" applyFont="0" applyFill="0" applyBorder="0" applyAlignment="0" applyProtection="0"/>
    <xf numFmtId="194" fontId="34" fillId="0" borderId="0" applyFont="0" applyFill="0" applyBorder="0" applyAlignment="0" applyProtection="0"/>
    <xf numFmtId="192" fontId="34" fillId="0" borderId="0" applyFont="0" applyFill="0" applyBorder="0" applyAlignment="0" applyProtection="0"/>
    <xf numFmtId="16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2" fontId="34" fillId="0" borderId="0" applyFont="0" applyFill="0" applyBorder="0" applyAlignment="0" applyProtection="0"/>
    <xf numFmtId="189" fontId="34" fillId="0" borderId="0" applyFont="0" applyFill="0" applyBorder="0" applyAlignment="0" applyProtection="0"/>
    <xf numFmtId="195" fontId="34" fillId="0" borderId="0" applyFont="0" applyFill="0" applyBorder="0" applyAlignment="0" applyProtection="0"/>
    <xf numFmtId="196" fontId="34" fillId="0" borderId="0" applyFont="0" applyFill="0" applyBorder="0" applyAlignment="0" applyProtection="0"/>
    <xf numFmtId="194"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93" fontId="34" fillId="0" borderId="0" applyFont="0" applyFill="0" applyBorder="0" applyAlignment="0" applyProtection="0"/>
    <xf numFmtId="189" fontId="34"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0" fontId="45" fillId="0" borderId="0"/>
    <xf numFmtId="187" fontId="34" fillId="0" borderId="0" applyFont="0" applyFill="0" applyBorder="0" applyAlignment="0" applyProtection="0"/>
    <xf numFmtId="166"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4" fillId="0" borderId="0" applyFont="0" applyFill="0" applyBorder="0" applyAlignment="0" applyProtection="0"/>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9" fillId="0" borderId="0"/>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4" fontId="31" fillId="0" borderId="0" applyProtection="0"/>
    <xf numFmtId="183" fontId="31" fillId="0" borderId="0" applyProtection="0"/>
    <xf numFmtId="183" fontId="31" fillId="0" borderId="0" applyProtection="0"/>
    <xf numFmtId="0" fontId="28" fillId="0" borderId="0" applyProtection="0"/>
    <xf numFmtId="174" fontId="31" fillId="0" borderId="0" applyProtection="0"/>
    <xf numFmtId="183" fontId="31" fillId="0" borderId="0" applyProtection="0"/>
    <xf numFmtId="183" fontId="31" fillId="0" borderId="0" applyProtection="0"/>
    <xf numFmtId="0" fontId="28" fillId="0" borderId="0" applyProtection="0"/>
    <xf numFmtId="187"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182" fontId="34" fillId="0" borderId="0" applyFont="0" applyFill="0" applyBorder="0" applyAlignment="0" applyProtection="0"/>
    <xf numFmtId="0" fontId="45" fillId="0" borderId="0"/>
    <xf numFmtId="166" fontId="34" fillId="0" borderId="0" applyFont="0" applyFill="0" applyBorder="0" applyAlignment="0" applyProtection="0"/>
    <xf numFmtId="209" fontId="50" fillId="0" borderId="0" applyFont="0" applyFill="0" applyBorder="0" applyAlignment="0" applyProtection="0"/>
    <xf numFmtId="210" fontId="51" fillId="0" borderId="0" applyFont="0" applyFill="0" applyBorder="0" applyAlignment="0" applyProtection="0"/>
    <xf numFmtId="211" fontId="51" fillId="0" borderId="0" applyFont="0" applyFill="0" applyBorder="0" applyAlignment="0" applyProtection="0"/>
    <xf numFmtId="0" fontId="52" fillId="0" borderId="0"/>
    <xf numFmtId="0" fontId="53" fillId="0" borderId="0"/>
    <xf numFmtId="0" fontId="53" fillId="0" borderId="0"/>
    <xf numFmtId="0" fontId="53" fillId="0" borderId="0"/>
    <xf numFmtId="0" fontId="54" fillId="0" borderId="0"/>
    <xf numFmtId="1" fontId="55" fillId="0" borderId="1" applyBorder="0" applyAlignment="0">
      <alignment horizontal="center"/>
    </xf>
    <xf numFmtId="1" fontId="55" fillId="0" borderId="1" applyBorder="0" applyAlignment="0">
      <alignment horizontal="center"/>
    </xf>
    <xf numFmtId="0" fontId="56" fillId="0" borderId="0"/>
    <xf numFmtId="0" fontId="56" fillId="0" borderId="0"/>
    <xf numFmtId="0" fontId="9" fillId="0" borderId="0"/>
    <xf numFmtId="0" fontId="57" fillId="0" borderId="0"/>
    <xf numFmtId="0" fontId="56" fillId="0" borderId="0" applyProtection="0"/>
    <xf numFmtId="3" fontId="29" fillId="0" borderId="1"/>
    <xf numFmtId="3" fontId="29" fillId="0" borderId="1"/>
    <xf numFmtId="3" fontId="29" fillId="0" borderId="1"/>
    <xf numFmtId="3" fontId="29" fillId="0" borderId="1"/>
    <xf numFmtId="209" fontId="50" fillId="0" borderId="0" applyFont="0" applyFill="0" applyBorder="0" applyAlignment="0" applyProtection="0"/>
    <xf numFmtId="0" fontId="58" fillId="4" borderId="0"/>
    <xf numFmtId="0" fontId="58" fillId="4" borderId="0"/>
    <xf numFmtId="0" fontId="58" fillId="4" borderId="0"/>
    <xf numFmtId="209" fontId="50" fillId="0" borderId="0" applyFont="0" applyFill="0" applyBorder="0" applyAlignment="0" applyProtection="0"/>
    <xf numFmtId="0" fontId="58"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209" fontId="50" fillId="0" borderId="0" applyFont="0" applyFill="0" applyBorder="0" applyAlignment="0" applyProtection="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0" fillId="0" borderId="0" applyFont="0" applyFill="0" applyBorder="0" applyAlignment="0">
      <alignment horizontal="left"/>
    </xf>
    <xf numFmtId="0" fontId="58" fillId="4" borderId="0"/>
    <xf numFmtId="0" fontId="60" fillId="0" borderId="0" applyFont="0" applyFill="0" applyBorder="0" applyAlignment="0">
      <alignment horizontal="left"/>
    </xf>
    <xf numFmtId="0" fontId="59" fillId="4" borderId="0"/>
    <xf numFmtId="0" fontId="59" fillId="4" borderId="0"/>
    <xf numFmtId="0" fontId="59" fillId="4" borderId="0"/>
    <xf numFmtId="0" fontId="59" fillId="4" borderId="0"/>
    <xf numFmtId="0" fontId="59" fillId="4" borderId="0"/>
    <xf numFmtId="0" fontId="59" fillId="4" borderId="0"/>
    <xf numFmtId="209" fontId="50" fillId="0" borderId="0" applyFont="0" applyFill="0" applyBorder="0" applyAlignment="0" applyProtection="0"/>
    <xf numFmtId="0" fontId="58" fillId="4" borderId="0"/>
    <xf numFmtId="0" fontId="58" fillId="4" borderId="0"/>
    <xf numFmtId="0" fontId="61" fillId="0" borderId="1" applyNumberFormat="0" applyFont="0" applyBorder="0">
      <alignment horizontal="left" indent="2"/>
    </xf>
    <xf numFmtId="0" fontId="61" fillId="0" borderId="1" applyNumberFormat="0" applyFont="0" applyBorder="0">
      <alignment horizontal="left" indent="2"/>
    </xf>
    <xf numFmtId="0" fontId="60" fillId="0" borderId="0" applyFont="0" applyFill="0" applyBorder="0" applyAlignment="0">
      <alignment horizontal="left"/>
    </xf>
    <xf numFmtId="0" fontId="60" fillId="0" borderId="0" applyFont="0" applyFill="0" applyBorder="0" applyAlignment="0">
      <alignment horizontal="left"/>
    </xf>
    <xf numFmtId="0" fontId="62" fillId="0" borderId="0"/>
    <xf numFmtId="0" fontId="63" fillId="5" borderId="20" applyFont="0" applyFill="0" applyAlignment="0">
      <alignment vertical="center" wrapText="1"/>
    </xf>
    <xf numFmtId="9" fontId="64" fillId="0" borderId="0" applyBorder="0" applyAlignment="0" applyProtection="0"/>
    <xf numFmtId="0" fontId="65" fillId="4" borderId="0"/>
    <xf numFmtId="0" fontId="65"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5" fillId="4" borderId="0"/>
    <xf numFmtId="0" fontId="65" fillId="4" borderId="0"/>
    <xf numFmtId="0" fontId="61" fillId="0" borderId="1" applyNumberFormat="0" applyFont="0" applyBorder="0" applyAlignment="0">
      <alignment horizontal="center"/>
    </xf>
    <xf numFmtId="0" fontId="61" fillId="0" borderId="1" applyNumberFormat="0" applyFont="0" applyBorder="0" applyAlignment="0">
      <alignment horizontal="center"/>
    </xf>
    <xf numFmtId="0" fontId="66" fillId="6" borderId="0" applyNumberFormat="0" applyBorder="0" applyAlignment="0" applyProtection="0"/>
    <xf numFmtId="0" fontId="66" fillId="7" borderId="0" applyNumberFormat="0" applyBorder="0" applyAlignment="0" applyProtection="0"/>
    <xf numFmtId="0" fontId="66" fillId="8"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67" fillId="0" borderId="0"/>
    <xf numFmtId="0" fontId="68" fillId="4" borderId="0"/>
    <xf numFmtId="0" fontId="68"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8" fillId="4" borderId="0"/>
    <xf numFmtId="0" fontId="69" fillId="0" borderId="0">
      <alignment wrapText="1"/>
    </xf>
    <xf numFmtId="0" fontId="6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69" fillId="0" borderId="0">
      <alignment wrapText="1"/>
    </xf>
    <xf numFmtId="0" fontId="66" fillId="12"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9" borderId="0" applyNumberFormat="0" applyBorder="0" applyAlignment="0" applyProtection="0"/>
    <xf numFmtId="0" fontId="66" fillId="12" borderId="0" applyNumberFormat="0" applyBorder="0" applyAlignment="0" applyProtection="0"/>
    <xf numFmtId="0" fontId="66" fillId="15" borderId="0" applyNumberFormat="0" applyBorder="0" applyAlignment="0" applyProtection="0"/>
    <xf numFmtId="175" fontId="70" fillId="0" borderId="2" applyNumberFormat="0" applyFont="0" applyBorder="0" applyAlignment="0">
      <alignment horizontal="center"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1" fillId="16" borderId="0" applyNumberFormat="0" applyBorder="0" applyAlignment="0" applyProtection="0"/>
    <xf numFmtId="0" fontId="71" fillId="13" borderId="0" applyNumberFormat="0" applyBorder="0" applyAlignment="0" applyProtection="0"/>
    <xf numFmtId="0" fontId="71" fillId="14"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2" fillId="0" borderId="0"/>
    <xf numFmtId="0" fontId="72" fillId="0" borderId="0"/>
    <xf numFmtId="0" fontId="72" fillId="0" borderId="0"/>
    <xf numFmtId="0" fontId="72" fillId="0" borderId="0"/>
    <xf numFmtId="0" fontId="72" fillId="0" borderId="0"/>
    <xf numFmtId="0" fontId="72" fillId="0" borderId="0"/>
    <xf numFmtId="0" fontId="71" fillId="20" borderId="0" applyNumberFormat="0" applyBorder="0" applyAlignment="0" applyProtection="0"/>
    <xf numFmtId="0" fontId="71" fillId="21" borderId="0" applyNumberFormat="0" applyBorder="0" applyAlignment="0" applyProtection="0"/>
    <xf numFmtId="0" fontId="71" fillId="22"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23" borderId="0" applyNumberFormat="0" applyBorder="0" applyAlignment="0" applyProtection="0"/>
    <xf numFmtId="212" fontId="73" fillId="0" borderId="0" applyFont="0" applyFill="0" applyBorder="0" applyAlignment="0" applyProtection="0"/>
    <xf numFmtId="0" fontId="74" fillId="0" borderId="0" applyFont="0" applyFill="0" applyBorder="0" applyAlignment="0" applyProtection="0"/>
    <xf numFmtId="213" fontId="75" fillId="0" borderId="0" applyFont="0" applyFill="0" applyBorder="0" applyAlignment="0" applyProtection="0"/>
    <xf numFmtId="204" fontId="73" fillId="0" borderId="0" applyFont="0" applyFill="0" applyBorder="0" applyAlignment="0" applyProtection="0"/>
    <xf numFmtId="0" fontId="74" fillId="0" borderId="0" applyFont="0" applyFill="0" applyBorder="0" applyAlignment="0" applyProtection="0"/>
    <xf numFmtId="214" fontId="73" fillId="0" borderId="0" applyFont="0" applyFill="0" applyBorder="0" applyAlignment="0" applyProtection="0"/>
    <xf numFmtId="0" fontId="76" fillId="0" borderId="0">
      <alignment horizontal="center" wrapText="1"/>
      <protection locked="0"/>
    </xf>
    <xf numFmtId="0" fontId="77" fillId="0" borderId="0">
      <alignment horizontal="center" wrapText="1"/>
      <protection locked="0"/>
    </xf>
    <xf numFmtId="0" fontId="78" fillId="0" borderId="0" applyNumberFormat="0" applyBorder="0" applyAlignment="0">
      <alignment horizontal="center"/>
    </xf>
    <xf numFmtId="202" fontId="79" fillId="0" borderId="0" applyFont="0" applyFill="0" applyBorder="0" applyAlignment="0" applyProtection="0"/>
    <xf numFmtId="0" fontId="80" fillId="0" borderId="0" applyFont="0" applyFill="0" applyBorder="0" applyAlignment="0" applyProtection="0"/>
    <xf numFmtId="215" fontId="34" fillId="0" borderId="0" applyFont="0" applyFill="0" applyBorder="0" applyAlignment="0" applyProtection="0"/>
    <xf numFmtId="191" fontId="79" fillId="0" borderId="0" applyFont="0" applyFill="0" applyBorder="0" applyAlignment="0" applyProtection="0"/>
    <xf numFmtId="0" fontId="80" fillId="0" borderId="0" applyFont="0" applyFill="0" applyBorder="0" applyAlignment="0" applyProtection="0"/>
    <xf numFmtId="216" fontId="34" fillId="0" borderId="0" applyFont="0" applyFill="0" applyBorder="0" applyAlignment="0" applyProtection="0"/>
    <xf numFmtId="183" fontId="26" fillId="0" borderId="0" applyFont="0" applyFill="0" applyBorder="0" applyAlignment="0" applyProtection="0"/>
    <xf numFmtId="188" fontId="26" fillId="0" borderId="0" applyFont="0" applyFill="0" applyBorder="0" applyAlignment="0" applyProtection="0"/>
    <xf numFmtId="0" fontId="81" fillId="7" borderId="0" applyNumberFormat="0" applyBorder="0" applyAlignment="0" applyProtection="0"/>
    <xf numFmtId="0" fontId="82" fillId="0" borderId="0" applyNumberFormat="0" applyFill="0" applyBorder="0" applyAlignment="0" applyProtection="0"/>
    <xf numFmtId="0" fontId="80" fillId="0" borderId="0"/>
    <xf numFmtId="0" fontId="83" fillId="0" borderId="0"/>
    <xf numFmtId="0" fontId="84" fillId="0" borderId="0"/>
    <xf numFmtId="0" fontId="80" fillId="0" borderId="0"/>
    <xf numFmtId="0" fontId="85" fillId="0" borderId="0"/>
    <xf numFmtId="0" fontId="86" fillId="0" borderId="0"/>
    <xf numFmtId="0" fontId="87" fillId="0" borderId="0"/>
    <xf numFmtId="217" fontId="48" fillId="0" borderId="0" applyFill="0" applyBorder="0" applyAlignment="0"/>
    <xf numFmtId="218" fontId="27"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1"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3"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5" fontId="67"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7" fontId="88"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9" fontId="88"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0" fontId="89" fillId="24" borderId="21" applyNumberFormat="0" applyAlignment="0" applyProtection="0"/>
    <xf numFmtId="0" fontId="90" fillId="0" borderId="0"/>
    <xf numFmtId="0" fontId="91" fillId="0" borderId="0"/>
    <xf numFmtId="0" fontId="92" fillId="0" borderId="0" applyFill="0" applyBorder="0" applyProtection="0">
      <alignment horizontal="center"/>
      <protection locked="0"/>
    </xf>
    <xf numFmtId="231" fontId="34" fillId="0" borderId="0" applyFont="0" applyFill="0" applyBorder="0" applyAlignment="0" applyProtection="0"/>
    <xf numFmtId="0" fontId="93" fillId="25" borderId="22" applyNumberFormat="0" applyAlignment="0" applyProtection="0"/>
    <xf numFmtId="175" fontId="56" fillId="0" borderId="0" applyFont="0" applyFill="0" applyBorder="0" applyAlignment="0" applyProtection="0"/>
    <xf numFmtId="1" fontId="94" fillId="0" borderId="7" applyBorder="0"/>
    <xf numFmtId="0" fontId="95" fillId="0" borderId="23">
      <alignment horizontal="center"/>
    </xf>
    <xf numFmtId="232" fontId="96" fillId="0" borderId="0"/>
    <xf numFmtId="232" fontId="96" fillId="0" borderId="0"/>
    <xf numFmtId="232" fontId="96" fillId="0" borderId="0"/>
    <xf numFmtId="232" fontId="96" fillId="0" borderId="0"/>
    <xf numFmtId="232" fontId="96" fillId="0" borderId="0"/>
    <xf numFmtId="232" fontId="96" fillId="0" borderId="0"/>
    <xf numFmtId="232" fontId="96" fillId="0" borderId="0"/>
    <xf numFmtId="232" fontId="96" fillId="0" borderId="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233" fontId="9" fillId="0" borderId="0" applyFont="0" applyFill="0" applyBorder="0" applyAlignment="0" applyProtection="0"/>
    <xf numFmtId="167" fontId="9" fillId="0" borderId="0" applyFont="0" applyFill="0" applyBorder="0" applyAlignment="0" applyProtection="0"/>
    <xf numFmtId="167" fontId="97" fillId="0" borderId="0" applyFont="0" applyFill="0" applyBorder="0" applyAlignment="0" applyProtection="0"/>
    <xf numFmtId="172" fontId="72"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201"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234" fontId="31" fillId="0" borderId="0" applyProtection="0"/>
    <xf numFmtId="234" fontId="31" fillId="0" borderId="0" applyProtection="0"/>
    <xf numFmtId="201"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5" fontId="31" fillId="0" borderId="0" applyFont="0" applyFill="0" applyBorder="0" applyAlignment="0" applyProtection="0"/>
    <xf numFmtId="173" fontId="31" fillId="0" borderId="0" applyFont="0" applyFill="0" applyBorder="0" applyAlignment="0" applyProtection="0"/>
    <xf numFmtId="167" fontId="98" fillId="0" borderId="0" applyFont="0" applyFill="0" applyBorder="0" applyAlignment="0" applyProtection="0"/>
    <xf numFmtId="172" fontId="3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27" fontId="88"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28" fontId="9" fillId="0" borderId="0" applyFont="0" applyFill="0" applyBorder="0" applyAlignment="0" applyProtection="0"/>
    <xf numFmtId="235" fontId="99" fillId="0" borderId="0" applyFont="0" applyFill="0" applyBorder="0" applyAlignment="0" applyProtection="0"/>
    <xf numFmtId="236" fontId="31" fillId="0" borderId="0" applyFont="0" applyFill="0" applyBorder="0" applyAlignment="0" applyProtection="0"/>
    <xf numFmtId="237" fontId="100" fillId="0" borderId="0" applyFont="0" applyFill="0" applyBorder="0" applyAlignment="0" applyProtection="0"/>
    <xf numFmtId="238" fontId="31" fillId="0" borderId="0" applyFont="0" applyFill="0" applyBorder="0" applyAlignment="0" applyProtection="0"/>
    <xf numFmtId="239" fontId="100" fillId="0" borderId="0" applyFont="0" applyFill="0" applyBorder="0" applyAlignment="0" applyProtection="0"/>
    <xf numFmtId="240" fontId="31" fillId="0" borderId="0" applyFont="0" applyFill="0" applyBorder="0" applyAlignment="0" applyProtection="0"/>
    <xf numFmtId="173"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43" fontId="98" fillId="0" borderId="0" applyFont="0" applyFill="0" applyBorder="0" applyAlignment="0" applyProtection="0"/>
    <xf numFmtId="241" fontId="98" fillId="0" borderId="0" applyFont="0" applyFill="0" applyBorder="0" applyAlignment="0" applyProtection="0"/>
    <xf numFmtId="169" fontId="98" fillId="0" borderId="0" applyFont="0" applyFill="0" applyBorder="0" applyAlignment="0" applyProtection="0"/>
    <xf numFmtId="174" fontId="98"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72"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02"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74" fontId="98" fillId="0" borderId="0" applyFont="0" applyFill="0" applyBorder="0" applyAlignment="0" applyProtection="0"/>
    <xf numFmtId="242" fontId="98" fillId="0" borderId="0" applyFont="0" applyFill="0" applyBorder="0" applyAlignment="0" applyProtection="0"/>
    <xf numFmtId="169" fontId="98" fillId="0" borderId="0" applyFont="0" applyFill="0" applyBorder="0" applyAlignment="0" applyProtection="0"/>
    <xf numFmtId="243" fontId="98" fillId="0" borderId="0" applyFont="0" applyFill="0" applyBorder="0" applyAlignment="0" applyProtection="0"/>
    <xf numFmtId="172"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243" fontId="98" fillId="0" borderId="0" applyFont="0" applyFill="0" applyBorder="0" applyAlignment="0" applyProtection="0"/>
    <xf numFmtId="170" fontId="98" fillId="0" borderId="0" applyFont="0" applyFill="0" applyBorder="0" applyAlignment="0" applyProtection="0"/>
    <xf numFmtId="170" fontId="98" fillId="0" borderId="0" applyFont="0" applyFill="0" applyBorder="0" applyAlignment="0" applyProtection="0"/>
    <xf numFmtId="169" fontId="9" fillId="0" borderId="0" applyFont="0" applyFill="0" applyBorder="0" applyAlignment="0" applyProtection="0"/>
    <xf numFmtId="169" fontId="101" fillId="0" borderId="0" applyFont="0" applyFill="0" applyBorder="0" applyAlignment="0" applyProtection="0"/>
    <xf numFmtId="170" fontId="98" fillId="0" borderId="0" applyFont="0" applyFill="0" applyBorder="0" applyAlignment="0" applyProtection="0"/>
    <xf numFmtId="170" fontId="98"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73"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6" fillId="0" borderId="0" applyFont="0" applyFill="0" applyBorder="0" applyAlignment="0" applyProtection="0"/>
    <xf numFmtId="169" fontId="103" fillId="0" borderId="0" applyFont="0" applyFill="0" applyBorder="0" applyAlignment="0" applyProtection="0"/>
    <xf numFmtId="192"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69" fontId="98"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9"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69" fontId="104" fillId="0" borderId="0" applyFont="0" applyFill="0" applyBorder="0" applyAlignment="0" applyProtection="0"/>
    <xf numFmtId="169" fontId="98" fillId="0" borderId="0" applyFont="0" applyFill="0" applyBorder="0" applyAlignment="0" applyProtection="0"/>
    <xf numFmtId="0"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69" fontId="54"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73" fontId="98" fillId="0" borderId="0" applyFont="0" applyFill="0" applyBorder="0" applyAlignment="0" applyProtection="0"/>
    <xf numFmtId="169" fontId="11" fillId="0" borderId="0" applyFont="0" applyFill="0" applyBorder="0" applyAlignment="0" applyProtection="0"/>
    <xf numFmtId="211" fontId="9" fillId="0" borderId="0" applyFont="0" applyFill="0" applyBorder="0" applyAlignment="0" applyProtection="0"/>
    <xf numFmtId="169" fontId="98" fillId="0" borderId="0" applyFont="0" applyFill="0" applyBorder="0" applyAlignment="0" applyProtection="0"/>
    <xf numFmtId="171" fontId="98" fillId="0" borderId="0" applyFont="0" applyFill="0" applyBorder="0" applyAlignment="0" applyProtection="0"/>
    <xf numFmtId="244" fontId="98" fillId="0" borderId="0" applyFont="0" applyFill="0" applyBorder="0" applyAlignment="0" applyProtection="0"/>
    <xf numFmtId="171" fontId="98" fillId="0" borderId="0" applyFont="0" applyFill="0" applyBorder="0" applyAlignment="0" applyProtection="0"/>
    <xf numFmtId="169" fontId="98" fillId="0" borderId="0" applyFont="0" applyFill="0" applyBorder="0" applyAlignment="0" applyProtection="0"/>
    <xf numFmtId="169" fontId="102" fillId="0" borderId="0" applyFont="0" applyFill="0" applyBorder="0" applyAlignment="0" applyProtection="0"/>
    <xf numFmtId="169" fontId="98" fillId="0" borderId="0" applyFont="0" applyFill="0" applyBorder="0" applyAlignment="0" applyProtection="0"/>
    <xf numFmtId="245" fontId="9" fillId="0" borderId="0" applyFont="0" applyFill="0" applyBorder="0" applyAlignment="0" applyProtection="0"/>
    <xf numFmtId="169" fontId="98" fillId="0" borderId="0" applyFont="0" applyFill="0" applyBorder="0" applyAlignment="0" applyProtection="0"/>
    <xf numFmtId="169" fontId="27"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92" fontId="9" fillId="0" borderId="0" applyFont="0" applyFill="0" applyBorder="0" applyAlignment="0" applyProtection="0"/>
    <xf numFmtId="168" fontId="31" fillId="0" borderId="0" applyFont="0" applyFill="0" applyBorder="0" applyAlignment="0" applyProtection="0"/>
    <xf numFmtId="169" fontId="103" fillId="0" borderId="0" applyFont="0" applyFill="0" applyBorder="0" applyAlignment="0" applyProtection="0"/>
    <xf numFmtId="0" fontId="98" fillId="0" borderId="0" applyFont="0" applyFill="0" applyBorder="0" applyAlignment="0" applyProtection="0"/>
    <xf numFmtId="246" fontId="31"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46" fontId="31" fillId="0" borderId="0" applyFont="0" applyFill="0" applyBorder="0" applyAlignment="0" applyProtection="0"/>
    <xf numFmtId="247" fontId="52" fillId="0" borderId="0" applyFont="0" applyFill="0" applyBorder="0" applyAlignment="0" applyProtection="0"/>
    <xf numFmtId="169" fontId="98" fillId="0" borderId="0" applyFont="0" applyFill="0" applyBorder="0" applyAlignment="0" applyProtection="0"/>
    <xf numFmtId="246" fontId="31"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105" fillId="0" borderId="0" applyFont="0" applyFill="0" applyBorder="0" applyAlignment="0" applyProtection="0"/>
    <xf numFmtId="169" fontId="98" fillId="0" borderId="0" applyFont="0" applyFill="0" applyBorder="0" applyAlignment="0" applyProtection="0"/>
    <xf numFmtId="247" fontId="52" fillId="0" borderId="0" applyFont="0" applyFill="0" applyBorder="0" applyAlignment="0" applyProtection="0"/>
    <xf numFmtId="248" fontId="31" fillId="0" borderId="0" applyProtection="0"/>
    <xf numFmtId="247" fontId="52" fillId="0" borderId="0" applyFont="0" applyFill="0" applyBorder="0" applyAlignment="0" applyProtection="0"/>
    <xf numFmtId="43" fontId="31" fillId="0" borderId="0" applyFont="0" applyFill="0" applyBorder="0" applyAlignment="0" applyProtection="0"/>
    <xf numFmtId="43" fontId="9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49" fontId="9" fillId="0" borderId="0" applyFont="0" applyFill="0" applyBorder="0" applyAlignment="0" applyProtection="0"/>
    <xf numFmtId="0" fontId="9" fillId="0" borderId="0" applyFont="0" applyFill="0" applyBorder="0" applyAlignment="0" applyProtection="0"/>
    <xf numFmtId="169" fontId="9" fillId="0" borderId="0" applyFont="0" applyFill="0" applyBorder="0" applyAlignment="0" applyProtection="0"/>
    <xf numFmtId="173" fontId="72" fillId="0" borderId="0" applyFont="0" applyFill="0" applyBorder="0" applyAlignment="0" applyProtection="0"/>
    <xf numFmtId="250" fontId="31" fillId="0" borderId="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50" fontId="31" fillId="0" borderId="0" applyProtection="0"/>
    <xf numFmtId="169"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250" fontId="31" fillId="0" borderId="0" applyProtection="0"/>
    <xf numFmtId="169" fontId="102"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3" fontId="31" fillId="0" borderId="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0" fontId="4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69" fontId="9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02"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251" fontId="101" fillId="0" borderId="0" applyFont="0" applyFill="0" applyBorder="0" applyAlignment="0" applyProtection="0"/>
    <xf numFmtId="169" fontId="9" fillId="0" borderId="0" applyFont="0" applyFill="0" applyBorder="0" applyAlignment="0" applyProtection="0"/>
    <xf numFmtId="252" fontId="101" fillId="0" borderId="0" applyFont="0" applyFill="0" applyBorder="0" applyAlignment="0" applyProtection="0"/>
    <xf numFmtId="169" fontId="9" fillId="0" borderId="0" applyFont="0" applyFill="0" applyBorder="0" applyAlignment="0" applyProtection="0"/>
    <xf numFmtId="190" fontId="98" fillId="0" borderId="0" applyFont="0" applyFill="0" applyBorder="0" applyAlignment="0" applyProtection="0"/>
    <xf numFmtId="190" fontId="98" fillId="0" borderId="0" applyFont="0" applyFill="0" applyBorder="0" applyAlignment="0" applyProtection="0"/>
    <xf numFmtId="173" fontId="98" fillId="0" borderId="0" applyFont="0" applyFill="0" applyBorder="0" applyAlignment="0" applyProtection="0"/>
    <xf numFmtId="250" fontId="31" fillId="0" borderId="0" applyProtection="0"/>
    <xf numFmtId="250" fontId="31" fillId="0" borderId="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01" fillId="0" borderId="0" applyFont="0" applyFill="0" applyBorder="0" applyAlignment="0" applyProtection="0"/>
    <xf numFmtId="169" fontId="103" fillId="0" borderId="0" applyFont="0" applyFill="0" applyBorder="0" applyAlignment="0" applyProtection="0"/>
    <xf numFmtId="169" fontId="103"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3"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0"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69" fontId="102" fillId="0" borderId="0" applyFont="0" applyFill="0" applyBorder="0" applyAlignment="0" applyProtection="0"/>
    <xf numFmtId="169" fontId="9" fillId="0" borderId="0" applyFont="0" applyFill="0" applyBorder="0" applyAlignment="0" applyProtection="0"/>
    <xf numFmtId="169" fontId="98" fillId="0" borderId="0" applyFont="0" applyFill="0" applyBorder="0" applyAlignment="0" applyProtection="0"/>
    <xf numFmtId="169" fontId="98" fillId="0" borderId="0" applyFont="0" applyFill="0" applyBorder="0" applyAlignment="0" applyProtection="0"/>
    <xf numFmtId="190" fontId="98" fillId="0" borderId="0" applyFont="0" applyFill="0" applyBorder="0" applyAlignment="0" applyProtection="0"/>
    <xf numFmtId="169" fontId="98" fillId="0" borderId="0" applyFont="0" applyFill="0" applyBorder="0" applyAlignment="0" applyProtection="0"/>
    <xf numFmtId="190" fontId="9" fillId="0" borderId="0" applyFont="0" applyFill="0" applyBorder="0" applyAlignment="0" applyProtection="0"/>
    <xf numFmtId="169" fontId="98" fillId="0" borderId="0" applyFont="0" applyFill="0" applyBorder="0" applyAlignment="0" applyProtection="0"/>
    <xf numFmtId="190" fontId="9" fillId="0" borderId="0" applyFont="0" applyFill="0" applyBorder="0" applyAlignment="0" applyProtection="0"/>
    <xf numFmtId="173" fontId="9" fillId="0" borderId="0" applyFont="0" applyFill="0" applyBorder="0" applyAlignment="0" applyProtection="0"/>
    <xf numFmtId="173" fontId="31" fillId="0" borderId="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69" fontId="9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97" fillId="0" borderId="0" applyFont="0" applyFill="0" applyBorder="0" applyAlignment="0" applyProtection="0"/>
    <xf numFmtId="169" fontId="9" fillId="0" borderId="0" applyFont="0" applyFill="0" applyBorder="0" applyAlignment="0" applyProtection="0"/>
    <xf numFmtId="173" fontId="31" fillId="0" borderId="0" applyFont="0" applyFill="0" applyBorder="0" applyAlignment="0" applyProtection="0"/>
    <xf numFmtId="169" fontId="102" fillId="0" borderId="0" applyFont="0" applyFill="0" applyBorder="0" applyAlignment="0" applyProtection="0"/>
    <xf numFmtId="169" fontId="54" fillId="0" borderId="0" applyFont="0" applyFill="0" applyBorder="0" applyAlignment="0" applyProtection="0"/>
    <xf numFmtId="169" fontId="9" fillId="0" borderId="0" applyFont="0" applyFill="0" applyBorder="0" applyAlignment="0" applyProtection="0"/>
    <xf numFmtId="169" fontId="27" fillId="0" borderId="0" applyFont="0" applyFill="0" applyBorder="0" applyAlignment="0" applyProtection="0"/>
    <xf numFmtId="190" fontId="27" fillId="0" borderId="0" applyFont="0" applyFill="0" applyBorder="0" applyAlignment="0" applyProtection="0"/>
    <xf numFmtId="169" fontId="54" fillId="0" borderId="0" applyFont="0" applyFill="0" applyBorder="0" applyAlignment="0" applyProtection="0"/>
    <xf numFmtId="169" fontId="54" fillId="0" borderId="0" applyFont="0" applyFill="0" applyBorder="0" applyAlignment="0" applyProtection="0"/>
    <xf numFmtId="169" fontId="27" fillId="0" borderId="0" applyFont="0" applyFill="0" applyBorder="0" applyAlignment="0" applyProtection="0"/>
    <xf numFmtId="169" fontId="98" fillId="0" borderId="0" applyFont="0" applyFill="0" applyBorder="0" applyAlignment="0" applyProtection="0"/>
    <xf numFmtId="169" fontId="27" fillId="0" borderId="0" applyFont="0" applyFill="0" applyBorder="0" applyAlignment="0" applyProtection="0"/>
    <xf numFmtId="169" fontId="102"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3" fontId="98" fillId="0" borderId="0" applyFont="0" applyFill="0" applyBorder="0" applyAlignment="0" applyProtection="0"/>
    <xf numFmtId="227" fontId="98" fillId="0" borderId="0" applyFont="0" applyFill="0" applyBorder="0" applyAlignment="0" applyProtection="0"/>
    <xf numFmtId="227" fontId="98" fillId="0" borderId="0" applyFont="0" applyFill="0" applyBorder="0" applyAlignment="0" applyProtection="0"/>
    <xf numFmtId="169" fontId="102" fillId="0" borderId="0" applyFont="0" applyFill="0" applyBorder="0" applyAlignment="0" applyProtection="0"/>
    <xf numFmtId="175" fontId="98" fillId="0" borderId="0" applyFont="0" applyFill="0" applyBorder="0" applyAlignment="0" applyProtection="0"/>
    <xf numFmtId="169" fontId="98" fillId="0" borderId="0" applyFont="0" applyFill="0" applyBorder="0" applyAlignment="0" applyProtection="0"/>
    <xf numFmtId="173" fontId="98" fillId="0" borderId="0" applyFont="0" applyFill="0" applyBorder="0" applyAlignment="0" applyProtection="0"/>
    <xf numFmtId="169" fontId="98" fillId="0" borderId="0" applyFont="0" applyFill="0" applyBorder="0" applyAlignment="0" applyProtection="0"/>
    <xf numFmtId="253" fontId="54" fillId="0" borderId="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31" fillId="0" borderId="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10" fillId="0" borderId="0" applyNumberFormat="0" applyFill="0" applyBorder="0" applyAlignment="0" applyProtection="0"/>
    <xf numFmtId="0" fontId="106" fillId="0" borderId="0">
      <alignment horizontal="center"/>
    </xf>
    <xf numFmtId="0" fontId="107" fillId="0" borderId="0" applyNumberFormat="0" applyAlignment="0">
      <alignment horizontal="left"/>
    </xf>
    <xf numFmtId="189" fontId="108" fillId="0" borderId="0" applyFont="0" applyFill="0" applyBorder="0" applyAlignment="0" applyProtection="0"/>
    <xf numFmtId="254" fontId="109" fillId="0" borderId="0" applyFill="0" applyBorder="0" applyProtection="0"/>
    <xf numFmtId="255" fontId="99" fillId="0" borderId="0" applyFont="0" applyFill="0" applyBorder="0" applyAlignment="0" applyProtection="0"/>
    <xf numFmtId="256" fontId="54" fillId="0" borderId="0" applyFill="0" applyBorder="0" applyProtection="0"/>
    <xf numFmtId="256" fontId="54" fillId="0" borderId="24" applyFill="0" applyProtection="0"/>
    <xf numFmtId="256" fontId="54" fillId="0" borderId="25" applyFill="0" applyProtection="0"/>
    <xf numFmtId="257" fontId="83" fillId="0" borderId="0" applyFont="0" applyFill="0" applyBorder="0" applyAlignment="0" applyProtection="0"/>
    <xf numFmtId="258" fontId="110" fillId="0" borderId="0" applyFont="0" applyFill="0" applyBorder="0" applyAlignment="0" applyProtection="0"/>
    <xf numFmtId="259"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0" fontId="9" fillId="0" borderId="0" applyFont="0" applyFill="0" applyBorder="0" applyAlignment="0" applyProtection="0"/>
    <xf numFmtId="261" fontId="110" fillId="0" borderId="0" applyFont="0" applyFill="0" applyBorder="0" applyAlignment="0" applyProtection="0"/>
    <xf numFmtId="219" fontId="88"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20" fontId="9" fillId="0" borderId="0" applyFont="0" applyFill="0" applyBorder="0" applyAlignment="0" applyProtection="0"/>
    <xf numFmtId="262" fontId="100" fillId="0" borderId="0" applyFont="0" applyFill="0" applyBorder="0" applyAlignment="0" applyProtection="0"/>
    <xf numFmtId="263" fontId="31" fillId="0" borderId="0" applyFont="0" applyFill="0" applyBorder="0" applyAlignment="0" applyProtection="0"/>
    <xf numFmtId="264" fontId="100" fillId="0" borderId="0" applyFont="0" applyFill="0" applyBorder="0" applyAlignment="0" applyProtection="0"/>
    <xf numFmtId="265" fontId="100" fillId="0" borderId="0" applyFont="0" applyFill="0" applyBorder="0" applyAlignment="0" applyProtection="0"/>
    <xf numFmtId="266" fontId="31" fillId="0" borderId="0" applyFont="0" applyFill="0" applyBorder="0" applyAlignment="0" applyProtection="0"/>
    <xf numFmtId="267" fontId="100" fillId="0" borderId="0" applyFont="0" applyFill="0" applyBorder="0" applyAlignment="0" applyProtection="0"/>
    <xf numFmtId="268" fontId="100" fillId="0" borderId="0" applyFont="0" applyFill="0" applyBorder="0" applyAlignment="0" applyProtection="0"/>
    <xf numFmtId="269" fontId="31" fillId="0" borderId="0" applyFont="0" applyFill="0" applyBorder="0" applyAlignment="0" applyProtection="0"/>
    <xf numFmtId="270" fontId="100" fillId="0" borderId="0" applyFont="0" applyFill="0" applyBorder="0" applyAlignment="0" applyProtection="0"/>
    <xf numFmtId="168" fontId="98"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2"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4" fontId="31" fillId="0" borderId="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3" fontId="9" fillId="0" borderId="0" applyFont="0" applyFill="0" applyBorder="0" applyAlignment="0" applyProtection="0"/>
    <xf numFmtId="275" fontId="9" fillId="0" borderId="0"/>
    <xf numFmtId="275" fontId="9" fillId="0" borderId="0"/>
    <xf numFmtId="275" fontId="9" fillId="0" borderId="0"/>
    <xf numFmtId="275" fontId="9" fillId="0" borderId="0"/>
    <xf numFmtId="275" fontId="9" fillId="0" borderId="0"/>
    <xf numFmtId="275" fontId="9" fillId="0" borderId="0"/>
    <xf numFmtId="275" fontId="9" fillId="0" borderId="0"/>
    <xf numFmtId="275" fontId="9" fillId="0" borderId="0"/>
    <xf numFmtId="275" fontId="9" fillId="0" borderId="0"/>
    <xf numFmtId="275" fontId="9" fillId="0" borderId="0" applyProtection="0"/>
    <xf numFmtId="275" fontId="9" fillId="0" borderId="0"/>
    <xf numFmtId="275" fontId="9" fillId="0" borderId="0"/>
    <xf numFmtId="275" fontId="9" fillId="0" borderId="0"/>
    <xf numFmtId="275" fontId="9" fillId="0" borderId="0"/>
    <xf numFmtId="275" fontId="9" fillId="0" borderId="0"/>
    <xf numFmtId="275" fontId="9" fillId="0" borderId="0"/>
    <xf numFmtId="275" fontId="9" fillId="0" borderId="0"/>
    <xf numFmtId="276" fontId="27" fillId="0" borderId="26"/>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31" fillId="0" borderId="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4" fontId="47" fillId="0" borderId="0" applyFill="0" applyBorder="0" applyAlignment="0"/>
    <xf numFmtId="14" fontId="46" fillId="0" borderId="0" applyFill="0" applyBorder="0" applyAlignment="0"/>
    <xf numFmtId="0" fontId="52" fillId="0" borderId="0" applyProtection="0"/>
    <xf numFmtId="169" fontId="102" fillId="0" borderId="0" applyFont="0" applyFill="0" applyBorder="0" applyAlignment="0" applyProtection="0"/>
    <xf numFmtId="3" fontId="111" fillId="0" borderId="8">
      <alignment horizontal="left" vertical="top" wrapText="1"/>
    </xf>
    <xf numFmtId="277" fontId="54" fillId="0" borderId="0" applyFill="0" applyBorder="0" applyProtection="0"/>
    <xf numFmtId="277" fontId="54" fillId="0" borderId="24" applyFill="0" applyProtection="0"/>
    <xf numFmtId="277" fontId="54" fillId="0" borderId="25" applyFill="0" applyProtection="0"/>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278" fontId="9" fillId="0" borderId="27">
      <alignment vertical="center"/>
    </xf>
    <xf numFmtId="0" fontId="9" fillId="0" borderId="0" applyFont="0" applyFill="0" applyBorder="0" applyAlignment="0" applyProtection="0"/>
    <xf numFmtId="0" fontId="9" fillId="0" borderId="0" applyFont="0" applyFill="0" applyBorder="0" applyAlignment="0" applyProtection="0"/>
    <xf numFmtId="279" fontId="27" fillId="0" borderId="0"/>
    <xf numFmtId="280" fontId="33" fillId="0" borderId="28"/>
    <xf numFmtId="280" fontId="33" fillId="0" borderId="28"/>
    <xf numFmtId="245" fontId="9" fillId="0" borderId="0"/>
    <xf numFmtId="245" fontId="9" fillId="0" borderId="0"/>
    <xf numFmtId="245" fontId="9" fillId="0" borderId="0"/>
    <xf numFmtId="245" fontId="9" fillId="0" borderId="0"/>
    <xf numFmtId="245" fontId="9" fillId="0" borderId="0"/>
    <xf numFmtId="245" fontId="9" fillId="0" borderId="0"/>
    <xf numFmtId="245" fontId="9" fillId="0" borderId="0"/>
    <xf numFmtId="245" fontId="9" fillId="0" borderId="0"/>
    <xf numFmtId="245" fontId="9" fillId="0" borderId="0"/>
    <xf numFmtId="245" fontId="9" fillId="0" borderId="0" applyProtection="0"/>
    <xf numFmtId="245" fontId="9" fillId="0" borderId="0"/>
    <xf numFmtId="245" fontId="9" fillId="0" borderId="0"/>
    <xf numFmtId="245" fontId="9" fillId="0" borderId="0"/>
    <xf numFmtId="245" fontId="9" fillId="0" borderId="0"/>
    <xf numFmtId="245" fontId="9" fillId="0" borderId="0"/>
    <xf numFmtId="245" fontId="9" fillId="0" borderId="0"/>
    <xf numFmtId="245" fontId="9" fillId="0" borderId="0"/>
    <xf numFmtId="281" fontId="33" fillId="0" borderId="0"/>
    <xf numFmtId="172" fontId="112" fillId="0" borderId="0" applyFont="0" applyFill="0" applyBorder="0" applyAlignment="0" applyProtection="0"/>
    <xf numFmtId="173" fontId="112" fillId="0" borderId="0" applyFont="0" applyFill="0" applyBorder="0" applyAlignment="0" applyProtection="0"/>
    <xf numFmtId="172" fontId="112" fillId="0" borderId="0" applyFont="0" applyFill="0" applyBorder="0" applyAlignment="0" applyProtection="0"/>
    <xf numFmtId="167"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01" fontId="112" fillId="0" borderId="0" applyFont="0" applyFill="0" applyBorder="0" applyAlignment="0" applyProtection="0"/>
    <xf numFmtId="282" fontId="67" fillId="0" borderId="0" applyFont="0" applyFill="0" applyBorder="0" applyAlignment="0" applyProtection="0"/>
    <xf numFmtId="282" fontId="67" fillId="0" borderId="0" applyFont="0" applyFill="0" applyBorder="0" applyAlignment="0" applyProtection="0"/>
    <xf numFmtId="167" fontId="113" fillId="0" borderId="0" applyFont="0" applyFill="0" applyBorder="0" applyAlignment="0" applyProtection="0"/>
    <xf numFmtId="167" fontId="113" fillId="0" borderId="0" applyFont="0" applyFill="0" applyBorder="0" applyAlignment="0" applyProtection="0"/>
    <xf numFmtId="282" fontId="67" fillId="0" borderId="0" applyFont="0" applyFill="0" applyBorder="0" applyAlignment="0" applyProtection="0"/>
    <xf numFmtId="282" fontId="67" fillId="0" borderId="0" applyFont="0" applyFill="0" applyBorder="0" applyAlignment="0" applyProtection="0"/>
    <xf numFmtId="172" fontId="112" fillId="0" borderId="0" applyFont="0" applyFill="0" applyBorder="0" applyAlignment="0" applyProtection="0"/>
    <xf numFmtId="172" fontId="112" fillId="0" borderId="0" applyFont="0" applyFill="0" applyBorder="0" applyAlignment="0" applyProtection="0"/>
    <xf numFmtId="282" fontId="67" fillId="0" borderId="0" applyFont="0" applyFill="0" applyBorder="0" applyAlignment="0" applyProtection="0"/>
    <xf numFmtId="282" fontId="67" fillId="0" borderId="0" applyFont="0" applyFill="0" applyBorder="0" applyAlignment="0" applyProtection="0"/>
    <xf numFmtId="283" fontId="27" fillId="0" borderId="0" applyFont="0" applyFill="0" applyBorder="0" applyAlignment="0" applyProtection="0"/>
    <xf numFmtId="283" fontId="27" fillId="0" borderId="0" applyFont="0" applyFill="0" applyBorder="0" applyAlignment="0" applyProtection="0"/>
    <xf numFmtId="284" fontId="27" fillId="0" borderId="0" applyFont="0" applyFill="0" applyBorder="0" applyAlignment="0" applyProtection="0"/>
    <xf numFmtId="284" fontId="27"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167" fontId="113" fillId="0" borderId="0" applyFont="0" applyFill="0" applyBorder="0" applyAlignment="0" applyProtection="0"/>
    <xf numFmtId="167" fontId="113" fillId="0" borderId="0" applyFont="0" applyFill="0" applyBorder="0" applyAlignment="0" applyProtection="0"/>
    <xf numFmtId="41" fontId="112" fillId="0" borderId="0" applyFont="0" applyFill="0" applyBorder="0" applyAlignment="0" applyProtection="0"/>
    <xf numFmtId="167"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167" fontId="112" fillId="0" borderId="0" applyFont="0" applyFill="0" applyBorder="0" applyAlignment="0" applyProtection="0"/>
    <xf numFmtId="172" fontId="112" fillId="0" borderId="0" applyFont="0" applyFill="0" applyBorder="0" applyAlignment="0" applyProtection="0"/>
    <xf numFmtId="167" fontId="112" fillId="0" borderId="0" applyFont="0" applyFill="0" applyBorder="0" applyAlignment="0" applyProtection="0"/>
    <xf numFmtId="172" fontId="112" fillId="0" borderId="0" applyFont="0" applyFill="0" applyBorder="0" applyAlignment="0" applyProtection="0"/>
    <xf numFmtId="167" fontId="112" fillId="0" borderId="0" applyFont="0" applyFill="0" applyBorder="0" applyAlignment="0" applyProtection="0"/>
    <xf numFmtId="167"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167" fontId="112" fillId="0" borderId="0" applyFont="0" applyFill="0" applyBorder="0" applyAlignment="0" applyProtection="0"/>
    <xf numFmtId="173" fontId="112" fillId="0" borderId="0" applyFont="0" applyFill="0" applyBorder="0" applyAlignment="0" applyProtection="0"/>
    <xf numFmtId="169"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190" fontId="112" fillId="0" borderId="0" applyFont="0" applyFill="0" applyBorder="0" applyAlignment="0" applyProtection="0"/>
    <xf numFmtId="285" fontId="67" fillId="0" borderId="0" applyFont="0" applyFill="0" applyBorder="0" applyAlignment="0" applyProtection="0"/>
    <xf numFmtId="285" fontId="67" fillId="0" borderId="0" applyFont="0" applyFill="0" applyBorder="0" applyAlignment="0" applyProtection="0"/>
    <xf numFmtId="169" fontId="113" fillId="0" borderId="0" applyFont="0" applyFill="0" applyBorder="0" applyAlignment="0" applyProtection="0"/>
    <xf numFmtId="169" fontId="113" fillId="0" borderId="0" applyFont="0" applyFill="0" applyBorder="0" applyAlignment="0" applyProtection="0"/>
    <xf numFmtId="285" fontId="67" fillId="0" borderId="0" applyFont="0" applyFill="0" applyBorder="0" applyAlignment="0" applyProtection="0"/>
    <xf numFmtId="285" fontId="67" fillId="0" borderId="0" applyFont="0" applyFill="0" applyBorder="0" applyAlignment="0" applyProtection="0"/>
    <xf numFmtId="173" fontId="112" fillId="0" borderId="0" applyFont="0" applyFill="0" applyBorder="0" applyAlignment="0" applyProtection="0"/>
    <xf numFmtId="173" fontId="112" fillId="0" borderId="0" applyFont="0" applyFill="0" applyBorder="0" applyAlignment="0" applyProtection="0"/>
    <xf numFmtId="285" fontId="67" fillId="0" borderId="0" applyFont="0" applyFill="0" applyBorder="0" applyAlignment="0" applyProtection="0"/>
    <xf numFmtId="285" fontId="67" fillId="0" borderId="0" applyFont="0" applyFill="0" applyBorder="0" applyAlignment="0" applyProtection="0"/>
    <xf numFmtId="248" fontId="27" fillId="0" borderId="0" applyFont="0" applyFill="0" applyBorder="0" applyAlignment="0" applyProtection="0"/>
    <xf numFmtId="248" fontId="27" fillId="0" borderId="0" applyFont="0" applyFill="0" applyBorder="0" applyAlignment="0" applyProtection="0"/>
    <xf numFmtId="286" fontId="27" fillId="0" borderId="0" applyFont="0" applyFill="0" applyBorder="0" applyAlignment="0" applyProtection="0"/>
    <xf numFmtId="286" fontId="27"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169" fontId="113" fillId="0" borderId="0" applyFont="0" applyFill="0" applyBorder="0" applyAlignment="0" applyProtection="0"/>
    <xf numFmtId="169" fontId="113" fillId="0" borderId="0" applyFont="0" applyFill="0" applyBorder="0" applyAlignment="0" applyProtection="0"/>
    <xf numFmtId="43" fontId="112" fillId="0" borderId="0" applyFont="0" applyFill="0" applyBorder="0" applyAlignment="0" applyProtection="0"/>
    <xf numFmtId="169"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169" fontId="112" fillId="0" borderId="0" applyFont="0" applyFill="0" applyBorder="0" applyAlignment="0" applyProtection="0"/>
    <xf numFmtId="173" fontId="112" fillId="0" borderId="0" applyFont="0" applyFill="0" applyBorder="0" applyAlignment="0" applyProtection="0"/>
    <xf numFmtId="169" fontId="112" fillId="0" borderId="0" applyFont="0" applyFill="0" applyBorder="0" applyAlignment="0" applyProtection="0"/>
    <xf numFmtId="173" fontId="112"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169" fontId="112" fillId="0" borderId="0" applyFont="0" applyFill="0" applyBorder="0" applyAlignment="0" applyProtection="0"/>
    <xf numFmtId="3" fontId="27" fillId="0" borderId="0" applyFont="0" applyBorder="0" applyAlignment="0"/>
    <xf numFmtId="0" fontId="67"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7" fontId="88"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9" fontId="88"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0" fontId="114" fillId="0" borderId="0" applyNumberFormat="0" applyAlignment="0">
      <alignment horizontal="left"/>
    </xf>
    <xf numFmtId="0" fontId="115" fillId="0" borderId="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287" fontId="9" fillId="0" borderId="0" applyFont="0" applyFill="0" applyBorder="0" applyAlignment="0" applyProtection="0"/>
    <xf numFmtId="0" fontId="116" fillId="0" borderId="0"/>
    <xf numFmtId="0" fontId="117" fillId="0" borderId="0" applyNumberFormat="0" applyFill="0" applyBorder="0" applyAlignment="0" applyProtection="0"/>
    <xf numFmtId="3" fontId="27" fillId="0" borderId="0" applyFont="0" applyBorder="0" applyAlignment="0"/>
    <xf numFmtId="0" fontId="9" fillId="0" borderId="0"/>
    <xf numFmtId="0" fontId="9" fillId="0" borderId="0"/>
    <xf numFmtId="0" fontId="9"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31" fillId="0" borderId="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18" fillId="0" borderId="0" applyNumberFormat="0" applyFill="0" applyBorder="0" applyAlignment="0" applyProtection="0"/>
    <xf numFmtId="0" fontId="119" fillId="0" borderId="0" applyNumberFormat="0" applyFill="0" applyBorder="0" applyProtection="0">
      <alignment vertical="center"/>
    </xf>
    <xf numFmtId="0" fontId="120" fillId="0" borderId="0" applyNumberFormat="0" applyFill="0" applyBorder="0" applyAlignment="0" applyProtection="0"/>
    <xf numFmtId="0" fontId="121" fillId="0" borderId="0" applyNumberFormat="0" applyFill="0" applyBorder="0" applyProtection="0">
      <alignment vertical="center"/>
    </xf>
    <xf numFmtId="0" fontId="122" fillId="0" borderId="0" applyNumberFormat="0" applyFill="0" applyBorder="0" applyAlignment="0" applyProtection="0"/>
    <xf numFmtId="0" fontId="123" fillId="0" borderId="0" applyNumberFormat="0" applyFill="0" applyBorder="0" applyAlignment="0" applyProtection="0"/>
    <xf numFmtId="288" fontId="124" fillId="0" borderId="29" applyNumberFormat="0" applyFill="0" applyBorder="0" applyAlignment="0" applyProtection="0"/>
    <xf numFmtId="0" fontId="125" fillId="0" borderId="0" applyNumberFormat="0" applyFill="0" applyBorder="0" applyAlignment="0" applyProtection="0"/>
    <xf numFmtId="0" fontId="126" fillId="0" borderId="0">
      <alignment vertical="top" wrapText="1"/>
    </xf>
    <xf numFmtId="0" fontId="127" fillId="8" borderId="0" applyNumberFormat="0" applyBorder="0" applyAlignment="0" applyProtection="0"/>
    <xf numFmtId="38" fontId="128" fillId="4"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4"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289" fontId="129" fillId="4" borderId="0" applyBorder="0" applyProtection="0"/>
    <xf numFmtId="0" fontId="130" fillId="0" borderId="30" applyNumberFormat="0" applyFill="0" applyBorder="0" applyAlignment="0" applyProtection="0">
      <alignment horizontal="center" vertical="center"/>
    </xf>
    <xf numFmtId="0" fontId="131" fillId="0" borderId="0" applyNumberFormat="0" applyFont="0" applyBorder="0" applyAlignment="0">
      <alignment horizontal="left" vertical="center"/>
    </xf>
    <xf numFmtId="290" fontId="83" fillId="0" borderId="0" applyFont="0" applyFill="0" applyBorder="0" applyAlignment="0" applyProtection="0"/>
    <xf numFmtId="0" fontId="132" fillId="27" borderId="0"/>
    <xf numFmtId="0" fontId="133" fillId="0" borderId="0">
      <alignment horizontal="left"/>
    </xf>
    <xf numFmtId="0" fontId="134" fillId="0" borderId="0">
      <alignment horizontal="left"/>
    </xf>
    <xf numFmtId="0" fontId="44" fillId="0" borderId="31" applyNumberFormat="0" applyAlignment="0" applyProtection="0">
      <alignment horizontal="left" vertical="center"/>
    </xf>
    <xf numFmtId="0" fontId="44" fillId="0" borderId="31" applyNumberFormat="0" applyAlignment="0" applyProtection="0">
      <alignment horizontal="left" vertical="center"/>
    </xf>
    <xf numFmtId="0" fontId="44" fillId="0" borderId="32">
      <alignment horizontal="left" vertical="center"/>
    </xf>
    <xf numFmtId="0" fontId="44" fillId="0" borderId="32">
      <alignment horizontal="left" vertical="center"/>
    </xf>
    <xf numFmtId="14" fontId="135" fillId="28" borderId="33">
      <alignment horizontal="center" vertical="center" wrapText="1"/>
    </xf>
    <xf numFmtId="0" fontId="136" fillId="0" borderId="34" applyNumberFormat="0" applyFill="0" applyAlignment="0" applyProtection="0"/>
    <xf numFmtId="0" fontId="137" fillId="0" borderId="35" applyNumberFormat="0" applyFill="0" applyAlignment="0" applyProtection="0"/>
    <xf numFmtId="0" fontId="138" fillId="0" borderId="36" applyNumberFormat="0" applyFill="0" applyAlignment="0" applyProtection="0"/>
    <xf numFmtId="0" fontId="138" fillId="0" borderId="0" applyNumberFormat="0" applyFill="0" applyBorder="0" applyAlignment="0" applyProtection="0"/>
    <xf numFmtId="0" fontId="92" fillId="0" borderId="0" applyFill="0" applyAlignment="0" applyProtection="0">
      <protection locked="0"/>
    </xf>
    <xf numFmtId="0" fontId="92" fillId="0" borderId="2" applyFill="0" applyAlignment="0" applyProtection="0">
      <protection locked="0"/>
    </xf>
    <xf numFmtId="0" fontId="139" fillId="0" borderId="0" applyProtection="0"/>
    <xf numFmtId="0" fontId="44" fillId="0" borderId="0" applyProtection="0"/>
    <xf numFmtId="0" fontId="140" fillId="0" borderId="33">
      <alignment horizontal="center"/>
    </xf>
    <xf numFmtId="0" fontId="140" fillId="0" borderId="0">
      <alignment horizontal="center"/>
    </xf>
    <xf numFmtId="164" fontId="141" fillId="29" borderId="28" applyNumberFormat="0" applyAlignment="0">
      <alignment horizontal="left" vertical="top"/>
    </xf>
    <xf numFmtId="164" fontId="141" fillId="29" borderId="28" applyNumberFormat="0" applyAlignment="0">
      <alignment horizontal="left" vertical="top"/>
    </xf>
    <xf numFmtId="291" fontId="141" fillId="29" borderId="28" applyNumberFormat="0" applyAlignment="0">
      <alignment horizontal="left" vertical="top"/>
    </xf>
    <xf numFmtId="49" fontId="142" fillId="0" borderId="28">
      <alignment vertical="center"/>
    </xf>
    <xf numFmtId="49" fontId="142" fillId="0" borderId="28">
      <alignment vertical="center"/>
    </xf>
    <xf numFmtId="0" fontId="54" fillId="0" borderId="0"/>
    <xf numFmtId="172" fontId="27" fillId="0" borderId="0" applyFont="0" applyFill="0" applyBorder="0" applyAlignment="0" applyProtection="0"/>
    <xf numFmtId="38" fontId="48" fillId="0" borderId="0" applyFont="0" applyFill="0" applyBorder="0" applyAlignment="0" applyProtection="0"/>
    <xf numFmtId="167" fontId="34" fillId="0" borderId="0" applyFont="0" applyFill="0" applyBorder="0" applyAlignment="0" applyProtection="0"/>
    <xf numFmtId="207" fontId="34" fillId="0" borderId="0" applyFont="0" applyFill="0" applyBorder="0" applyAlignment="0" applyProtection="0"/>
    <xf numFmtId="292" fontId="143" fillId="0" borderId="0" applyFont="0" applyFill="0" applyBorder="0" applyAlignment="0" applyProtection="0"/>
    <xf numFmtId="10" fontId="128" fillId="30"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30" borderId="28" applyNumberFormat="0" applyBorder="0" applyAlignment="0" applyProtection="0"/>
    <xf numFmtId="10" fontId="128" fillId="30"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172" fontId="27" fillId="0" borderId="0" applyFont="0" applyFill="0" applyBorder="0" applyAlignment="0" applyProtection="0"/>
    <xf numFmtId="0" fontId="27" fillId="0" borderId="0"/>
    <xf numFmtId="0" fontId="76" fillId="0" borderId="38">
      <alignment horizontal="centerContinuous"/>
    </xf>
    <xf numFmtId="0" fontId="48" fillId="0" borderId="0"/>
    <xf numFmtId="0" fontId="54" fillId="0" borderId="0" applyNumberFormat="0" applyFont="0" applyFill="0" applyBorder="0" applyProtection="0">
      <alignment horizontal="left" vertical="center"/>
    </xf>
    <xf numFmtId="0" fontId="48" fillId="0" borderId="0"/>
    <xf numFmtId="0" fontId="67"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7" fontId="88"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9" fontId="88"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0" fontId="148" fillId="0" borderId="39" applyNumberFormat="0" applyFill="0" applyAlignment="0" applyProtection="0"/>
    <xf numFmtId="3" fontId="149" fillId="0" borderId="8" applyNumberFormat="0" applyAlignment="0">
      <alignment horizontal="center" vertical="center"/>
    </xf>
    <xf numFmtId="3" fontId="61" fillId="0" borderId="8" applyNumberFormat="0" applyAlignment="0">
      <alignment horizontal="center" vertical="center"/>
    </xf>
    <xf numFmtId="3" fontId="141" fillId="0" borderId="8" applyNumberFormat="0" applyAlignment="0">
      <alignment horizontal="center" vertical="center"/>
    </xf>
    <xf numFmtId="276" fontId="150" fillId="0" borderId="40" applyNumberFormat="0" applyFont="0" applyFill="0" applyBorder="0">
      <alignment horizontal="center"/>
    </xf>
    <xf numFmtId="276" fontId="150" fillId="0" borderId="40" applyNumberFormat="0" applyFont="0" applyFill="0" applyBorder="0">
      <alignment horizontal="center"/>
    </xf>
    <xf numFmtId="38" fontId="48" fillId="0" borderId="0" applyFont="0" applyFill="0" applyBorder="0" applyAlignment="0" applyProtection="0"/>
    <xf numFmtId="40" fontId="48" fillId="0" borderId="0" applyFont="0" applyFill="0" applyBorder="0" applyAlignment="0" applyProtection="0"/>
    <xf numFmtId="172" fontId="67" fillId="0" borderId="0" applyFont="0" applyFill="0" applyBorder="0" applyAlignment="0" applyProtection="0"/>
    <xf numFmtId="173" fontId="67" fillId="0" borderId="0" applyFont="0" applyFill="0" applyBorder="0" applyAlignment="0" applyProtection="0"/>
    <xf numFmtId="0" fontId="151" fillId="0" borderId="33"/>
    <xf numFmtId="0" fontId="152" fillId="0" borderId="33"/>
    <xf numFmtId="293" fontId="67" fillId="0" borderId="40"/>
    <xf numFmtId="293" fontId="67" fillId="0" borderId="40"/>
    <xf numFmtId="294" fontId="153" fillId="0" borderId="40"/>
    <xf numFmtId="295" fontId="72" fillId="0" borderId="0" applyFont="0" applyFill="0" applyBorder="0" applyAlignment="0" applyProtection="0"/>
    <xf numFmtId="296" fontId="72" fillId="0" borderId="0" applyFont="0" applyFill="0" applyBorder="0" applyAlignment="0" applyProtection="0"/>
    <xf numFmtId="297" fontId="67" fillId="0" borderId="0" applyFont="0" applyFill="0" applyBorder="0" applyAlignment="0" applyProtection="0"/>
    <xf numFmtId="298" fontId="67" fillId="0" borderId="0" applyFont="0" applyFill="0" applyBorder="0" applyAlignment="0" applyProtection="0"/>
    <xf numFmtId="0" fontId="52" fillId="0" borderId="0" applyNumberFormat="0" applyFont="0" applyFill="0" applyAlignment="0"/>
    <xf numFmtId="0" fontId="154" fillId="31" borderId="0" applyNumberFormat="0" applyBorder="0" applyAlignment="0" applyProtection="0"/>
    <xf numFmtId="0" fontId="83" fillId="0" borderId="28"/>
    <xf numFmtId="0" fontId="54" fillId="0" borderId="0"/>
    <xf numFmtId="0" fontId="33" fillId="0" borderId="10" applyNumberFormat="0" applyAlignment="0">
      <alignment horizontal="center"/>
    </xf>
    <xf numFmtId="37" fontId="155" fillId="0" borderId="0"/>
    <xf numFmtId="37" fontId="155" fillId="0" borderId="0"/>
    <xf numFmtId="37" fontId="155" fillId="0" borderId="0"/>
    <xf numFmtId="0" fontId="156" fillId="0" borderId="28" applyNumberFormat="0" applyFont="0" applyFill="0" applyBorder="0" applyAlignment="0">
      <alignment horizontal="center"/>
    </xf>
    <xf numFmtId="0" fontId="156" fillId="0" borderId="28" applyNumberFormat="0" applyFont="0" applyFill="0" applyBorder="0" applyAlignment="0">
      <alignment horizontal="center"/>
    </xf>
    <xf numFmtId="299" fontId="157" fillId="0" borderId="0"/>
    <xf numFmtId="0" fontId="158" fillId="0" borderId="0"/>
    <xf numFmtId="0" fontId="9" fillId="0" borderId="0"/>
    <xf numFmtId="0" fontId="159" fillId="0" borderId="0"/>
    <xf numFmtId="0" fontId="160" fillId="0" borderId="0"/>
    <xf numFmtId="0" fontId="161" fillId="0" borderId="0"/>
    <xf numFmtId="0" fontId="11" fillId="0" borderId="0"/>
    <xf numFmtId="0" fontId="98" fillId="0" borderId="0"/>
    <xf numFmtId="0" fontId="162" fillId="0" borderId="0"/>
    <xf numFmtId="0" fontId="9" fillId="0" borderId="0"/>
    <xf numFmtId="0" fontId="163" fillId="0" borderId="0"/>
    <xf numFmtId="0" fontId="9" fillId="0" borderId="0"/>
    <xf numFmtId="0" fontId="67" fillId="0" borderId="0"/>
    <xf numFmtId="0" fontId="9" fillId="0" borderId="0"/>
    <xf numFmtId="0" fontId="9" fillId="0" borderId="0"/>
    <xf numFmtId="0" fontId="101" fillId="0" borderId="0"/>
    <xf numFmtId="0" fontId="11" fillId="0" borderId="0"/>
    <xf numFmtId="0" fontId="11" fillId="0" borderId="0"/>
    <xf numFmtId="0" fontId="11" fillId="0" borderId="0"/>
    <xf numFmtId="0" fontId="11" fillId="0" borderId="0"/>
    <xf numFmtId="0" fontId="56" fillId="0" borderId="0"/>
    <xf numFmtId="0" fontId="98" fillId="0" borderId="0"/>
    <xf numFmtId="0" fontId="162" fillId="0" borderId="0"/>
    <xf numFmtId="0" fontId="9" fillId="0" borderId="0"/>
    <xf numFmtId="0" fontId="98" fillId="0" borderId="0"/>
    <xf numFmtId="0" fontId="164" fillId="0" borderId="0"/>
    <xf numFmtId="0" fontId="67" fillId="0" borderId="0"/>
    <xf numFmtId="0" fontId="98" fillId="0" borderId="0"/>
    <xf numFmtId="0" fontId="9" fillId="0" borderId="0"/>
    <xf numFmtId="0" fontId="101" fillId="0" borderId="0"/>
    <xf numFmtId="0" fontId="52" fillId="0" borderId="0"/>
    <xf numFmtId="0" fontId="31" fillId="0" borderId="0"/>
    <xf numFmtId="0" fontId="9" fillId="0" borderId="0"/>
    <xf numFmtId="0" fontId="11" fillId="0" borderId="0"/>
    <xf numFmtId="0" fontId="11" fillId="0" borderId="0"/>
    <xf numFmtId="0" fontId="11" fillId="0" borderId="0"/>
    <xf numFmtId="0" fontId="11" fillId="0" borderId="0"/>
    <xf numFmtId="0" fontId="31" fillId="0" borderId="0" applyProtection="0"/>
    <xf numFmtId="0" fontId="9" fillId="0" borderId="0"/>
    <xf numFmtId="0" fontId="11" fillId="0" borderId="0"/>
    <xf numFmtId="0" fontId="11" fillId="0" borderId="0"/>
    <xf numFmtId="0" fontId="11" fillId="0" borderId="0"/>
    <xf numFmtId="0" fontId="11"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31" fillId="0" borderId="0"/>
    <xf numFmtId="0" fontId="9" fillId="0" borderId="0"/>
    <xf numFmtId="0" fontId="9" fillId="0" borderId="0"/>
    <xf numFmtId="0" fontId="98" fillId="0" borderId="0"/>
    <xf numFmtId="0" fontId="165" fillId="0" borderId="0"/>
    <xf numFmtId="0" fontId="9" fillId="0" borderId="0"/>
    <xf numFmtId="0" fontId="9" fillId="0" borderId="0"/>
    <xf numFmtId="0" fontId="101" fillId="0" borderId="0"/>
    <xf numFmtId="0" fontId="98" fillId="0" borderId="0"/>
    <xf numFmtId="0" fontId="101" fillId="0" borderId="0"/>
    <xf numFmtId="0" fontId="98" fillId="0" borderId="0"/>
    <xf numFmtId="0" fontId="101" fillId="0" borderId="0"/>
    <xf numFmtId="0" fontId="33" fillId="0" borderId="0"/>
    <xf numFmtId="0" fontId="101" fillId="0" borderId="0"/>
    <xf numFmtId="0" fontId="98" fillId="0" borderId="0"/>
    <xf numFmtId="0" fontId="98" fillId="0" borderId="0"/>
    <xf numFmtId="0" fontId="98" fillId="0" borderId="0"/>
    <xf numFmtId="0" fontId="98" fillId="0" borderId="0"/>
    <xf numFmtId="0" fontId="101" fillId="0" borderId="0"/>
    <xf numFmtId="0" fontId="101" fillId="0" borderId="0"/>
    <xf numFmtId="0" fontId="101" fillId="0" borderId="0"/>
    <xf numFmtId="0" fontId="101" fillId="0" borderId="0"/>
    <xf numFmtId="0" fontId="10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8" fillId="0" borderId="0"/>
    <xf numFmtId="0" fontId="98" fillId="0" borderId="0"/>
    <xf numFmtId="0" fontId="9" fillId="0" borderId="0"/>
    <xf numFmtId="0" fontId="9" fillId="0" borderId="0"/>
    <xf numFmtId="0" fontId="9" fillId="0" borderId="0"/>
    <xf numFmtId="0" fontId="9" fillId="0" borderId="0"/>
    <xf numFmtId="0" fontId="9" fillId="0" borderId="0"/>
    <xf numFmtId="0" fontId="9" fillId="0" borderId="0"/>
    <xf numFmtId="0" fontId="98" fillId="0" borderId="0"/>
    <xf numFmtId="0" fontId="101" fillId="0" borderId="0"/>
    <xf numFmtId="0" fontId="101" fillId="0" borderId="0"/>
    <xf numFmtId="0" fontId="98" fillId="0" borderId="0"/>
    <xf numFmtId="0" fontId="165" fillId="0" borderId="0"/>
    <xf numFmtId="0" fontId="165" fillId="0" borderId="0"/>
    <xf numFmtId="0" fontId="165" fillId="0" borderId="0"/>
    <xf numFmtId="0" fontId="163" fillId="0" borderId="0"/>
    <xf numFmtId="0" fontId="31" fillId="0" borderId="0" applyProtection="0"/>
    <xf numFmtId="0" fontId="11" fillId="0" borderId="0"/>
    <xf numFmtId="0" fontId="98" fillId="0" borderId="0"/>
    <xf numFmtId="0" fontId="54" fillId="0" borderId="0"/>
    <xf numFmtId="0" fontId="98" fillId="0" borderId="0"/>
    <xf numFmtId="0" fontId="98" fillId="0" borderId="0"/>
    <xf numFmtId="0" fontId="166" fillId="0" borderId="0"/>
    <xf numFmtId="0" fontId="98" fillId="0" borderId="0"/>
    <xf numFmtId="0" fontId="98" fillId="0" borderId="0"/>
    <xf numFmtId="0" fontId="27" fillId="0" borderId="0"/>
    <xf numFmtId="0" fontId="101" fillId="0" borderId="0"/>
    <xf numFmtId="0" fontId="98" fillId="0" borderId="0"/>
    <xf numFmtId="0" fontId="101" fillId="0" borderId="0"/>
    <xf numFmtId="0" fontId="105" fillId="0" borderId="0"/>
    <xf numFmtId="0" fontId="101" fillId="0" borderId="0"/>
    <xf numFmtId="0" fontId="105" fillId="0" borderId="0"/>
    <xf numFmtId="0" fontId="101" fillId="0" borderId="0"/>
    <xf numFmtId="0" fontId="105" fillId="0" borderId="0"/>
    <xf numFmtId="0" fontId="101" fillId="0" borderId="0"/>
    <xf numFmtId="0" fontId="105" fillId="0" borderId="0"/>
    <xf numFmtId="0" fontId="101" fillId="0" borderId="0"/>
    <xf numFmtId="0" fontId="33" fillId="0" borderId="0"/>
    <xf numFmtId="0" fontId="98" fillId="0" borderId="0"/>
    <xf numFmtId="0" fontId="165" fillId="0" borderId="0"/>
    <xf numFmtId="0" fontId="9" fillId="0" borderId="0"/>
    <xf numFmtId="0" fontId="165" fillId="0" borderId="0"/>
    <xf numFmtId="0" fontId="9" fillId="0" borderId="0"/>
    <xf numFmtId="0" fontId="31" fillId="0" borderId="0"/>
    <xf numFmtId="0" fontId="31" fillId="0" borderId="0" applyProtection="0"/>
    <xf numFmtId="0" fontId="31" fillId="0" borderId="0"/>
    <xf numFmtId="0" fontId="31" fillId="0" borderId="0" applyProtection="0"/>
    <xf numFmtId="0" fontId="9" fillId="0" borderId="0"/>
    <xf numFmtId="0" fontId="31" fillId="0" borderId="0" applyProtection="0"/>
    <xf numFmtId="0" fontId="52" fillId="0" borderId="0"/>
    <xf numFmtId="0" fontId="9" fillId="0" borderId="0"/>
    <xf numFmtId="0" fontId="31" fillId="0" borderId="0" applyProtection="0"/>
    <xf numFmtId="0" fontId="31" fillId="0" borderId="0"/>
    <xf numFmtId="0" fontId="52" fillId="0" borderId="0"/>
    <xf numFmtId="0" fontId="31" fillId="0" borderId="0" applyProtection="0"/>
    <xf numFmtId="0" fontId="52" fillId="0" borderId="0"/>
    <xf numFmtId="0" fontId="31" fillId="0" borderId="0" applyProtection="0"/>
    <xf numFmtId="0" fontId="98" fillId="0" borderId="0"/>
    <xf numFmtId="0" fontId="31" fillId="0" borderId="0" applyProtection="0"/>
    <xf numFmtId="0" fontId="9" fillId="0" borderId="0"/>
    <xf numFmtId="0" fontId="167" fillId="0" borderId="0"/>
    <xf numFmtId="0" fontId="98" fillId="0" borderId="0"/>
    <xf numFmtId="0" fontId="9" fillId="0" borderId="0"/>
    <xf numFmtId="0" fontId="9" fillId="0" borderId="0"/>
    <xf numFmtId="0" fontId="162" fillId="0" borderId="0"/>
    <xf numFmtId="0" fontId="9" fillId="0" borderId="0"/>
    <xf numFmtId="0" fontId="9" fillId="0" borderId="0"/>
    <xf numFmtId="0" fontId="9" fillId="0" borderId="0"/>
    <xf numFmtId="0" fontId="9" fillId="0" borderId="0"/>
    <xf numFmtId="0" fontId="9" fillId="0" borderId="0"/>
    <xf numFmtId="0" fontId="98" fillId="0" borderId="0"/>
    <xf numFmtId="0" fontId="9" fillId="0" borderId="0"/>
    <xf numFmtId="0" fontId="11" fillId="0" borderId="0"/>
    <xf numFmtId="0" fontId="165" fillId="0" borderId="0"/>
    <xf numFmtId="0" fontId="9" fillId="0" borderId="0"/>
    <xf numFmtId="0" fontId="72" fillId="0" borderId="0"/>
    <xf numFmtId="0" fontId="72" fillId="0" borderId="0" applyProtection="0"/>
    <xf numFmtId="0" fontId="98" fillId="0" borderId="0" applyProtection="0"/>
    <xf numFmtId="0" fontId="11" fillId="0" borderId="0"/>
    <xf numFmtId="0" fontId="11" fillId="0" borderId="0"/>
    <xf numFmtId="0" fontId="11" fillId="0" borderId="0"/>
    <xf numFmtId="0" fontId="11" fillId="0" borderId="0"/>
    <xf numFmtId="0" fontId="11" fillId="0" borderId="0"/>
    <xf numFmtId="0" fontId="67" fillId="0" borderId="0"/>
    <xf numFmtId="0" fontId="9" fillId="0" borderId="0"/>
    <xf numFmtId="0" fontId="72"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11" fillId="0" borderId="0"/>
    <xf numFmtId="0" fontId="11" fillId="0" borderId="0"/>
    <xf numFmtId="0" fontId="31" fillId="0" borderId="0"/>
    <xf numFmtId="0" fontId="168" fillId="0" borderId="0"/>
    <xf numFmtId="0" fontId="31" fillId="0" borderId="0"/>
    <xf numFmtId="0" fontId="31" fillId="0" borderId="0"/>
    <xf numFmtId="0" fontId="31" fillId="0" borderId="0"/>
    <xf numFmtId="0" fontId="161" fillId="0" borderId="0"/>
    <xf numFmtId="0" fontId="161" fillId="0" borderId="0"/>
    <xf numFmtId="0" fontId="98" fillId="0" borderId="0" applyProtection="0"/>
    <xf numFmtId="0" fontId="161" fillId="0" borderId="0"/>
    <xf numFmtId="0" fontId="161" fillId="0" borderId="0"/>
    <xf numFmtId="0" fontId="161" fillId="0" borderId="0"/>
    <xf numFmtId="0" fontId="161" fillId="0" borderId="0"/>
    <xf numFmtId="0" fontId="31" fillId="0" borderId="0"/>
    <xf numFmtId="0" fontId="161" fillId="0" borderId="0"/>
    <xf numFmtId="0" fontId="161" fillId="0" borderId="0"/>
    <xf numFmtId="0" fontId="31" fillId="0" borderId="0"/>
    <xf numFmtId="0" fontId="11" fillId="0" borderId="0"/>
    <xf numFmtId="0" fontId="11" fillId="0" borderId="0"/>
    <xf numFmtId="0" fontId="11" fillId="0" borderId="0"/>
    <xf numFmtId="0" fontId="11" fillId="0" borderId="0"/>
    <xf numFmtId="0" fontId="9" fillId="0" borderId="0"/>
    <xf numFmtId="0" fontId="101" fillId="0" borderId="0"/>
    <xf numFmtId="0" fontId="37" fillId="0" borderId="0"/>
    <xf numFmtId="0" fontId="101" fillId="0" borderId="0"/>
    <xf numFmtId="0" fontId="101" fillId="0" borderId="0"/>
    <xf numFmtId="0" fontId="101" fillId="0" borderId="0"/>
    <xf numFmtId="0" fontId="101" fillId="0" borderId="0"/>
    <xf numFmtId="0" fontId="101" fillId="0" borderId="0"/>
    <xf numFmtId="0" fontId="98" fillId="0" borderId="0"/>
    <xf numFmtId="0" fontId="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97" fillId="0" borderId="0"/>
    <xf numFmtId="0" fontId="9" fillId="0" borderId="0"/>
    <xf numFmtId="0" fontId="31" fillId="0" borderId="0"/>
    <xf numFmtId="0" fontId="9" fillId="0" borderId="0"/>
    <xf numFmtId="0" fontId="9" fillId="0" borderId="0"/>
    <xf numFmtId="0" fontId="9" fillId="0" borderId="0" applyProtection="0"/>
    <xf numFmtId="0" fontId="31" fillId="0" borderId="0"/>
    <xf numFmtId="0" fontId="31" fillId="0" borderId="0"/>
    <xf numFmtId="0" fontId="11" fillId="0" borderId="0"/>
    <xf numFmtId="0" fontId="11" fillId="0" borderId="0"/>
    <xf numFmtId="0" fontId="31" fillId="0" borderId="0"/>
    <xf numFmtId="0" fontId="169"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6" fillId="0" borderId="0"/>
    <xf numFmtId="0" fontId="27" fillId="0" borderId="0"/>
    <xf numFmtId="0" fontId="27" fillId="0" borderId="0"/>
    <xf numFmtId="0" fontId="98" fillId="0" borderId="0"/>
    <xf numFmtId="0" fontId="54" fillId="0" borderId="0"/>
    <xf numFmtId="0" fontId="54" fillId="0" borderId="0"/>
    <xf numFmtId="0" fontId="27" fillId="0" borderId="0"/>
    <xf numFmtId="0" fontId="98" fillId="0" borderId="0"/>
    <xf numFmtId="0" fontId="98" fillId="0" borderId="0"/>
    <xf numFmtId="0" fontId="98" fillId="0" borderId="0"/>
    <xf numFmtId="0" fontId="9" fillId="0" borderId="0"/>
    <xf numFmtId="0" fontId="9" fillId="0" borderId="0"/>
    <xf numFmtId="0" fontId="98" fillId="0" borderId="0"/>
    <xf numFmtId="0" fontId="98" fillId="0" borderId="0"/>
    <xf numFmtId="0" fontId="9" fillId="0" borderId="0"/>
    <xf numFmtId="0" fontId="9"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27" fillId="0" borderId="0"/>
    <xf numFmtId="0" fontId="55" fillId="0" borderId="0" applyFont="0"/>
    <xf numFmtId="0" fontId="112" fillId="0" borderId="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67" fillId="32" borderId="41" applyNumberFormat="0" applyFont="0" applyAlignment="0" applyProtection="0"/>
    <xf numFmtId="300" fontId="170" fillId="0" borderId="0" applyFont="0" applyFill="0" applyBorder="0" applyProtection="0">
      <alignment vertical="top" wrapText="1"/>
    </xf>
    <xf numFmtId="0" fontId="33" fillId="0" borderId="0"/>
    <xf numFmtId="0" fontId="33" fillId="0" borderId="0"/>
    <xf numFmtId="0" fontId="33" fillId="0" borderId="0" applyProtection="0"/>
    <xf numFmtId="0" fontId="33" fillId="0" borderId="0" applyProtection="0"/>
    <xf numFmtId="3" fontId="171" fillId="0" borderId="0" applyFont="0" applyFill="0" applyBorder="0" applyAlignment="0" applyProtection="0"/>
    <xf numFmtId="172" fontId="53" fillId="0" borderId="0" applyFon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3" fillId="0" borderId="0" applyNumberFormat="0" applyFill="0" applyBorder="0" applyAlignment="0" applyProtection="0"/>
    <xf numFmtId="0" fontId="27" fillId="0" borderId="0" applyNumberFormat="0" applyFill="0" applyBorder="0" applyAlignment="0" applyProtection="0"/>
    <xf numFmtId="0" fontId="92" fillId="0" borderId="0" applyNumberFormat="0" applyFill="0" applyBorder="0" applyAlignment="0" applyProtection="0"/>
    <xf numFmtId="0" fontId="172" fillId="0" borderId="0" applyNumberFormat="0" applyFill="0" applyBorder="0" applyAlignment="0" applyProtection="0"/>
    <xf numFmtId="0" fontId="83" fillId="0" borderId="0" applyNumberFormat="0" applyFill="0" applyBorder="0" applyAlignment="0" applyProtection="0"/>
    <xf numFmtId="0" fontId="27" fillId="0" borderId="0" applyNumberFormat="0" applyFill="0" applyBorder="0" applyAlignment="0" applyProtection="0"/>
    <xf numFmtId="0" fontId="92" fillId="0" borderId="0" applyProtection="0"/>
    <xf numFmtId="0" fontId="9" fillId="0" borderId="0" applyFont="0" applyFill="0" applyBorder="0" applyAlignment="0" applyProtection="0"/>
    <xf numFmtId="0" fontId="54" fillId="0" borderId="0"/>
    <xf numFmtId="0" fontId="173" fillId="24" borderId="42" applyNumberFormat="0" applyAlignment="0" applyProtection="0"/>
    <xf numFmtId="175" fontId="174" fillId="0" borderId="10" applyFont="0" applyBorder="0" applyAlignment="0"/>
    <xf numFmtId="0" fontId="175" fillId="26" borderId="0"/>
    <xf numFmtId="0" fontId="105" fillId="26" borderId="0"/>
    <xf numFmtId="0" fontId="105" fillId="26" borderId="0"/>
    <xf numFmtId="167" fontId="67"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286" fontId="9" fillId="0" borderId="0" applyFont="0" applyFill="0" applyBorder="0" applyAlignment="0" applyProtection="0"/>
    <xf numFmtId="14" fontId="76" fillId="0" borderId="0">
      <alignment horizontal="center" wrapText="1"/>
      <protection locked="0"/>
    </xf>
    <xf numFmtId="14" fontId="77" fillId="0" borderId="0">
      <alignment horizontal="center" wrapText="1"/>
      <protection locked="0"/>
    </xf>
    <xf numFmtId="301" fontId="92" fillId="0" borderId="0" applyFont="0" applyFill="0" applyBorder="0" applyAlignment="0" applyProtection="0"/>
    <xf numFmtId="302" fontId="99" fillId="0" borderId="0" applyFont="0" applyFill="0" applyBorder="0" applyAlignment="0" applyProtection="0"/>
    <xf numFmtId="303" fontId="100"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304" fontId="9" fillId="0" borderId="0" applyFont="0" applyFill="0" applyBorder="0" applyAlignment="0" applyProtection="0"/>
    <xf numFmtId="225" fontId="67"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305" fontId="67"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306"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31" fillId="0" borderId="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307" fontId="100" fillId="0" borderId="0" applyFont="0" applyFill="0" applyBorder="0" applyAlignment="0" applyProtection="0"/>
    <xf numFmtId="308" fontId="99" fillId="0" borderId="0" applyFont="0" applyFill="0" applyBorder="0" applyAlignment="0" applyProtection="0"/>
    <xf numFmtId="309" fontId="100" fillId="0" borderId="0" applyFont="0" applyFill="0" applyBorder="0" applyAlignment="0" applyProtection="0"/>
    <xf numFmtId="310" fontId="99" fillId="0" borderId="0" applyFont="0" applyFill="0" applyBorder="0" applyAlignment="0" applyProtection="0"/>
    <xf numFmtId="311" fontId="100" fillId="0" borderId="0" applyFont="0" applyFill="0" applyBorder="0" applyAlignment="0" applyProtection="0"/>
    <xf numFmtId="312" fontId="99"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54" fillId="0" borderId="0" applyFont="0" applyFill="0" applyBorder="0" applyAlignment="0" applyProtection="0"/>
    <xf numFmtId="9" fontId="9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31"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48" fillId="0" borderId="43" applyNumberFormat="0" applyBorder="0"/>
    <xf numFmtId="9" fontId="48" fillId="0" borderId="43" applyNumberFormat="0" applyBorder="0"/>
    <xf numFmtId="0" fontId="67"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7" fontId="88"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8" fontId="9" fillId="0" borderId="0" applyFill="0" applyBorder="0" applyAlignment="0"/>
    <xf numFmtId="229" fontId="88"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30" fontId="9" fillId="0" borderId="0" applyFill="0" applyBorder="0" applyAlignment="0"/>
    <xf numFmtId="219" fontId="88"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0" fontId="176" fillId="0" borderId="0"/>
    <xf numFmtId="0" fontId="177" fillId="0" borderId="0"/>
    <xf numFmtId="0" fontId="48" fillId="0" borderId="0" applyNumberFormat="0" applyFont="0" applyFill="0" applyBorder="0" applyAlignment="0" applyProtection="0">
      <alignment horizontal="left"/>
    </xf>
    <xf numFmtId="0" fontId="178" fillId="0" borderId="33">
      <alignment horizontal="center"/>
    </xf>
    <xf numFmtId="1" fontId="67" fillId="0" borderId="8" applyNumberFormat="0" applyFill="0" applyAlignment="0" applyProtection="0">
      <alignment horizontal="center" vertical="center"/>
    </xf>
    <xf numFmtId="0" fontId="179" fillId="33" borderId="0" applyNumberFormat="0" applyFont="0" applyBorder="0" applyAlignment="0">
      <alignment horizontal="center"/>
    </xf>
    <xf numFmtId="0" fontId="179" fillId="33" borderId="0" applyNumberFormat="0" applyFont="0" applyBorder="0" applyAlignment="0">
      <alignment horizontal="center"/>
    </xf>
    <xf numFmtId="14" fontId="180" fillId="0" borderId="0" applyNumberFormat="0" applyFill="0" applyBorder="0" applyAlignment="0" applyProtection="0">
      <alignment horizontal="left"/>
    </xf>
    <xf numFmtId="0" fontId="146" fillId="0" borderId="0"/>
    <xf numFmtId="0" fontId="33" fillId="0" borderId="0"/>
    <xf numFmtId="167" fontId="34" fillId="0" borderId="0" applyFont="0" applyFill="0" applyBorder="0" applyAlignment="0" applyProtection="0"/>
    <xf numFmtId="207" fontId="34"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Protection="0"/>
    <xf numFmtId="204" fontId="34" fillId="0" borderId="0" applyFont="0" applyFill="0" applyBorder="0" applyAlignment="0" applyProtection="0"/>
    <xf numFmtId="167" fontId="31" fillId="0" borderId="0" applyProtection="0"/>
    <xf numFmtId="4" fontId="181" fillId="34" borderId="44" applyNumberFormat="0" applyProtection="0">
      <alignment vertical="center"/>
    </xf>
    <xf numFmtId="4" fontId="182" fillId="34" borderId="44" applyNumberFormat="0" applyProtection="0">
      <alignment vertical="center"/>
    </xf>
    <xf numFmtId="4" fontId="183" fillId="34" borderId="44" applyNumberFormat="0" applyProtection="0">
      <alignment vertical="center"/>
    </xf>
    <xf numFmtId="4" fontId="184" fillId="34" borderId="44" applyNumberFormat="0" applyProtection="0">
      <alignment vertical="center"/>
    </xf>
    <xf numFmtId="4" fontId="185" fillId="34" borderId="44" applyNumberFormat="0" applyProtection="0">
      <alignment horizontal="left" vertical="center" indent="1"/>
    </xf>
    <xf numFmtId="4" fontId="186" fillId="34" borderId="44" applyNumberFormat="0" applyProtection="0">
      <alignment horizontal="left" vertical="center" indent="1"/>
    </xf>
    <xf numFmtId="4" fontId="185" fillId="35" borderId="0" applyNumberFormat="0" applyProtection="0">
      <alignment horizontal="left" vertical="center" indent="1"/>
    </xf>
    <xf numFmtId="4" fontId="186" fillId="35" borderId="0" applyNumberFormat="0" applyProtection="0">
      <alignment horizontal="left" vertical="center" indent="1"/>
    </xf>
    <xf numFmtId="4" fontId="185" fillId="36" borderId="44" applyNumberFormat="0" applyProtection="0">
      <alignment horizontal="right" vertical="center"/>
    </xf>
    <xf numFmtId="4" fontId="186" fillId="36" borderId="44" applyNumberFormat="0" applyProtection="0">
      <alignment horizontal="right" vertical="center"/>
    </xf>
    <xf numFmtId="4" fontId="185" fillId="37" borderId="44" applyNumberFormat="0" applyProtection="0">
      <alignment horizontal="right" vertical="center"/>
    </xf>
    <xf numFmtId="4" fontId="186" fillId="37" borderId="44" applyNumberFormat="0" applyProtection="0">
      <alignment horizontal="right" vertical="center"/>
    </xf>
    <xf numFmtId="4" fontId="185" fillId="38" borderId="44" applyNumberFormat="0" applyProtection="0">
      <alignment horizontal="right" vertical="center"/>
    </xf>
    <xf numFmtId="4" fontId="186" fillId="38" borderId="44" applyNumberFormat="0" applyProtection="0">
      <alignment horizontal="right" vertical="center"/>
    </xf>
    <xf numFmtId="4" fontId="185" fillId="39" borderId="44" applyNumberFormat="0" applyProtection="0">
      <alignment horizontal="right" vertical="center"/>
    </xf>
    <xf numFmtId="4" fontId="186" fillId="39" borderId="44" applyNumberFormat="0" applyProtection="0">
      <alignment horizontal="right" vertical="center"/>
    </xf>
    <xf numFmtId="4" fontId="185" fillId="40" borderId="44" applyNumberFormat="0" applyProtection="0">
      <alignment horizontal="right" vertical="center"/>
    </xf>
    <xf numFmtId="4" fontId="186" fillId="40" borderId="44" applyNumberFormat="0" applyProtection="0">
      <alignment horizontal="right" vertical="center"/>
    </xf>
    <xf numFmtId="4" fontId="185" fillId="41" borderId="44" applyNumberFormat="0" applyProtection="0">
      <alignment horizontal="right" vertical="center"/>
    </xf>
    <xf numFmtId="4" fontId="186" fillId="41" borderId="44" applyNumberFormat="0" applyProtection="0">
      <alignment horizontal="right" vertical="center"/>
    </xf>
    <xf numFmtId="4" fontId="185" fillId="42" borderId="44" applyNumberFormat="0" applyProtection="0">
      <alignment horizontal="right" vertical="center"/>
    </xf>
    <xf numFmtId="4" fontId="186" fillId="42" borderId="44" applyNumberFormat="0" applyProtection="0">
      <alignment horizontal="right" vertical="center"/>
    </xf>
    <xf numFmtId="4" fontId="185" fillId="43" borderId="44" applyNumberFormat="0" applyProtection="0">
      <alignment horizontal="right" vertical="center"/>
    </xf>
    <xf numFmtId="4" fontId="186" fillId="43" borderId="44" applyNumberFormat="0" applyProtection="0">
      <alignment horizontal="right" vertical="center"/>
    </xf>
    <xf numFmtId="4" fontId="185" fillId="44" borderId="44" applyNumberFormat="0" applyProtection="0">
      <alignment horizontal="right" vertical="center"/>
    </xf>
    <xf numFmtId="4" fontId="186" fillId="44" borderId="44" applyNumberFormat="0" applyProtection="0">
      <alignment horizontal="right" vertical="center"/>
    </xf>
    <xf numFmtId="4" fontId="181" fillId="45" borderId="45" applyNumberFormat="0" applyProtection="0">
      <alignment horizontal="left" vertical="center" indent="1"/>
    </xf>
    <xf numFmtId="4" fontId="182" fillId="45" borderId="45" applyNumberFormat="0" applyProtection="0">
      <alignment horizontal="left" vertical="center" indent="1"/>
    </xf>
    <xf numFmtId="4" fontId="181" fillId="46" borderId="0" applyNumberFormat="0" applyProtection="0">
      <alignment horizontal="left" vertical="center" indent="1"/>
    </xf>
    <xf numFmtId="4" fontId="182" fillId="46" borderId="0" applyNumberFormat="0" applyProtection="0">
      <alignment horizontal="left" vertical="center" indent="1"/>
    </xf>
    <xf numFmtId="4" fontId="181" fillId="35" borderId="0" applyNumberFormat="0" applyProtection="0">
      <alignment horizontal="left" vertical="center" indent="1"/>
    </xf>
    <xf numFmtId="4" fontId="182" fillId="35" borderId="0" applyNumberFormat="0" applyProtection="0">
      <alignment horizontal="left" vertical="center" indent="1"/>
    </xf>
    <xf numFmtId="4" fontId="185" fillId="46" borderId="44" applyNumberFormat="0" applyProtection="0">
      <alignment horizontal="right" vertical="center"/>
    </xf>
    <xf numFmtId="4" fontId="186" fillId="46" borderId="44" applyNumberFormat="0" applyProtection="0">
      <alignment horizontal="right" vertical="center"/>
    </xf>
    <xf numFmtId="4" fontId="47" fillId="46" borderId="0" applyNumberFormat="0" applyProtection="0">
      <alignment horizontal="left" vertical="center" indent="1"/>
    </xf>
    <xf numFmtId="4" fontId="46" fillId="46" borderId="0" applyNumberFormat="0" applyProtection="0">
      <alignment horizontal="left" vertical="center" indent="1"/>
    </xf>
    <xf numFmtId="4" fontId="47" fillId="35" borderId="0" applyNumberFormat="0" applyProtection="0">
      <alignment horizontal="left" vertical="center" indent="1"/>
    </xf>
    <xf numFmtId="4" fontId="46" fillId="35" borderId="0" applyNumberFormat="0" applyProtection="0">
      <alignment horizontal="left" vertical="center" indent="1"/>
    </xf>
    <xf numFmtId="4" fontId="185" fillId="47" borderId="44" applyNumberFormat="0" applyProtection="0">
      <alignment vertical="center"/>
    </xf>
    <xf numFmtId="4" fontId="186" fillId="47" borderId="44" applyNumberFormat="0" applyProtection="0">
      <alignment vertical="center"/>
    </xf>
    <xf numFmtId="4" fontId="187" fillId="47" borderId="44" applyNumberFormat="0" applyProtection="0">
      <alignment vertical="center"/>
    </xf>
    <xf numFmtId="4" fontId="188" fillId="47" borderId="44" applyNumberFormat="0" applyProtection="0">
      <alignment vertical="center"/>
    </xf>
    <xf numFmtId="4" fontId="181" fillId="46" borderId="46" applyNumberFormat="0" applyProtection="0">
      <alignment horizontal="left" vertical="center" indent="1"/>
    </xf>
    <xf numFmtId="4" fontId="182" fillId="46" borderId="46" applyNumberFormat="0" applyProtection="0">
      <alignment horizontal="left" vertical="center" indent="1"/>
    </xf>
    <xf numFmtId="4" fontId="185" fillId="47" borderId="44" applyNumberFormat="0" applyProtection="0">
      <alignment horizontal="right" vertical="center"/>
    </xf>
    <xf numFmtId="4" fontId="186" fillId="47" borderId="44" applyNumberFormat="0" applyProtection="0">
      <alignment horizontal="right" vertical="center"/>
    </xf>
    <xf numFmtId="4" fontId="187" fillId="47" borderId="44" applyNumberFormat="0" applyProtection="0">
      <alignment horizontal="right" vertical="center"/>
    </xf>
    <xf numFmtId="4" fontId="188" fillId="47" borderId="44" applyNumberFormat="0" applyProtection="0">
      <alignment horizontal="right" vertical="center"/>
    </xf>
    <xf numFmtId="4" fontId="181" fillId="46" borderId="44" applyNumberFormat="0" applyProtection="0">
      <alignment horizontal="left" vertical="center" indent="1"/>
    </xf>
    <xf numFmtId="4" fontId="182" fillId="46" borderId="44" applyNumberFormat="0" applyProtection="0">
      <alignment horizontal="left" vertical="center" indent="1"/>
    </xf>
    <xf numFmtId="4" fontId="189" fillId="29" borderId="46" applyNumberFormat="0" applyProtection="0">
      <alignment horizontal="left" vertical="center" indent="1"/>
    </xf>
    <xf numFmtId="4" fontId="190" fillId="29" borderId="46" applyNumberFormat="0" applyProtection="0">
      <alignment horizontal="left" vertical="center" indent="1"/>
    </xf>
    <xf numFmtId="4" fontId="191" fillId="47" borderId="44" applyNumberFormat="0" applyProtection="0">
      <alignment horizontal="right" vertical="center"/>
    </xf>
    <xf numFmtId="4" fontId="192" fillId="47" borderId="44" applyNumberFormat="0" applyProtection="0">
      <alignment horizontal="right" vertical="center"/>
    </xf>
    <xf numFmtId="313" fontId="193" fillId="0" borderId="0" applyFont="0" applyFill="0" applyBorder="0" applyAlignment="0" applyProtection="0"/>
    <xf numFmtId="0" fontId="179" fillId="1" borderId="32" applyNumberFormat="0" applyFont="0" applyAlignment="0">
      <alignment horizontal="center"/>
    </xf>
    <xf numFmtId="0" fontId="179" fillId="1" borderId="32" applyNumberFormat="0" applyFont="0" applyAlignment="0">
      <alignment horizontal="center"/>
    </xf>
    <xf numFmtId="3" fontId="26" fillId="0" borderId="0"/>
    <xf numFmtId="0" fontId="194" fillId="0" borderId="0" applyNumberFormat="0" applyFill="0" applyBorder="0" applyAlignment="0">
      <alignment horizontal="center"/>
    </xf>
    <xf numFmtId="0" fontId="67" fillId="0" borderId="0"/>
    <xf numFmtId="175" fontId="195" fillId="0" borderId="0" applyNumberFormat="0" applyBorder="0" applyAlignment="0">
      <alignment horizontal="centerContinuous"/>
    </xf>
    <xf numFmtId="0" fontId="45" fillId="0" borderId="0"/>
    <xf numFmtId="0" fontId="45" fillId="0" borderId="0"/>
    <xf numFmtId="0" fontId="33" fillId="0" borderId="0" applyNumberFormat="0" applyFill="0" applyBorder="0" applyAlignment="0" applyProtection="0"/>
    <xf numFmtId="175" fontId="56" fillId="0" borderId="0" applyFont="0" applyFill="0" applyBorder="0" applyAlignment="0" applyProtection="0"/>
    <xf numFmtId="206"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167" fontId="34" fillId="0" borderId="0" applyFont="0" applyFill="0" applyBorder="0" applyAlignment="0" applyProtection="0"/>
    <xf numFmtId="207" fontId="34" fillId="0" borderId="0" applyFont="0" applyFill="0" applyBorder="0" applyAlignment="0" applyProtection="0"/>
    <xf numFmtId="208" fontId="34" fillId="0" borderId="0" applyFont="0" applyFill="0" applyBorder="0" applyAlignment="0" applyProtection="0"/>
    <xf numFmtId="205" fontId="34" fillId="0" borderId="0" applyFont="0" applyFill="0" applyBorder="0" applyAlignment="0" applyProtection="0"/>
    <xf numFmtId="205"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72" fontId="27" fillId="0" borderId="0" applyFont="0" applyFill="0" applyBorder="0" applyAlignment="0" applyProtection="0"/>
    <xf numFmtId="184"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2" fontId="27" fillId="0" borderId="0" applyFont="0" applyFill="0" applyBorder="0" applyAlignment="0" applyProtection="0"/>
    <xf numFmtId="184"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200"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72" fontId="27" fillId="0" borderId="0" applyFont="0" applyFill="0" applyBorder="0" applyAlignment="0" applyProtection="0"/>
    <xf numFmtId="184" fontId="34" fillId="0" borderId="0" applyFont="0" applyFill="0" applyBorder="0" applyAlignment="0" applyProtection="0"/>
    <xf numFmtId="166" fontId="34" fillId="0" borderId="0" applyFont="0" applyFill="0" applyBorder="0" applyAlignment="0" applyProtection="0"/>
    <xf numFmtId="0" fontId="33" fillId="0" borderId="0"/>
    <xf numFmtId="314" fontId="83"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75" fontId="56" fillId="0" borderId="0" applyFont="0" applyFill="0" applyBorder="0" applyAlignment="0" applyProtection="0"/>
    <xf numFmtId="203"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187"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175" fontId="56" fillId="0" borderId="0" applyFont="0" applyFill="0" applyBorder="0" applyAlignment="0" applyProtection="0"/>
    <xf numFmtId="203" fontId="34" fillId="0" borderId="0" applyFont="0" applyFill="0" applyBorder="0" applyAlignment="0" applyProtection="0"/>
    <xf numFmtId="200"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66" fontId="34" fillId="0" borderId="0" applyFont="0" applyFill="0" applyBorder="0" applyAlignment="0" applyProtection="0"/>
    <xf numFmtId="0" fontId="33" fillId="0" borderId="0"/>
    <xf numFmtId="314" fontId="83"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41"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207" fontId="34" fillId="0" borderId="0" applyFont="0" applyFill="0" applyBorder="0" applyAlignment="0" applyProtection="0"/>
    <xf numFmtId="167"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202" fontId="34" fillId="0" borderId="0" applyFont="0" applyFill="0" applyBorder="0" applyAlignment="0" applyProtection="0"/>
    <xf numFmtId="167"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66" fontId="34" fillId="0" borderId="0" applyFont="0" applyFill="0" applyBorder="0" applyAlignment="0" applyProtection="0"/>
    <xf numFmtId="203" fontId="34" fillId="0" borderId="0" applyFont="0" applyFill="0" applyBorder="0" applyAlignment="0" applyProtection="0"/>
    <xf numFmtId="197" fontId="34" fillId="0" borderId="0" applyFont="0" applyFill="0" applyBorder="0" applyAlignment="0" applyProtection="0"/>
    <xf numFmtId="203" fontId="34" fillId="0" borderId="0" applyFont="0" applyFill="0" applyBorder="0" applyAlignment="0" applyProtection="0"/>
    <xf numFmtId="176" fontId="26" fillId="0" borderId="0" applyFont="0" applyFill="0" applyBorder="0" applyAlignment="0" applyProtection="0"/>
    <xf numFmtId="202" fontId="34" fillId="0" borderId="0" applyFont="0" applyFill="0" applyBorder="0" applyAlignment="0" applyProtection="0"/>
    <xf numFmtId="176" fontId="34" fillId="0" borderId="0" applyFont="0" applyFill="0" applyBorder="0" applyAlignment="0" applyProtection="0"/>
    <xf numFmtId="184" fontId="26" fillId="0" borderId="0" applyFont="0" applyFill="0" applyBorder="0" applyAlignment="0" applyProtection="0"/>
    <xf numFmtId="0" fontId="33" fillId="0" borderId="0"/>
    <xf numFmtId="206" fontId="34" fillId="0" borderId="0" applyFont="0" applyFill="0" applyBorder="0" applyAlignment="0" applyProtection="0"/>
    <xf numFmtId="314" fontId="83" fillId="0" borderId="0" applyFont="0" applyFill="0" applyBorder="0" applyAlignment="0" applyProtection="0"/>
    <xf numFmtId="184" fontId="34" fillId="0" borderId="0" applyFont="0" applyFill="0" applyBorder="0" applyAlignment="0" applyProtection="0"/>
    <xf numFmtId="41" fontId="34" fillId="0" borderId="0" applyFont="0" applyFill="0" applyBorder="0" applyAlignment="0" applyProtection="0"/>
    <xf numFmtId="202" fontId="34" fillId="0" borderId="0" applyFont="0" applyFill="0" applyBorder="0" applyAlignment="0" applyProtection="0"/>
    <xf numFmtId="175" fontId="56" fillId="0" borderId="0" applyFont="0" applyFill="0" applyBorder="0" applyAlignment="0" applyProtection="0"/>
    <xf numFmtId="184" fontId="34" fillId="0" borderId="0" applyFont="0" applyFill="0" applyBorder="0" applyAlignment="0" applyProtection="0"/>
    <xf numFmtId="172" fontId="27" fillId="0" borderId="0" applyFont="0" applyFill="0" applyBorder="0" applyAlignment="0" applyProtection="0"/>
    <xf numFmtId="184" fontId="34" fillId="0" borderId="0" applyFont="0" applyFill="0" applyBorder="0" applyAlignment="0" applyProtection="0"/>
    <xf numFmtId="172" fontId="27" fillId="0" borderId="0" applyFont="0" applyFill="0" applyBorder="0" applyAlignment="0" applyProtection="0"/>
    <xf numFmtId="203" fontId="34" fillId="0" borderId="0" applyFont="0" applyFill="0" applyBorder="0" applyAlignment="0" applyProtection="0"/>
    <xf numFmtId="172" fontId="27" fillId="0" borderId="0" applyFont="0" applyFill="0" applyBorder="0" applyAlignment="0" applyProtection="0"/>
    <xf numFmtId="203" fontId="34" fillId="0" borderId="0" applyFont="0" applyFill="0" applyBorder="0" applyAlignment="0" applyProtection="0"/>
    <xf numFmtId="175" fontId="56" fillId="0" borderId="0" applyFont="0" applyFill="0" applyBorder="0" applyAlignment="0" applyProtection="0"/>
    <xf numFmtId="184" fontId="34" fillId="0" borderId="0" applyFont="0" applyFill="0" applyBorder="0" applyAlignment="0" applyProtection="0"/>
    <xf numFmtId="175" fontId="56" fillId="0" borderId="0" applyFont="0" applyFill="0" applyBorder="0" applyAlignment="0" applyProtection="0"/>
    <xf numFmtId="203"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207" fontId="34" fillId="0" borderId="0" applyFont="0" applyFill="0" applyBorder="0" applyAlignment="0" applyProtection="0"/>
    <xf numFmtId="41" fontId="34" fillId="0" borderId="0" applyFont="0" applyFill="0" applyBorder="0" applyAlignment="0" applyProtection="0"/>
    <xf numFmtId="185" fontId="34" fillId="0" borderId="0" applyFont="0" applyFill="0" applyBorder="0" applyAlignment="0" applyProtection="0"/>
    <xf numFmtId="41" fontId="34" fillId="0" borderId="0" applyFont="0" applyFill="0" applyBorder="0" applyAlignment="0" applyProtection="0"/>
    <xf numFmtId="176" fontId="26"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167" fontId="34" fillId="0" borderId="0" applyFont="0" applyFill="0" applyBorder="0" applyAlignment="0" applyProtection="0"/>
    <xf numFmtId="185" fontId="34" fillId="0" borderId="0" applyFont="0" applyFill="0" applyBorder="0" applyAlignment="0" applyProtection="0"/>
    <xf numFmtId="172" fontId="34" fillId="0" borderId="0" applyFont="0" applyFill="0" applyBorder="0" applyAlignment="0" applyProtection="0"/>
    <xf numFmtId="185" fontId="34" fillId="0" borderId="0" applyFont="0" applyFill="0" applyBorder="0" applyAlignment="0" applyProtection="0"/>
    <xf numFmtId="172" fontId="34" fillId="0" borderId="0" applyFont="0" applyFill="0" applyBorder="0" applyAlignment="0" applyProtection="0"/>
    <xf numFmtId="176" fontId="34" fillId="0" borderId="0" applyFont="0" applyFill="0" applyBorder="0" applyAlignment="0" applyProtection="0"/>
    <xf numFmtId="172" fontId="34" fillId="0" borderId="0" applyFont="0" applyFill="0" applyBorder="0" applyAlignment="0" applyProtection="0"/>
    <xf numFmtId="198" fontId="49" fillId="0" borderId="0" applyFont="0" applyFill="0" applyBorder="0" applyAlignment="0" applyProtection="0"/>
    <xf numFmtId="172" fontId="34" fillId="0" borderId="0" applyFont="0" applyFill="0" applyBorder="0" applyAlignment="0" applyProtection="0"/>
    <xf numFmtId="199" fontId="34" fillId="0" borderId="0" applyFont="0" applyFill="0" applyBorder="0" applyAlignment="0" applyProtection="0"/>
    <xf numFmtId="167" fontId="34" fillId="0" borderId="0" applyFont="0" applyFill="0" applyBorder="0" applyAlignment="0" applyProtection="0"/>
    <xf numFmtId="176" fontId="34" fillId="0" borderId="0" applyFont="0" applyFill="0" applyBorder="0" applyAlignment="0" applyProtection="0"/>
    <xf numFmtId="41" fontId="34" fillId="0" borderId="0" applyFont="0" applyFill="0" applyBorder="0" applyAlignment="0" applyProtection="0"/>
    <xf numFmtId="200" fontId="34" fillId="0" borderId="0" applyFont="0" applyFill="0" applyBorder="0" applyAlignment="0" applyProtection="0"/>
    <xf numFmtId="41"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76" fontId="26" fillId="0" borderId="0" applyFont="0" applyFill="0" applyBorder="0" applyAlignment="0" applyProtection="0"/>
    <xf numFmtId="172"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76" fontId="34" fillId="0" borderId="0" applyFont="0" applyFill="0" applyBorder="0" applyAlignment="0" applyProtection="0"/>
    <xf numFmtId="184" fontId="34" fillId="0" borderId="0" applyFont="0" applyFill="0" applyBorder="0" applyAlignment="0" applyProtection="0"/>
    <xf numFmtId="198" fontId="49" fillId="0" borderId="0" applyFont="0" applyFill="0" applyBorder="0" applyAlignment="0" applyProtection="0"/>
    <xf numFmtId="41" fontId="34" fillId="0" borderId="0" applyFont="0" applyFill="0" applyBorder="0" applyAlignment="0" applyProtection="0"/>
    <xf numFmtId="199" fontId="34" fillId="0" borderId="0" applyFont="0" applyFill="0" applyBorder="0" applyAlignment="0" applyProtection="0"/>
    <xf numFmtId="167" fontId="34" fillId="0" borderId="0" applyFont="0" applyFill="0" applyBorder="0" applyAlignment="0" applyProtection="0"/>
    <xf numFmtId="176" fontId="34" fillId="0" borderId="0" applyFont="0" applyFill="0" applyBorder="0" applyAlignment="0" applyProtection="0"/>
    <xf numFmtId="172" fontId="34" fillId="0" borderId="0" applyFont="0" applyFill="0" applyBorder="0" applyAlignment="0" applyProtection="0"/>
    <xf numFmtId="200"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207" fontId="34" fillId="0" borderId="0" applyFont="0" applyFill="0" applyBorder="0" applyAlignment="0" applyProtection="0"/>
    <xf numFmtId="208"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76" fontId="34" fillId="0" borderId="0" applyFont="0" applyFill="0" applyBorder="0" applyAlignment="0" applyProtection="0"/>
    <xf numFmtId="197" fontId="34" fillId="0" borderId="0" applyFont="0" applyFill="0" applyBorder="0" applyAlignment="0" applyProtection="0"/>
    <xf numFmtId="176" fontId="26"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197" fontId="34" fillId="0" borderId="0" applyFont="0" applyFill="0" applyBorder="0" applyAlignment="0" applyProtection="0"/>
    <xf numFmtId="176" fontId="34" fillId="0" borderId="0" applyFont="0" applyFill="0" applyBorder="0" applyAlignment="0" applyProtection="0"/>
    <xf numFmtId="200" fontId="34" fillId="0" borderId="0" applyFont="0" applyFill="0" applyBorder="0" applyAlignment="0" applyProtection="0"/>
    <xf numFmtId="0" fontId="33" fillId="0" borderId="0"/>
    <xf numFmtId="314" fontId="83"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41"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202" fontId="34" fillId="0" borderId="0" applyFont="0" applyFill="0" applyBorder="0" applyAlignment="0" applyProtection="0"/>
    <xf numFmtId="172" fontId="34" fillId="0" borderId="0" applyFont="0" applyFill="0" applyBorder="0" applyAlignment="0" applyProtection="0"/>
    <xf numFmtId="172"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205" fontId="34" fillId="0" borderId="0" applyFont="0" applyFill="0" applyBorder="0" applyAlignment="0" applyProtection="0"/>
    <xf numFmtId="41"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84" fontId="26" fillId="0" borderId="0" applyFont="0" applyFill="0" applyBorder="0" applyAlignment="0" applyProtection="0"/>
    <xf numFmtId="172" fontId="34" fillId="0" borderId="0" applyFont="0" applyFill="0" applyBorder="0" applyAlignment="0" applyProtection="0"/>
    <xf numFmtId="184" fontId="34" fillId="0" borderId="0" applyFont="0" applyFill="0" applyBorder="0" applyAlignment="0" applyProtection="0"/>
    <xf numFmtId="172" fontId="34" fillId="0" borderId="0" applyFont="0" applyFill="0" applyBorder="0" applyAlignment="0" applyProtection="0"/>
    <xf numFmtId="167" fontId="34" fillId="0" borderId="0" applyFont="0" applyFill="0" applyBorder="0" applyAlignment="0" applyProtection="0"/>
    <xf numFmtId="172" fontId="34" fillId="0" borderId="0" applyFont="0" applyFill="0" applyBorder="0" applyAlignment="0" applyProtection="0"/>
    <xf numFmtId="205" fontId="34" fillId="0" borderId="0" applyFont="0" applyFill="0" applyBorder="0" applyAlignment="0" applyProtection="0"/>
    <xf numFmtId="41" fontId="34" fillId="0" borderId="0" applyFont="0" applyFill="0" applyBorder="0" applyAlignment="0" applyProtection="0"/>
    <xf numFmtId="205" fontId="34" fillId="0" borderId="0" applyFont="0" applyFill="0" applyBorder="0" applyAlignment="0" applyProtection="0"/>
    <xf numFmtId="184" fontId="34" fillId="0" borderId="0" applyFont="0" applyFill="0" applyBorder="0" applyAlignment="0" applyProtection="0"/>
    <xf numFmtId="167" fontId="34" fillId="0" borderId="0" applyFont="0" applyFill="0" applyBorder="0" applyAlignment="0" applyProtection="0"/>
    <xf numFmtId="14" fontId="196" fillId="0" borderId="0"/>
    <xf numFmtId="0" fontId="197" fillId="0" borderId="0"/>
    <xf numFmtId="0" fontId="151" fillId="0" borderId="0"/>
    <xf numFmtId="0" fontId="152" fillId="0" borderId="0"/>
    <xf numFmtId="40" fontId="198" fillId="0" borderId="0" applyBorder="0">
      <alignment horizontal="right"/>
    </xf>
    <xf numFmtId="0" fontId="199" fillId="0" borderId="0"/>
    <xf numFmtId="315" fontId="83" fillId="0" borderId="47">
      <alignment horizontal="right" vertical="center"/>
    </xf>
    <xf numFmtId="315" fontId="83" fillId="0" borderId="47">
      <alignment horizontal="right" vertical="center"/>
    </xf>
    <xf numFmtId="315" fontId="83" fillId="0" borderId="47">
      <alignment horizontal="right" vertical="center"/>
    </xf>
    <xf numFmtId="293" fontId="200" fillId="0" borderId="47">
      <alignment horizontal="right" vertical="center"/>
    </xf>
    <xf numFmtId="293" fontId="200" fillId="0" borderId="47">
      <alignment horizontal="right" vertical="center"/>
    </xf>
    <xf numFmtId="315" fontId="83"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7" fontId="34" fillId="0" borderId="47">
      <alignment horizontal="right" vertical="center"/>
    </xf>
    <xf numFmtId="317" fontId="34"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8" fontId="56" fillId="0" borderId="47">
      <alignment horizontal="right" vertical="center"/>
    </xf>
    <xf numFmtId="318" fontId="56" fillId="0" borderId="47">
      <alignment horizontal="right" vertical="center"/>
    </xf>
    <xf numFmtId="319" fontId="72" fillId="0" borderId="47">
      <alignment horizontal="right" vertical="center"/>
    </xf>
    <xf numFmtId="320" fontId="67" fillId="0" borderId="47">
      <alignment horizontal="right" vertical="center"/>
    </xf>
    <xf numFmtId="320" fontId="67" fillId="0" borderId="47">
      <alignment horizontal="right" vertical="center"/>
    </xf>
    <xf numFmtId="317" fontId="34" fillId="0" borderId="47">
      <alignment horizontal="right" vertical="center"/>
    </xf>
    <xf numFmtId="317" fontId="34"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20" fontId="9" fillId="0" borderId="47">
      <alignment horizontal="right" vertical="center"/>
    </xf>
    <xf numFmtId="320" fontId="9"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0" fontId="9" fillId="0" borderId="47">
      <alignment horizontal="right" vertical="center"/>
    </xf>
    <xf numFmtId="320" fontId="9" fillId="0" borderId="47">
      <alignment horizontal="right" vertical="center"/>
    </xf>
    <xf numFmtId="317" fontId="34" fillId="0" borderId="47">
      <alignment horizontal="right" vertical="center"/>
    </xf>
    <xf numFmtId="317" fontId="34"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0" fontId="6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7" fontId="34" fillId="0" borderId="47">
      <alignment horizontal="right" vertical="center"/>
    </xf>
    <xf numFmtId="317" fontId="34"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8" fontId="56" fillId="0" borderId="47">
      <alignment horizontal="right" vertical="center"/>
    </xf>
    <xf numFmtId="317" fontId="34" fillId="0" borderId="47">
      <alignment horizontal="right" vertical="center"/>
    </xf>
    <xf numFmtId="317" fontId="34"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7" fontId="34"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7" fontId="34" fillId="0" borderId="47">
      <alignment horizontal="right" vertical="center"/>
    </xf>
    <xf numFmtId="317" fontId="34" fillId="0" borderId="47">
      <alignment horizontal="right" vertical="center"/>
    </xf>
    <xf numFmtId="323" fontId="201" fillId="4" borderId="48" applyFont="0" applyFill="0" applyBorder="0"/>
    <xf numFmtId="323" fontId="201" fillId="4" borderId="48" applyFont="0" applyFill="0" applyBorder="0"/>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7" fontId="34" fillId="0" borderId="47">
      <alignment horizontal="right" vertical="center"/>
    </xf>
    <xf numFmtId="317" fontId="34"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23" fontId="201" fillId="4" borderId="48" applyFont="0" applyFill="0" applyBorder="0"/>
    <xf numFmtId="323" fontId="201" fillId="4" borderId="48" applyFont="0" applyFill="0" applyBorder="0"/>
    <xf numFmtId="320" fontId="67" fillId="0" borderId="47">
      <alignment horizontal="right" vertical="center"/>
    </xf>
    <xf numFmtId="320"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17" fontId="34" fillId="0" borderId="47">
      <alignment horizontal="right" vertical="center"/>
    </xf>
    <xf numFmtId="317" fontId="34"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67" fillId="0" borderId="47">
      <alignment horizontal="right" vertical="center"/>
    </xf>
    <xf numFmtId="322" fontId="9" fillId="0" borderId="47">
      <alignment horizontal="right" vertical="center"/>
    </xf>
    <xf numFmtId="322" fontId="9" fillId="0" borderId="47">
      <alignment horizontal="right" vertical="center"/>
    </xf>
    <xf numFmtId="322" fontId="67" fillId="0" borderId="47">
      <alignment horizontal="right" vertical="center"/>
    </xf>
    <xf numFmtId="322" fontId="6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1" fontId="27" fillId="0" borderId="47">
      <alignment horizontal="right" vertical="center"/>
    </xf>
    <xf numFmtId="320" fontId="9" fillId="0" borderId="47">
      <alignment horizontal="right" vertical="center"/>
    </xf>
    <xf numFmtId="320" fontId="9"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24" fontId="27" fillId="0" borderId="47">
      <alignment horizontal="right" vertical="center"/>
    </xf>
    <xf numFmtId="324" fontId="27" fillId="0" borderId="47">
      <alignment horizontal="right" vertical="center"/>
    </xf>
    <xf numFmtId="324" fontId="27" fillId="0" borderId="47">
      <alignment horizontal="right" vertical="center"/>
    </xf>
    <xf numFmtId="324" fontId="27" fillId="0" borderId="47">
      <alignment horizontal="right" vertical="center"/>
    </xf>
    <xf numFmtId="324" fontId="27" fillId="0" borderId="47">
      <alignment horizontal="right" vertical="center"/>
    </xf>
    <xf numFmtId="324" fontId="27"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7" fontId="34" fillId="0" borderId="47">
      <alignment horizontal="right" vertical="center"/>
    </xf>
    <xf numFmtId="317" fontId="34"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16" fontId="72" fillId="0" borderId="47">
      <alignment horizontal="right" vertical="center"/>
    </xf>
    <xf numFmtId="323" fontId="201" fillId="4" borderId="48" applyFont="0" applyFill="0" applyBorder="0"/>
    <xf numFmtId="323" fontId="201" fillId="4" borderId="48" applyFont="0" applyFill="0" applyBorder="0"/>
    <xf numFmtId="297" fontId="27" fillId="0" borderId="47">
      <alignment horizontal="right" vertical="center"/>
    </xf>
    <xf numFmtId="297" fontId="27" fillId="0" borderId="47">
      <alignment horizontal="right" vertical="center"/>
    </xf>
    <xf numFmtId="297" fontId="27" fillId="0" borderId="47">
      <alignment horizontal="right" vertical="center"/>
    </xf>
    <xf numFmtId="297" fontId="27" fillId="0" borderId="47">
      <alignment horizontal="right" vertical="center"/>
    </xf>
    <xf numFmtId="297" fontId="27" fillId="0" borderId="47">
      <alignment horizontal="right" vertical="center"/>
    </xf>
    <xf numFmtId="297" fontId="27" fillId="0" borderId="47">
      <alignment horizontal="right" vertical="center"/>
    </xf>
    <xf numFmtId="315" fontId="83"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293" fontId="200"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241" fontId="27" fillId="0" borderId="47">
      <alignment horizontal="right" vertical="center"/>
    </xf>
    <xf numFmtId="323" fontId="201" fillId="4" borderId="48" applyFont="0" applyFill="0" applyBorder="0"/>
    <xf numFmtId="323" fontId="201" fillId="4" borderId="48" applyFont="0" applyFill="0" applyBorder="0"/>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9" fontId="72"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15" fontId="83" fillId="0" borderId="47">
      <alignment horizontal="right" vertical="center"/>
    </xf>
    <xf numFmtId="325" fontId="202" fillId="0" borderId="47">
      <alignment horizontal="right" vertical="center"/>
    </xf>
    <xf numFmtId="325" fontId="202" fillId="0" borderId="47">
      <alignment horizontal="right" vertical="center"/>
    </xf>
    <xf numFmtId="315" fontId="83" fillId="0" borderId="47">
      <alignment horizontal="right" vertical="center"/>
    </xf>
    <xf numFmtId="315" fontId="83"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25" fontId="202" fillId="0" borderId="47">
      <alignment horizontal="right" vertical="center"/>
    </xf>
    <xf numFmtId="317" fontId="34" fillId="0" borderId="47">
      <alignment horizontal="right" vertical="center"/>
    </xf>
    <xf numFmtId="317" fontId="34" fillId="0" borderId="47">
      <alignment horizontal="right" vertical="center"/>
    </xf>
    <xf numFmtId="315" fontId="83" fillId="0" borderId="47">
      <alignment horizontal="right" vertical="center"/>
    </xf>
    <xf numFmtId="315" fontId="83" fillId="0" borderId="47">
      <alignment horizontal="right" vertical="center"/>
    </xf>
    <xf numFmtId="49" fontId="46" fillId="0" borderId="0" applyFill="0" applyBorder="0" applyAlignment="0"/>
    <xf numFmtId="0" fontId="67"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6" fontId="9" fillId="0" borderId="0" applyFill="0" applyBorder="0" applyAlignment="0"/>
    <xf numFmtId="324" fontId="67"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327" fontId="9" fillId="0" borderId="0" applyFill="0" applyBorder="0" applyAlignment="0"/>
    <xf numFmtId="176" fontId="83" fillId="0" borderId="47">
      <alignment horizontal="center"/>
    </xf>
    <xf numFmtId="176" fontId="83" fillId="0" borderId="47">
      <alignment horizontal="center"/>
    </xf>
    <xf numFmtId="0" fontId="203" fillId="0" borderId="49" applyProtection="0"/>
    <xf numFmtId="0" fontId="83" fillId="0" borderId="0" applyProtection="0"/>
    <xf numFmtId="0" fontId="9" fillId="0" borderId="0" applyProtection="0"/>
    <xf numFmtId="0" fontId="92" fillId="0" borderId="0" applyProtection="0"/>
    <xf numFmtId="0" fontId="203" fillId="0" borderId="49" applyProtection="0"/>
    <xf numFmtId="0" fontId="83" fillId="0" borderId="0" applyProtection="0"/>
    <xf numFmtId="0" fontId="9" fillId="0" borderId="0" applyProtection="0"/>
    <xf numFmtId="0" fontId="92" fillId="0" borderId="0" applyProtection="0"/>
    <xf numFmtId="328" fontId="204" fillId="0" borderId="0" applyNumberFormat="0" applyFont="0" applyFill="0" applyBorder="0" applyAlignment="0">
      <alignment horizontal="centerContinuous"/>
    </xf>
    <xf numFmtId="0" fontId="37" fillId="0" borderId="0">
      <alignment vertical="center" wrapText="1"/>
      <protection locked="0"/>
    </xf>
    <xf numFmtId="0" fontId="203" fillId="0" borderId="50"/>
    <xf numFmtId="0" fontId="203" fillId="0" borderId="50"/>
    <xf numFmtId="0" fontId="83" fillId="0" borderId="0" applyNumberFormat="0" applyFill="0" applyBorder="0" applyAlignment="0" applyProtection="0"/>
    <xf numFmtId="0" fontId="83" fillId="0" borderId="0" applyNumberFormat="0" applyFill="0" applyBorder="0" applyAlignment="0" applyProtection="0"/>
    <xf numFmtId="0" fontId="67"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56" fillId="0" borderId="10" applyNumberFormat="0" applyBorder="0" applyAlignment="0"/>
    <xf numFmtId="0" fontId="205" fillId="0" borderId="40" applyNumberFormat="0" applyBorder="0" applyAlignment="0">
      <alignment horizontal="center"/>
    </xf>
    <xf numFmtId="0" fontId="205" fillId="0" borderId="40" applyNumberFormat="0" applyBorder="0" applyAlignment="0">
      <alignment horizontal="center"/>
    </xf>
    <xf numFmtId="3" fontId="206" fillId="0" borderId="30" applyNumberFormat="0" applyBorder="0" applyAlignment="0"/>
    <xf numFmtId="0" fontId="207" fillId="0" borderId="0" applyFill="0" applyBorder="0" applyProtection="0">
      <alignment horizontal="left" vertical="top"/>
    </xf>
    <xf numFmtId="0" fontId="208" fillId="0" borderId="10">
      <alignment horizontal="center" vertical="center" wrapText="1"/>
    </xf>
    <xf numFmtId="0" fontId="209" fillId="0" borderId="0">
      <alignment horizontal="center"/>
    </xf>
    <xf numFmtId="40" fontId="129" fillId="0" borderId="0"/>
    <xf numFmtId="3" fontId="210" fillId="0" borderId="0" applyNumberFormat="0" applyFill="0" applyBorder="0" applyAlignment="0" applyProtection="0">
      <alignment horizontal="center" wrapText="1"/>
    </xf>
    <xf numFmtId="0" fontId="211" fillId="0" borderId="23" applyBorder="0" applyAlignment="0">
      <alignment horizontal="center" vertical="center"/>
    </xf>
    <xf numFmtId="0" fontId="211" fillId="0" borderId="23" applyBorder="0" applyAlignment="0">
      <alignment horizontal="center" vertical="center"/>
    </xf>
    <xf numFmtId="0" fontId="212" fillId="0" borderId="0" applyNumberFormat="0" applyFill="0" applyBorder="0" applyAlignment="0" applyProtection="0">
      <alignment horizontal="centerContinuous"/>
    </xf>
    <xf numFmtId="0" fontId="130" fillId="0" borderId="51" applyNumberFormat="0" applyFill="0" applyBorder="0" applyAlignment="0" applyProtection="0">
      <alignment horizontal="center" vertical="center" wrapText="1"/>
    </xf>
    <xf numFmtId="0" fontId="213" fillId="0" borderId="0" applyNumberFormat="0" applyFill="0" applyBorder="0" applyAlignment="0" applyProtection="0"/>
    <xf numFmtId="3" fontId="214" fillId="0" borderId="8" applyNumberFormat="0" applyAlignment="0">
      <alignment horizontal="center" vertical="center"/>
    </xf>
    <xf numFmtId="3" fontId="215" fillId="0" borderId="10" applyNumberFormat="0" applyAlignment="0">
      <alignment horizontal="left" wrapText="1"/>
    </xf>
    <xf numFmtId="3" fontId="214" fillId="0" borderId="8" applyNumberFormat="0" applyAlignment="0">
      <alignment horizontal="center" vertical="center"/>
    </xf>
    <xf numFmtId="0" fontId="216" fillId="0" borderId="52" applyNumberFormat="0" applyBorder="0" applyAlignment="0">
      <alignment vertical="center"/>
    </xf>
    <xf numFmtId="0" fontId="217" fillId="0" borderId="53" applyNumberFormat="0" applyFill="0" applyAlignment="0" applyProtection="0"/>
    <xf numFmtId="0" fontId="153" fillId="0" borderId="54" applyNumberFormat="0" applyAlignment="0">
      <alignment horizontal="center"/>
    </xf>
    <xf numFmtId="0" fontId="218" fillId="0" borderId="55">
      <alignment horizontal="center"/>
    </xf>
    <xf numFmtId="172" fontId="67" fillId="0" borderId="0" applyFont="0" applyFill="0" applyBorder="0" applyAlignment="0" applyProtection="0"/>
    <xf numFmtId="329" fontId="67" fillId="0" borderId="0" applyFont="0" applyFill="0" applyBorder="0" applyAlignment="0" applyProtection="0"/>
    <xf numFmtId="248" fontId="143" fillId="0" borderId="0" applyFont="0" applyFill="0" applyBorder="0" applyAlignment="0" applyProtection="0"/>
    <xf numFmtId="183" fontId="67" fillId="0" borderId="0" applyFont="0" applyFill="0" applyBorder="0" applyAlignment="0" applyProtection="0"/>
    <xf numFmtId="330" fontId="67" fillId="0" borderId="0" applyFont="0" applyFill="0" applyBorder="0" applyAlignment="0" applyProtection="0"/>
    <xf numFmtId="0" fontId="44" fillId="0" borderId="56">
      <alignment horizontal="center"/>
    </xf>
    <xf numFmtId="0" fontId="44" fillId="0" borderId="56">
      <alignment horizontal="center"/>
    </xf>
    <xf numFmtId="324" fontId="83" fillId="0" borderId="0"/>
    <xf numFmtId="331" fontId="83" fillId="0" borderId="28"/>
    <xf numFmtId="331" fontId="83" fillId="0" borderId="28"/>
    <xf numFmtId="0" fontId="219" fillId="0" borderId="0"/>
    <xf numFmtId="0" fontId="219" fillId="0" borderId="0" applyProtection="0"/>
    <xf numFmtId="0" fontId="157" fillId="0" borderId="0"/>
    <xf numFmtId="0" fontId="220" fillId="0" borderId="0"/>
    <xf numFmtId="0" fontId="157" fillId="0" borderId="0"/>
    <xf numFmtId="3" fontId="83" fillId="0" borderId="0" applyNumberFormat="0" applyBorder="0" applyAlignment="0" applyProtection="0">
      <alignment horizontal="centerContinuous"/>
      <protection locked="0"/>
    </xf>
    <xf numFmtId="3" fontId="221" fillId="0" borderId="0">
      <protection locked="0"/>
    </xf>
    <xf numFmtId="3" fontId="55" fillId="0" borderId="0">
      <protection locked="0"/>
    </xf>
    <xf numFmtId="3" fontId="55" fillId="0" borderId="0">
      <protection locked="0"/>
    </xf>
    <xf numFmtId="0" fontId="219" fillId="0" borderId="0"/>
    <xf numFmtId="0" fontId="219" fillId="0" borderId="0" applyProtection="0"/>
    <xf numFmtId="0" fontId="157" fillId="0" borderId="0"/>
    <xf numFmtId="0" fontId="220" fillId="0" borderId="0"/>
    <xf numFmtId="0" fontId="157" fillId="0" borderId="0"/>
    <xf numFmtId="0" fontId="222" fillId="0" borderId="57" applyFill="0" applyBorder="0" applyAlignment="0">
      <alignment horizontal="center"/>
    </xf>
    <xf numFmtId="164" fontId="223" fillId="48" borderId="23">
      <alignment vertical="top"/>
    </xf>
    <xf numFmtId="164" fontId="223" fillId="48" borderId="23">
      <alignment vertical="top"/>
    </xf>
    <xf numFmtId="291" fontId="223" fillId="48" borderId="23">
      <alignment vertical="top"/>
    </xf>
    <xf numFmtId="0" fontId="224" fillId="49" borderId="28">
      <alignment horizontal="left" vertical="center"/>
    </xf>
    <xf numFmtId="0" fontId="224" fillId="49" borderId="28">
      <alignment horizontal="left" vertical="center"/>
    </xf>
    <xf numFmtId="165" fontId="225" fillId="50" borderId="23"/>
    <xf numFmtId="165" fontId="225" fillId="50" borderId="23"/>
    <xf numFmtId="332" fontId="225" fillId="50" borderId="23"/>
    <xf numFmtId="164" fontId="141" fillId="0" borderId="23">
      <alignment horizontal="left" vertical="top"/>
    </xf>
    <xf numFmtId="164" fontId="141" fillId="0" borderId="23">
      <alignment horizontal="left" vertical="top"/>
    </xf>
    <xf numFmtId="291" fontId="226" fillId="0" borderId="23">
      <alignment horizontal="left" vertical="top"/>
    </xf>
    <xf numFmtId="0" fontId="227" fillId="51" borderId="0">
      <alignment horizontal="left" vertical="center"/>
    </xf>
    <xf numFmtId="164"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91" fontId="228"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248" fontId="33" fillId="0" borderId="8">
      <alignment horizontal="left" vertical="top"/>
    </xf>
    <xf numFmtId="0" fontId="229" fillId="0" borderId="8">
      <alignment horizontal="left" vertical="center"/>
    </xf>
    <xf numFmtId="0" fontId="9" fillId="0" borderId="0" applyFont="0" applyFill="0" applyBorder="0" applyAlignment="0" applyProtection="0"/>
    <xf numFmtId="0" fontId="9" fillId="0" borderId="0" applyFont="0" applyFill="0" applyBorder="0" applyAlignment="0" applyProtection="0"/>
    <xf numFmtId="333" fontId="9" fillId="0" borderId="0" applyFont="0" applyFill="0" applyBorder="0" applyAlignment="0" applyProtection="0"/>
    <xf numFmtId="334" fontId="9" fillId="0" borderId="0" applyFont="0" applyFill="0" applyBorder="0" applyAlignment="0" applyProtection="0"/>
    <xf numFmtId="166" fontId="112" fillId="0" borderId="0" applyFont="0" applyFill="0" applyBorder="0" applyAlignment="0" applyProtection="0"/>
    <xf numFmtId="168" fontId="112" fillId="0" borderId="0" applyFont="0" applyFill="0" applyBorder="0" applyAlignment="0" applyProtection="0"/>
    <xf numFmtId="0" fontId="230" fillId="0" borderId="0" applyNumberFormat="0" applyFill="0" applyBorder="0" applyAlignment="0" applyProtection="0"/>
    <xf numFmtId="0" fontId="231" fillId="0" borderId="0" applyNumberFormat="0" applyFont="0" applyFill="0" applyBorder="0" applyProtection="0">
      <alignment horizontal="center" vertical="center" wrapText="1"/>
    </xf>
    <xf numFmtId="0" fontId="9" fillId="0" borderId="0" applyFont="0" applyFill="0" applyBorder="0" applyAlignment="0" applyProtection="0"/>
    <xf numFmtId="0" fontId="9" fillId="0" borderId="0" applyFont="0" applyFill="0" applyBorder="0" applyAlignment="0" applyProtection="0"/>
    <xf numFmtId="0" fontId="232" fillId="0" borderId="58" applyNumberFormat="0" applyFont="0" applyAlignment="0">
      <alignment horizontal="center"/>
    </xf>
    <xf numFmtId="0" fontId="233" fillId="0" borderId="0" applyNumberFormat="0" applyFill="0" applyBorder="0" applyAlignment="0" applyProtection="0"/>
    <xf numFmtId="0" fontId="72" fillId="0" borderId="59" applyFont="0" applyBorder="0" applyAlignment="0">
      <alignment horizontal="center"/>
    </xf>
    <xf numFmtId="0" fontId="72" fillId="0" borderId="59" applyFont="0" applyBorder="0" applyAlignment="0">
      <alignment horizontal="center"/>
    </xf>
    <xf numFmtId="172" fontId="27" fillId="0" borderId="0" applyFont="0" applyFill="0" applyBorder="0" applyAlignment="0" applyProtection="0"/>
    <xf numFmtId="166" fontId="234" fillId="0" borderId="0" applyFont="0" applyFill="0" applyBorder="0" applyAlignment="0" applyProtection="0"/>
    <xf numFmtId="168" fontId="234" fillId="0" borderId="0" applyFont="0" applyFill="0" applyBorder="0" applyAlignment="0" applyProtection="0"/>
    <xf numFmtId="0" fontId="234" fillId="0" borderId="0"/>
    <xf numFmtId="0" fontId="235" fillId="0" borderId="0" applyFont="0" applyFill="0" applyBorder="0" applyAlignment="0" applyProtection="0"/>
    <xf numFmtId="0" fontId="235" fillId="0" borderId="0" applyFont="0" applyFill="0" applyBorder="0" applyAlignment="0" applyProtection="0"/>
    <xf numFmtId="0" fontId="101" fillId="0" borderId="0">
      <alignment vertical="center"/>
    </xf>
    <xf numFmtId="40" fontId="236" fillId="0" borderId="0" applyFont="0" applyFill="0" applyBorder="0" applyAlignment="0" applyProtection="0"/>
    <xf numFmtId="38" fontId="236" fillId="0" borderId="0" applyFont="0" applyFill="0" applyBorder="0" applyAlignment="0" applyProtection="0"/>
    <xf numFmtId="0" fontId="236" fillId="0" borderId="0" applyFont="0" applyFill="0" applyBorder="0" applyAlignment="0" applyProtection="0"/>
    <xf numFmtId="0" fontId="236" fillId="0" borderId="0" applyFont="0" applyFill="0" applyBorder="0" applyAlignment="0" applyProtection="0"/>
    <xf numFmtId="9" fontId="237" fillId="0" borderId="0" applyBorder="0" applyAlignment="0" applyProtection="0"/>
    <xf numFmtId="0" fontId="238" fillId="0" borderId="0"/>
    <xf numFmtId="0" fontId="239" fillId="0" borderId="19"/>
    <xf numFmtId="191" fontId="29"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60" fillId="0" borderId="0" applyFont="0" applyFill="0" applyBorder="0" applyAlignment="0" applyProtection="0"/>
    <xf numFmtId="0" fontId="160" fillId="0" borderId="0" applyFont="0" applyFill="0" applyBorder="0" applyAlignment="0" applyProtection="0"/>
    <xf numFmtId="183" fontId="9" fillId="0" borderId="0" applyFont="0" applyFill="0" applyBorder="0" applyAlignment="0" applyProtection="0"/>
    <xf numFmtId="227" fontId="9" fillId="0" borderId="0" applyFont="0" applyFill="0" applyBorder="0" applyAlignment="0" applyProtection="0"/>
    <xf numFmtId="0" fontId="160" fillId="0" borderId="0"/>
    <xf numFmtId="0" fontId="160" fillId="0" borderId="0"/>
    <xf numFmtId="0" fontId="240" fillId="0" borderId="0"/>
    <xf numFmtId="0" fontId="52" fillId="0" borderId="0"/>
    <xf numFmtId="172" fontId="31" fillId="0" borderId="0" applyFont="0" applyFill="0" applyBorder="0" applyAlignment="0" applyProtection="0"/>
    <xf numFmtId="173" fontId="31" fillId="0" borderId="0" applyFont="0" applyFill="0" applyBorder="0" applyAlignment="0" applyProtection="0"/>
    <xf numFmtId="169" fontId="9" fillId="0" borderId="0" applyFont="0" applyFill="0" applyBorder="0" applyAlignment="0" applyProtection="0"/>
    <xf numFmtId="167" fontId="9" fillId="0" borderId="0" applyFont="0" applyFill="0" applyBorder="0" applyAlignment="0" applyProtection="0"/>
    <xf numFmtId="0" fontId="9" fillId="0" borderId="0"/>
    <xf numFmtId="188" fontId="31" fillId="0" borderId="0" applyFont="0" applyFill="0" applyBorder="0" applyAlignment="0" applyProtection="0"/>
    <xf numFmtId="335" fontId="40" fillId="0" borderId="0" applyFont="0" applyFill="0" applyBorder="0" applyAlignment="0" applyProtection="0"/>
    <xf numFmtId="336" fontId="31" fillId="0" borderId="0" applyFont="0" applyFill="0" applyBorder="0" applyAlignment="0" applyProtection="0"/>
    <xf numFmtId="168" fontId="9" fillId="0" borderId="0" applyFont="0" applyFill="0" applyBorder="0" applyAlignment="0" applyProtection="0"/>
    <xf numFmtId="166" fontId="9" fillId="0" borderId="0" applyFont="0" applyFill="0" applyBorder="0" applyAlignment="0" applyProtection="0"/>
    <xf numFmtId="43" fontId="241" fillId="0" borderId="0" applyFont="0" applyFill="0" applyBorder="0" applyAlignment="0" applyProtection="0"/>
    <xf numFmtId="169" fontId="11" fillId="0" borderId="0" applyFont="0" applyFill="0" applyBorder="0" applyAlignment="0" applyProtection="0"/>
  </cellStyleXfs>
  <cellXfs count="435">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quotePrefix="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wrapText="1"/>
    </xf>
    <xf numFmtId="0" fontId="0" fillId="0" borderId="0" xfId="0" quotePrefix="1"/>
    <xf numFmtId="0" fontId="1" fillId="0" borderId="10"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0" xfId="0" quotePrefix="1" applyFont="1" applyBorder="1" applyAlignment="1">
      <alignment vertical="center" wrapText="1"/>
    </xf>
    <xf numFmtId="0" fontId="2" fillId="0" borderId="0" xfId="0" applyFont="1"/>
    <xf numFmtId="0" fontId="1" fillId="0" borderId="0" xfId="0" applyFont="1"/>
    <xf numFmtId="0" fontId="1" fillId="2" borderId="10" xfId="0" applyFont="1" applyFill="1" applyBorder="1" applyAlignment="1">
      <alignment horizontal="center" vertical="center" wrapText="1"/>
    </xf>
    <xf numFmtId="0" fontId="1" fillId="2" borderId="10" xfId="0" applyFont="1" applyFill="1" applyBorder="1" applyAlignment="1">
      <alignment vertical="center" wrapText="1"/>
    </xf>
    <xf numFmtId="0" fontId="1" fillId="3" borderId="10" xfId="0" quotePrefix="1" applyFont="1" applyFill="1" applyBorder="1" applyAlignment="1">
      <alignment horizontal="center" vertical="center" wrapText="1"/>
    </xf>
    <xf numFmtId="0" fontId="1" fillId="3" borderId="10" xfId="0" applyFont="1" applyFill="1" applyBorder="1" applyAlignment="1">
      <alignment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12" xfId="0" applyBorder="1" applyAlignment="1">
      <alignment horizontal="center" vertical="center" wrapText="1"/>
    </xf>
    <xf numFmtId="0" fontId="0" fillId="0" borderId="12" xfId="0" applyBorder="1" applyAlignment="1">
      <alignment vertical="center" wrapText="1"/>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quotePrefix="1" applyBorder="1" applyAlignment="1">
      <alignment horizontal="center" vertical="center"/>
    </xf>
    <xf numFmtId="0" fontId="0" fillId="0" borderId="10" xfId="0" quotePrefix="1" applyBorder="1" applyAlignment="1">
      <alignment vertical="center"/>
    </xf>
    <xf numFmtId="0" fontId="0" fillId="0" borderId="11" xfId="0" quotePrefix="1" applyBorder="1" applyAlignment="1">
      <alignment horizontal="center" vertical="center"/>
    </xf>
    <xf numFmtId="0" fontId="0" fillId="0" borderId="11" xfId="0" applyBorder="1" applyAlignment="1">
      <alignment vertical="center"/>
    </xf>
    <xf numFmtId="0" fontId="0" fillId="0" borderId="10" xfId="0" applyFill="1" applyBorder="1" applyAlignment="1">
      <alignment horizontal="center" vertical="center" wrapText="1"/>
    </xf>
    <xf numFmtId="0" fontId="0" fillId="0" borderId="10" xfId="0" applyFill="1" applyBorder="1" applyAlignment="1">
      <alignment vertical="center" wrapText="1"/>
    </xf>
    <xf numFmtId="0" fontId="8" fillId="0" borderId="10" xfId="0" applyFont="1" applyFill="1" applyBorder="1" applyAlignment="1">
      <alignment horizontal="center" vertical="center" wrapText="1"/>
    </xf>
    <xf numFmtId="1" fontId="12" fillId="0" borderId="0" xfId="1" applyNumberFormat="1" applyFont="1" applyFill="1" applyAlignment="1">
      <alignment vertical="center"/>
    </xf>
    <xf numFmtId="1" fontId="14" fillId="0" borderId="0" xfId="1" applyNumberFormat="1" applyFont="1" applyFill="1" applyAlignment="1">
      <alignment vertical="center"/>
    </xf>
    <xf numFmtId="1" fontId="17" fillId="0" borderId="0" xfId="1" applyNumberFormat="1" applyFont="1" applyFill="1" applyAlignment="1">
      <alignment vertical="center"/>
    </xf>
    <xf numFmtId="3" fontId="12" fillId="0" borderId="0" xfId="1" applyNumberFormat="1" applyFont="1" applyBorder="1" applyAlignment="1">
      <alignment horizontal="center" vertical="center" wrapText="1"/>
    </xf>
    <xf numFmtId="3" fontId="18" fillId="0" borderId="1" xfId="1" applyNumberFormat="1" applyFont="1" applyBorder="1" applyAlignment="1">
      <alignment vertical="center" wrapText="1"/>
    </xf>
    <xf numFmtId="3" fontId="18" fillId="0" borderId="1" xfId="1" applyNumberFormat="1" applyFont="1" applyFill="1" applyBorder="1" applyAlignment="1">
      <alignment vertical="center" wrapText="1"/>
    </xf>
    <xf numFmtId="3" fontId="18" fillId="0" borderId="1" xfId="1" applyNumberFormat="1" applyFont="1" applyFill="1" applyBorder="1" applyAlignment="1">
      <alignment horizontal="center" vertical="center" wrapText="1"/>
    </xf>
    <xf numFmtId="3" fontId="18" fillId="0" borderId="1" xfId="1" quotePrefix="1" applyNumberFormat="1" applyFont="1" applyFill="1" applyBorder="1" applyAlignment="1">
      <alignment horizontal="center" vertical="center" wrapText="1"/>
    </xf>
    <xf numFmtId="3" fontId="12" fillId="0" borderId="0" xfId="1" applyNumberFormat="1" applyFont="1" applyFill="1" applyBorder="1" applyAlignment="1">
      <alignment vertical="center" wrapText="1"/>
    </xf>
    <xf numFmtId="3" fontId="22" fillId="0" borderId="1" xfId="1" applyNumberFormat="1" applyFont="1" applyFill="1" applyBorder="1" applyAlignment="1">
      <alignment horizontal="center" vertical="center" wrapText="1"/>
    </xf>
    <xf numFmtId="3" fontId="22" fillId="0" borderId="1" xfId="1" quotePrefix="1" applyNumberFormat="1" applyFont="1" applyFill="1" applyBorder="1" applyAlignment="1">
      <alignment horizontal="center" vertical="center" wrapText="1"/>
    </xf>
    <xf numFmtId="3" fontId="22" fillId="0" borderId="1" xfId="1" applyNumberFormat="1" applyFont="1" applyFill="1" applyBorder="1" applyAlignment="1">
      <alignment horizontal="left" vertical="center" wrapText="1"/>
    </xf>
    <xf numFmtId="3" fontId="23" fillId="0" borderId="0" xfId="1" applyNumberFormat="1" applyFont="1" applyFill="1" applyBorder="1" applyAlignment="1">
      <alignment vertical="center" wrapText="1"/>
    </xf>
    <xf numFmtId="49" fontId="22" fillId="0" borderId="1" xfId="1" applyNumberFormat="1" applyFont="1" applyFill="1" applyBorder="1" applyAlignment="1">
      <alignment horizontal="center" vertical="center"/>
    </xf>
    <xf numFmtId="1" fontId="22" fillId="0" borderId="1" xfId="1" applyNumberFormat="1" applyFont="1" applyFill="1" applyBorder="1" applyAlignment="1">
      <alignment horizontal="left" vertical="center" wrapText="1"/>
    </xf>
    <xf numFmtId="1" fontId="18" fillId="0" borderId="1" xfId="1" applyNumberFormat="1" applyFont="1" applyFill="1" applyBorder="1" applyAlignment="1">
      <alignment horizontal="center" vertical="center" wrapText="1"/>
    </xf>
    <xf numFmtId="1" fontId="18" fillId="0" borderId="1" xfId="1" applyNumberFormat="1" applyFont="1" applyFill="1" applyBorder="1" applyAlignment="1">
      <alignment vertical="center"/>
    </xf>
    <xf numFmtId="1" fontId="18" fillId="0" borderId="1" xfId="1" applyNumberFormat="1" applyFont="1" applyFill="1" applyBorder="1" applyAlignment="1">
      <alignment horizontal="right" vertical="center"/>
    </xf>
    <xf numFmtId="1" fontId="22" fillId="0" borderId="1" xfId="1" applyNumberFormat="1" applyFont="1" applyFill="1" applyBorder="1" applyAlignment="1">
      <alignment vertical="center" wrapText="1"/>
    </xf>
    <xf numFmtId="1" fontId="22" fillId="0" borderId="1" xfId="1" applyNumberFormat="1" applyFont="1" applyFill="1" applyBorder="1" applyAlignment="1">
      <alignment horizontal="center" vertical="center" wrapText="1"/>
    </xf>
    <xf numFmtId="1" fontId="22" fillId="0" borderId="1" xfId="1" applyNumberFormat="1" applyFont="1" applyFill="1" applyBorder="1" applyAlignment="1">
      <alignment horizontal="right" vertical="center"/>
    </xf>
    <xf numFmtId="1" fontId="23" fillId="0" borderId="0" xfId="1" applyNumberFormat="1" applyFont="1" applyFill="1" applyAlignment="1">
      <alignment vertical="center"/>
    </xf>
    <xf numFmtId="49" fontId="24" fillId="0" borderId="1" xfId="1" applyNumberFormat="1" applyFont="1" applyFill="1" applyBorder="1" applyAlignment="1">
      <alignment horizontal="center" vertical="center"/>
    </xf>
    <xf numFmtId="1" fontId="24" fillId="0" borderId="1" xfId="1" applyNumberFormat="1" applyFont="1" applyFill="1" applyBorder="1" applyAlignment="1">
      <alignment vertical="center" wrapText="1"/>
    </xf>
    <xf numFmtId="1" fontId="24" fillId="0" borderId="1" xfId="1" applyNumberFormat="1" applyFont="1" applyFill="1" applyBorder="1" applyAlignment="1">
      <alignment horizontal="center" vertical="center" wrapText="1"/>
    </xf>
    <xf numFmtId="1" fontId="24" fillId="0" borderId="1" xfId="1" applyNumberFormat="1" applyFont="1" applyFill="1" applyBorder="1" applyAlignment="1">
      <alignment horizontal="right" vertical="center"/>
    </xf>
    <xf numFmtId="1" fontId="25" fillId="0" borderId="0" xfId="1" applyNumberFormat="1" applyFont="1" applyFill="1" applyAlignment="1">
      <alignment vertical="center"/>
    </xf>
    <xf numFmtId="49" fontId="18" fillId="0" borderId="1" xfId="1" applyNumberFormat="1" applyFont="1" applyFill="1" applyBorder="1" applyAlignment="1">
      <alignment horizontal="center" vertical="center"/>
    </xf>
    <xf numFmtId="1" fontId="18" fillId="0" borderId="1" xfId="1" applyNumberFormat="1" applyFont="1" applyFill="1" applyBorder="1" applyAlignment="1">
      <alignment vertical="center" wrapText="1"/>
    </xf>
    <xf numFmtId="1" fontId="18" fillId="0" borderId="1" xfId="1" quotePrefix="1" applyNumberFormat="1" applyFont="1" applyFill="1" applyBorder="1" applyAlignment="1">
      <alignment vertical="center" wrapText="1"/>
    </xf>
    <xf numFmtId="1" fontId="21" fillId="0" borderId="1" xfId="1" applyNumberFormat="1" applyFont="1" applyFill="1" applyBorder="1" applyAlignment="1">
      <alignment horizontal="center" vertical="center" wrapText="1"/>
    </xf>
    <xf numFmtId="1" fontId="21" fillId="0" borderId="1" xfId="1" applyNumberFormat="1" applyFont="1" applyFill="1" applyBorder="1" applyAlignment="1">
      <alignment horizontal="right" vertical="center"/>
    </xf>
    <xf numFmtId="1" fontId="12" fillId="0" borderId="0" xfId="1" applyNumberFormat="1" applyFont="1" applyFill="1" applyAlignment="1">
      <alignment horizontal="center" vertical="center"/>
    </xf>
    <xf numFmtId="1" fontId="12" fillId="0" borderId="0" xfId="1" applyNumberFormat="1" applyFont="1" applyFill="1" applyAlignment="1">
      <alignment vertical="center" wrapText="1"/>
    </xf>
    <xf numFmtId="1" fontId="12" fillId="0" borderId="0" xfId="1" applyNumberFormat="1" applyFont="1" applyFill="1" applyAlignment="1">
      <alignment horizontal="center" vertical="center" wrapText="1"/>
    </xf>
    <xf numFmtId="1" fontId="12" fillId="0" borderId="0" xfId="1" applyNumberFormat="1" applyFont="1" applyFill="1" applyAlignment="1">
      <alignment horizontal="right" vertical="center"/>
    </xf>
    <xf numFmtId="3" fontId="18" fillId="0" borderId="28" xfId="1" quotePrefix="1" applyNumberFormat="1" applyFont="1" applyFill="1" applyBorder="1" applyAlignment="1">
      <alignment horizontal="center" vertical="center" wrapText="1"/>
    </xf>
    <xf numFmtId="3" fontId="22" fillId="0" borderId="28" xfId="1" applyNumberFormat="1" applyFont="1" applyFill="1" applyBorder="1" applyAlignment="1">
      <alignment horizontal="center" vertical="center" wrapText="1"/>
    </xf>
    <xf numFmtId="49" fontId="22" fillId="0" borderId="28" xfId="1" applyNumberFormat="1" applyFont="1" applyFill="1" applyBorder="1" applyAlignment="1">
      <alignment horizontal="center" vertical="center"/>
    </xf>
    <xf numFmtId="1" fontId="22" fillId="0" borderId="28" xfId="1" applyNumberFormat="1" applyFont="1" applyFill="1" applyBorder="1" applyAlignment="1">
      <alignment horizontal="left" vertical="center" wrapText="1"/>
    </xf>
    <xf numFmtId="1" fontId="22" fillId="0" borderId="28" xfId="1" applyNumberFormat="1" applyFont="1" applyFill="1" applyBorder="1" applyAlignment="1">
      <alignment horizontal="center" vertical="center" wrapText="1"/>
    </xf>
    <xf numFmtId="1" fontId="22" fillId="0" borderId="28" xfId="1" applyNumberFormat="1" applyFont="1" applyFill="1" applyBorder="1" applyAlignment="1">
      <alignment horizontal="right" vertical="center"/>
    </xf>
    <xf numFmtId="1" fontId="22" fillId="0" borderId="28" xfId="1" applyNumberFormat="1" applyFont="1" applyFill="1" applyBorder="1" applyAlignment="1">
      <alignment vertical="center" wrapText="1"/>
    </xf>
    <xf numFmtId="49" fontId="24" fillId="0" borderId="28" xfId="1" applyNumberFormat="1" applyFont="1" applyFill="1" applyBorder="1" applyAlignment="1">
      <alignment horizontal="center" vertical="center"/>
    </xf>
    <xf numFmtId="1" fontId="24" fillId="0" borderId="28" xfId="1" applyNumberFormat="1" applyFont="1" applyFill="1" applyBorder="1" applyAlignment="1">
      <alignment vertical="center" wrapText="1"/>
    </xf>
    <xf numFmtId="49" fontId="18" fillId="0" borderId="28" xfId="1" applyNumberFormat="1" applyFont="1" applyFill="1" applyBorder="1" applyAlignment="1">
      <alignment horizontal="center" vertical="center"/>
    </xf>
    <xf numFmtId="1" fontId="18" fillId="0" borderId="28" xfId="1" applyNumberFormat="1" applyFont="1" applyFill="1" applyBorder="1" applyAlignment="1">
      <alignment vertical="center" wrapText="1"/>
    </xf>
    <xf numFmtId="1" fontId="18" fillId="0" borderId="28" xfId="1" quotePrefix="1" applyNumberFormat="1" applyFont="1" applyFill="1" applyBorder="1" applyAlignment="1">
      <alignment vertical="center" wrapText="1"/>
    </xf>
    <xf numFmtId="1" fontId="18" fillId="0" borderId="28" xfId="1" applyNumberFormat="1" applyFont="1" applyFill="1" applyBorder="1" applyAlignment="1">
      <alignment horizontal="center" vertical="center"/>
    </xf>
    <xf numFmtId="1" fontId="18" fillId="0" borderId="28" xfId="1" applyNumberFormat="1" applyFont="1" applyFill="1" applyBorder="1" applyAlignment="1">
      <alignment horizontal="center" vertical="center" wrapText="1"/>
    </xf>
    <xf numFmtId="1" fontId="18" fillId="0" borderId="28" xfId="1" applyNumberFormat="1" applyFont="1" applyFill="1" applyBorder="1" applyAlignment="1">
      <alignment horizontal="right" vertical="center"/>
    </xf>
    <xf numFmtId="1" fontId="12" fillId="0" borderId="0" xfId="1" applyNumberFormat="1" applyFont="1" applyFill="1" applyBorder="1" applyAlignment="1">
      <alignment horizontal="center" vertical="center"/>
    </xf>
    <xf numFmtId="1" fontId="12" fillId="0" borderId="0" xfId="1" applyNumberFormat="1" applyFont="1" applyFill="1" applyBorder="1" applyAlignment="1">
      <alignment vertical="center" wrapText="1"/>
    </xf>
    <xf numFmtId="1" fontId="12" fillId="0" borderId="0" xfId="1" applyNumberFormat="1" applyFont="1" applyFill="1" applyBorder="1" applyAlignment="1">
      <alignment horizontal="center" vertical="center" wrapText="1"/>
    </xf>
    <xf numFmtId="1" fontId="12" fillId="0" borderId="0" xfId="1" applyNumberFormat="1" applyFont="1" applyFill="1" applyBorder="1" applyAlignment="1">
      <alignment horizontal="right" vertical="center"/>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0" fillId="0" borderId="60" xfId="0" applyBorder="1" applyAlignment="1">
      <alignment horizontal="center" vertical="center" wrapText="1"/>
    </xf>
    <xf numFmtId="0" fontId="0" fillId="0" borderId="61" xfId="0" applyBorder="1" applyAlignment="1">
      <alignment vertical="center" wrapText="1"/>
    </xf>
    <xf numFmtId="0" fontId="1" fillId="2" borderId="61" xfId="0" applyFont="1" applyFill="1" applyBorder="1" applyAlignment="1">
      <alignment vertical="center" wrapText="1"/>
    </xf>
    <xf numFmtId="0" fontId="1" fillId="0" borderId="61" xfId="0" applyFont="1" applyBorder="1" applyAlignment="1">
      <alignment vertical="center" wrapText="1"/>
    </xf>
    <xf numFmtId="0" fontId="0" fillId="0" borderId="61" xfId="0" applyBorder="1" applyAlignment="1">
      <alignment vertical="center"/>
    </xf>
    <xf numFmtId="0" fontId="0" fillId="0" borderId="60" xfId="0" applyBorder="1" applyAlignment="1">
      <alignment vertical="center" wrapText="1"/>
    </xf>
    <xf numFmtId="0" fontId="1" fillId="0" borderId="61" xfId="0" applyFont="1" applyFill="1" applyBorder="1" applyAlignment="1">
      <alignment vertical="center" wrapText="1"/>
    </xf>
    <xf numFmtId="0" fontId="0" fillId="0" borderId="0" xfId="0" applyFill="1"/>
    <xf numFmtId="3" fontId="18" fillId="0" borderId="60" xfId="1" applyNumberFormat="1" applyFont="1" applyFill="1" applyBorder="1" applyAlignment="1">
      <alignment horizontal="center" vertical="center" wrapText="1"/>
    </xf>
    <xf numFmtId="3" fontId="18" fillId="0" borderId="60" xfId="1" quotePrefix="1" applyNumberFormat="1" applyFont="1" applyFill="1" applyBorder="1" applyAlignment="1">
      <alignment horizontal="center" vertical="center" wrapText="1"/>
    </xf>
    <xf numFmtId="1" fontId="22" fillId="0" borderId="60" xfId="1" applyNumberFormat="1" applyFont="1" applyFill="1" applyBorder="1" applyAlignment="1">
      <alignment horizontal="right" vertical="center"/>
    </xf>
    <xf numFmtId="1" fontId="18" fillId="0" borderId="60" xfId="1" applyNumberFormat="1" applyFont="1" applyFill="1" applyBorder="1" applyAlignment="1">
      <alignment horizontal="right" vertical="center"/>
    </xf>
    <xf numFmtId="3" fontId="21" fillId="0" borderId="60" xfId="1" applyNumberFormat="1" applyFont="1" applyFill="1" applyBorder="1" applyAlignment="1">
      <alignment horizontal="center" vertical="center" wrapText="1"/>
    </xf>
    <xf numFmtId="3" fontId="21" fillId="0" borderId="60" xfId="1"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243" fillId="0" borderId="0" xfId="0" applyFont="1"/>
    <xf numFmtId="0" fontId="243" fillId="0" borderId="60" xfId="0" applyFont="1" applyBorder="1" applyAlignment="1">
      <alignment horizontal="center" vertical="center" wrapText="1"/>
    </xf>
    <xf numFmtId="0" fontId="243" fillId="0" borderId="60" xfId="0" applyFont="1" applyBorder="1" applyAlignment="1">
      <alignment vertical="center" wrapText="1"/>
    </xf>
    <xf numFmtId="0" fontId="242" fillId="2" borderId="60" xfId="0" applyFont="1" applyFill="1" applyBorder="1" applyAlignment="1">
      <alignment horizontal="center" vertical="center" wrapText="1"/>
    </xf>
    <xf numFmtId="0" fontId="242" fillId="2" borderId="60" xfId="0" applyFont="1" applyFill="1" applyBorder="1" applyAlignment="1">
      <alignment vertical="center" wrapText="1"/>
    </xf>
    <xf numFmtId="0" fontId="242" fillId="0" borderId="60" xfId="0" applyFont="1" applyBorder="1" applyAlignment="1">
      <alignment horizontal="center" vertical="center" wrapText="1"/>
    </xf>
    <xf numFmtId="0" fontId="242" fillId="0" borderId="60" xfId="0" applyFont="1" applyBorder="1" applyAlignment="1">
      <alignment vertical="center" wrapText="1"/>
    </xf>
    <xf numFmtId="0" fontId="101" fillId="52" borderId="60" xfId="0" applyFont="1" applyFill="1" applyBorder="1" applyAlignment="1">
      <alignment horizontal="center" vertical="center"/>
    </xf>
    <xf numFmtId="0" fontId="101" fillId="52" borderId="60" xfId="0" applyFont="1" applyFill="1" applyBorder="1" applyAlignment="1">
      <alignment horizontal="left" vertical="center" wrapText="1"/>
    </xf>
    <xf numFmtId="0" fontId="101" fillId="52" borderId="60" xfId="0" applyFont="1" applyFill="1" applyBorder="1" applyAlignment="1">
      <alignment horizontal="center" vertical="center" wrapText="1"/>
    </xf>
    <xf numFmtId="175" fontId="101" fillId="52" borderId="60" xfId="4261" applyNumberFormat="1" applyFont="1" applyFill="1" applyBorder="1" applyAlignment="1">
      <alignment horizontal="center" vertical="center"/>
    </xf>
    <xf numFmtId="244" fontId="243" fillId="52" borderId="60" xfId="4261" applyNumberFormat="1" applyFont="1" applyFill="1" applyBorder="1" applyAlignment="1">
      <alignment horizontal="right" vertical="center" wrapText="1"/>
    </xf>
    <xf numFmtId="0" fontId="243" fillId="0" borderId="60" xfId="0" applyFont="1" applyBorder="1" applyAlignment="1">
      <alignment horizontal="right" vertical="center" wrapText="1"/>
    </xf>
    <xf numFmtId="0" fontId="243" fillId="52" borderId="60" xfId="0" applyFont="1" applyFill="1" applyBorder="1" applyAlignment="1">
      <alignment horizontal="center" vertical="center" wrapText="1"/>
    </xf>
    <xf numFmtId="244" fontId="243" fillId="52" borderId="60" xfId="4261" applyNumberFormat="1" applyFont="1" applyFill="1" applyBorder="1" applyAlignment="1">
      <alignment horizontal="center" vertical="center" wrapText="1"/>
    </xf>
    <xf numFmtId="244" fontId="243" fillId="0" borderId="60" xfId="4261" applyNumberFormat="1" applyFont="1" applyBorder="1" applyAlignment="1">
      <alignment horizontal="right" vertical="center" wrapText="1"/>
    </xf>
    <xf numFmtId="244" fontId="101" fillId="52" borderId="60" xfId="4261" applyNumberFormat="1" applyFont="1" applyFill="1" applyBorder="1" applyAlignment="1">
      <alignment horizontal="right" vertical="center" wrapText="1"/>
    </xf>
    <xf numFmtId="0" fontId="242" fillId="0" borderId="60" xfId="0" applyFont="1" applyBorder="1" applyAlignment="1">
      <alignment horizontal="right" vertical="center" wrapText="1"/>
    </xf>
    <xf numFmtId="175" fontId="101" fillId="52" borderId="60" xfId="4261" applyNumberFormat="1" applyFont="1" applyFill="1" applyBorder="1" applyAlignment="1">
      <alignment horizontal="center" vertical="center" wrapText="1"/>
    </xf>
    <xf numFmtId="0" fontId="101" fillId="52" borderId="60" xfId="0" quotePrefix="1" applyFont="1" applyFill="1" applyBorder="1" applyAlignment="1">
      <alignment horizontal="center" vertical="center"/>
    </xf>
    <xf numFmtId="175" fontId="246" fillId="52" borderId="60" xfId="4261" applyNumberFormat="1" applyFont="1" applyFill="1" applyBorder="1" applyAlignment="1">
      <alignment horizontal="center" vertical="center"/>
    </xf>
    <xf numFmtId="0" fontId="242" fillId="0" borderId="0" xfId="0" applyFont="1"/>
    <xf numFmtId="0" fontId="242" fillId="2" borderId="60" xfId="0" applyFont="1" applyFill="1" applyBorder="1" applyAlignment="1">
      <alignment horizontal="right" vertical="center" wrapText="1"/>
    </xf>
    <xf numFmtId="0" fontId="243" fillId="0" borderId="60" xfId="0" applyFont="1" applyFill="1" applyBorder="1" applyAlignment="1">
      <alignment horizontal="center" vertical="center" wrapText="1"/>
    </xf>
    <xf numFmtId="0" fontId="243" fillId="0" borderId="60" xfId="0" applyFont="1" applyFill="1" applyBorder="1" applyAlignment="1">
      <alignment vertical="center" wrapText="1"/>
    </xf>
    <xf numFmtId="0" fontId="243" fillId="0" borderId="60" xfId="0" applyFont="1" applyBorder="1" applyAlignment="1">
      <alignment vertical="center"/>
    </xf>
    <xf numFmtId="0" fontId="243" fillId="52" borderId="60" xfId="0" applyFont="1" applyFill="1" applyBorder="1" applyAlignment="1">
      <alignment horizontal="right" vertical="center" wrapText="1"/>
    </xf>
    <xf numFmtId="175" fontId="245" fillId="52" borderId="66" xfId="1653" applyNumberFormat="1" applyFont="1" applyFill="1" applyBorder="1" applyAlignment="1">
      <alignment horizontal="center" vertical="center"/>
    </xf>
    <xf numFmtId="175" fontId="243" fillId="52" borderId="60" xfId="0" applyNumberFormat="1" applyFont="1" applyFill="1" applyBorder="1" applyAlignment="1">
      <alignment horizontal="right" vertical="center" wrapText="1"/>
    </xf>
    <xf numFmtId="0" fontId="243" fillId="52" borderId="60" xfId="0" applyFont="1" applyFill="1" applyBorder="1" applyAlignment="1">
      <alignment vertical="center" wrapText="1"/>
    </xf>
    <xf numFmtId="0" fontId="243" fillId="52" borderId="0" xfId="0" applyFont="1" applyFill="1"/>
    <xf numFmtId="0" fontId="245" fillId="52" borderId="60" xfId="2" applyFont="1" applyFill="1" applyBorder="1" applyAlignment="1">
      <alignment horizontal="center" vertical="center" wrapText="1"/>
    </xf>
    <xf numFmtId="0" fontId="54" fillId="52" borderId="60" xfId="0" quotePrefix="1" applyFont="1" applyFill="1" applyBorder="1" applyAlignment="1">
      <alignment horizontal="center" vertical="center" wrapText="1"/>
    </xf>
    <xf numFmtId="0" fontId="54" fillId="52" borderId="60" xfId="0" applyFont="1" applyFill="1" applyBorder="1" applyAlignment="1">
      <alignment vertical="center" wrapText="1"/>
    </xf>
    <xf numFmtId="0" fontId="54" fillId="52" borderId="60" xfId="0" applyFont="1" applyFill="1" applyBorder="1" applyAlignment="1">
      <alignment horizontal="center" vertical="center" wrapText="1"/>
    </xf>
    <xf numFmtId="244" fontId="54" fillId="52" borderId="60" xfId="4261" applyNumberFormat="1" applyFont="1" applyFill="1" applyBorder="1" applyAlignment="1">
      <alignment horizontal="left" vertical="center" wrapText="1"/>
    </xf>
    <xf numFmtId="0" fontId="54" fillId="52" borderId="60" xfId="0" applyFont="1" applyFill="1" applyBorder="1" applyAlignment="1">
      <alignment horizontal="left" vertical="center" wrapText="1"/>
    </xf>
    <xf numFmtId="244" fontId="247" fillId="52" borderId="0" xfId="4261" applyNumberFormat="1" applyFont="1" applyFill="1"/>
    <xf numFmtId="0" fontId="54" fillId="52" borderId="0" xfId="0" applyFont="1" applyFill="1"/>
    <xf numFmtId="0" fontId="247" fillId="52" borderId="0" xfId="0" applyFont="1" applyFill="1"/>
    <xf numFmtId="0" fontId="54" fillId="52" borderId="0" xfId="0" applyFont="1" applyFill="1" applyAlignment="1">
      <alignment horizontal="center"/>
    </xf>
    <xf numFmtId="337" fontId="54" fillId="52" borderId="60" xfId="4261" applyNumberFormat="1" applyFont="1" applyFill="1" applyBorder="1" applyAlignment="1">
      <alignment horizontal="right" vertical="center" wrapText="1"/>
    </xf>
    <xf numFmtId="337" fontId="247" fillId="52" borderId="60" xfId="4261" applyNumberFormat="1" applyFont="1" applyFill="1" applyBorder="1" applyAlignment="1">
      <alignment horizontal="right" vertical="center" wrapText="1"/>
    </xf>
    <xf numFmtId="337" fontId="247" fillId="52" borderId="60" xfId="4261" applyNumberFormat="1" applyFont="1" applyFill="1" applyBorder="1" applyAlignment="1">
      <alignment horizontal="center" vertical="center" wrapText="1"/>
    </xf>
    <xf numFmtId="0" fontId="249" fillId="52" borderId="60" xfId="0" applyFont="1" applyFill="1" applyBorder="1" applyAlignment="1">
      <alignment horizontal="center" vertical="center" wrapText="1"/>
    </xf>
    <xf numFmtId="0" fontId="249" fillId="52" borderId="60" xfId="0" applyFont="1" applyFill="1" applyBorder="1" applyAlignment="1">
      <alignment horizontal="left" vertical="center" wrapText="1"/>
    </xf>
    <xf numFmtId="337" fontId="249" fillId="52" borderId="60" xfId="4261" applyNumberFormat="1" applyFont="1" applyFill="1" applyBorder="1" applyAlignment="1">
      <alignment horizontal="center" vertical="center" wrapText="1"/>
    </xf>
    <xf numFmtId="0" fontId="249" fillId="52" borderId="0" xfId="0" applyFont="1" applyFill="1"/>
    <xf numFmtId="337" fontId="54" fillId="52" borderId="60" xfId="4261" applyNumberFormat="1" applyFont="1" applyFill="1" applyBorder="1" applyAlignment="1">
      <alignment horizontal="center" vertical="center" wrapText="1"/>
    </xf>
    <xf numFmtId="0" fontId="251" fillId="52" borderId="60" xfId="2700" applyFont="1" applyFill="1" applyBorder="1" applyAlignment="1">
      <alignment horizontal="center" vertical="center" wrapText="1"/>
    </xf>
    <xf numFmtId="175" fontId="250" fillId="52" borderId="60" xfId="2700" applyNumberFormat="1" applyFont="1" applyFill="1" applyBorder="1" applyAlignment="1">
      <alignment horizontal="right" vertical="center" wrapText="1"/>
    </xf>
    <xf numFmtId="175" fontId="250" fillId="52" borderId="60" xfId="2700" applyNumberFormat="1" applyFont="1" applyFill="1" applyBorder="1" applyAlignment="1">
      <alignment horizontal="center" vertical="center" wrapText="1"/>
    </xf>
    <xf numFmtId="0" fontId="250" fillId="52" borderId="60" xfId="2700" applyFont="1" applyFill="1" applyBorder="1" applyAlignment="1">
      <alignment horizontal="justify" vertical="center" wrapText="1"/>
    </xf>
    <xf numFmtId="175" fontId="250" fillId="52" borderId="60" xfId="1724" applyNumberFormat="1" applyFont="1" applyFill="1" applyBorder="1" applyAlignment="1">
      <alignment horizontal="justify" vertical="center" wrapText="1"/>
    </xf>
    <xf numFmtId="0" fontId="168" fillId="52" borderId="60" xfId="2700" applyFont="1" applyFill="1" applyBorder="1" applyAlignment="1">
      <alignment horizontal="center" vertical="center" wrapText="1"/>
    </xf>
    <xf numFmtId="0" fontId="168" fillId="52" borderId="60" xfId="2700" applyFont="1" applyFill="1" applyBorder="1" applyAlignment="1">
      <alignment horizontal="justify" vertical="center" wrapText="1"/>
    </xf>
    <xf numFmtId="175" fontId="168" fillId="52" borderId="60" xfId="1724" applyNumberFormat="1" applyFont="1" applyFill="1" applyBorder="1" applyAlignment="1">
      <alignment horizontal="justify" vertical="center" wrapText="1"/>
    </xf>
    <xf numFmtId="0" fontId="0" fillId="52" borderId="0" xfId="0" applyFill="1"/>
    <xf numFmtId="0" fontId="0" fillId="0" borderId="0" xfId="0" applyFont="1"/>
    <xf numFmtId="337" fontId="0" fillId="0" borderId="0" xfId="0" applyNumberFormat="1"/>
    <xf numFmtId="337" fontId="249" fillId="52" borderId="60" xfId="4261" applyNumberFormat="1" applyFont="1" applyFill="1" applyBorder="1" applyAlignment="1">
      <alignment horizontal="right" vertical="center" wrapText="1"/>
    </xf>
    <xf numFmtId="338" fontId="54" fillId="52" borderId="0" xfId="0" applyNumberFormat="1" applyFont="1" applyFill="1"/>
    <xf numFmtId="0" fontId="0" fillId="0" borderId="0" xfId="0" applyFill="1" applyAlignment="1">
      <alignment horizontal="center"/>
    </xf>
    <xf numFmtId="0" fontId="247" fillId="52" borderId="60" xfId="0" quotePrefix="1" applyFont="1" applyFill="1" applyBorder="1" applyAlignment="1">
      <alignment horizontal="center" vertical="center" wrapText="1"/>
    </xf>
    <xf numFmtId="0" fontId="247" fillId="52" borderId="60" xfId="0" applyFont="1" applyFill="1" applyBorder="1" applyAlignment="1">
      <alignment vertical="center" wrapText="1"/>
    </xf>
    <xf numFmtId="244" fontId="54" fillId="52" borderId="60" xfId="4261" applyNumberFormat="1" applyFont="1" applyFill="1" applyBorder="1" applyAlignment="1">
      <alignment horizontal="center" vertical="center" wrapText="1"/>
    </xf>
    <xf numFmtId="244" fontId="54" fillId="52" borderId="0" xfId="4261" applyNumberFormat="1" applyFont="1" applyFill="1"/>
    <xf numFmtId="3" fontId="54" fillId="52" borderId="60" xfId="4261" applyNumberFormat="1" applyFont="1" applyFill="1" applyBorder="1" applyAlignment="1">
      <alignment horizontal="center" vertical="center" wrapText="1"/>
    </xf>
    <xf numFmtId="0" fontId="54" fillId="53" borderId="0" xfId="0" applyFont="1" applyFill="1"/>
    <xf numFmtId="0" fontId="253" fillId="0" borderId="0" xfId="0" applyFont="1" applyAlignment="1">
      <alignment vertical="center"/>
    </xf>
    <xf numFmtId="0" fontId="253" fillId="0" borderId="0" xfId="0" applyFont="1" applyAlignment="1">
      <alignment horizontal="center" vertical="center"/>
    </xf>
    <xf numFmtId="0" fontId="254" fillId="0" borderId="0" xfId="0" applyFont="1" applyAlignment="1">
      <alignment vertical="center"/>
    </xf>
    <xf numFmtId="244" fontId="247" fillId="52" borderId="60" xfId="4261" applyNumberFormat="1" applyFont="1" applyFill="1" applyBorder="1" applyAlignment="1">
      <alignment horizontal="right" vertical="center" wrapText="1"/>
    </xf>
    <xf numFmtId="244" fontId="54" fillId="52" borderId="60" xfId="4261" applyNumberFormat="1" applyFont="1" applyFill="1" applyBorder="1" applyAlignment="1">
      <alignment horizontal="right" vertical="center" wrapText="1"/>
    </xf>
    <xf numFmtId="244" fontId="249" fillId="52" borderId="60" xfId="4261" applyNumberFormat="1" applyFont="1" applyFill="1" applyBorder="1" applyAlignment="1">
      <alignment horizontal="right" vertical="center" wrapText="1"/>
    </xf>
    <xf numFmtId="244" fontId="250" fillId="0" borderId="60" xfId="4261" applyNumberFormat="1" applyFont="1" applyFill="1" applyBorder="1" applyAlignment="1">
      <alignment horizontal="center" vertical="center" wrapText="1"/>
    </xf>
    <xf numFmtId="244" fontId="250" fillId="0" borderId="60" xfId="4261" applyNumberFormat="1" applyFont="1" applyFill="1" applyBorder="1" applyAlignment="1">
      <alignment horizontal="right" vertical="center" wrapText="1"/>
    </xf>
    <xf numFmtId="244" fontId="168" fillId="0" borderId="60" xfId="4261" applyNumberFormat="1" applyFont="1" applyFill="1" applyBorder="1" applyAlignment="1">
      <alignment horizontal="right" vertical="center" wrapText="1"/>
    </xf>
    <xf numFmtId="244" fontId="168" fillId="52" borderId="60" xfId="4261" applyNumberFormat="1" applyFont="1" applyFill="1" applyBorder="1" applyAlignment="1">
      <alignment horizontal="center" vertical="center" wrapText="1"/>
    </xf>
    <xf numFmtId="244" fontId="168" fillId="52" borderId="60" xfId="4261" applyNumberFormat="1" applyFont="1" applyFill="1" applyBorder="1" applyAlignment="1">
      <alignment horizontal="right" vertical="center" wrapText="1"/>
    </xf>
    <xf numFmtId="244" fontId="168" fillId="0" borderId="60" xfId="4261" applyNumberFormat="1" applyFont="1" applyFill="1" applyBorder="1" applyAlignment="1">
      <alignment horizontal="center" vertical="center" wrapText="1"/>
    </xf>
    <xf numFmtId="244" fontId="250" fillId="52" borderId="60" xfId="4261" applyNumberFormat="1" applyFont="1" applyFill="1" applyBorder="1" applyAlignment="1">
      <alignment horizontal="right" vertical="center" wrapText="1"/>
    </xf>
    <xf numFmtId="244" fontId="256" fillId="0" borderId="60" xfId="4261" applyNumberFormat="1" applyFont="1" applyBorder="1" applyAlignment="1">
      <alignment horizontal="right" vertical="center"/>
    </xf>
    <xf numFmtId="0" fontId="256" fillId="0" borderId="60" xfId="0" applyFont="1" applyBorder="1" applyAlignment="1">
      <alignment vertical="center"/>
    </xf>
    <xf numFmtId="0" fontId="258" fillId="0" borderId="60" xfId="0" applyFont="1" applyBorder="1" applyAlignment="1">
      <alignment horizontal="center" vertical="center"/>
    </xf>
    <xf numFmtId="0" fontId="258" fillId="0" borderId="60" xfId="0" applyFont="1" applyBorder="1" applyAlignment="1">
      <alignment vertical="center"/>
    </xf>
    <xf numFmtId="244" fontId="258" fillId="0" borderId="60" xfId="4261" applyNumberFormat="1" applyFont="1" applyBorder="1" applyAlignment="1">
      <alignment horizontal="right" vertical="center"/>
    </xf>
    <xf numFmtId="0" fontId="259" fillId="52" borderId="60" xfId="0" applyFont="1" applyFill="1" applyBorder="1" applyAlignment="1">
      <alignment horizontal="center" vertical="center" wrapText="1"/>
    </xf>
    <xf numFmtId="244" fontId="259" fillId="52" borderId="60" xfId="4261" applyNumberFormat="1" applyFont="1" applyFill="1" applyBorder="1" applyAlignment="1">
      <alignment horizontal="right" vertical="center" wrapText="1"/>
    </xf>
    <xf numFmtId="244" fontId="260" fillId="52" borderId="60" xfId="4261" applyNumberFormat="1" applyFont="1" applyFill="1" applyBorder="1" applyAlignment="1">
      <alignment horizontal="right" vertical="center" wrapText="1"/>
    </xf>
    <xf numFmtId="0" fontId="250" fillId="52" borderId="60" xfId="2700" applyFont="1" applyFill="1" applyBorder="1" applyAlignment="1">
      <alignment horizontal="center" vertical="center" wrapText="1"/>
    </xf>
    <xf numFmtId="0" fontId="250" fillId="0" borderId="60" xfId="2700" applyFont="1" applyFill="1" applyBorder="1" applyAlignment="1">
      <alignment horizontal="center" vertical="center"/>
    </xf>
    <xf numFmtId="3" fontId="259" fillId="52" borderId="60" xfId="4261" applyNumberFormat="1" applyFont="1" applyFill="1" applyBorder="1" applyAlignment="1">
      <alignment horizontal="center" vertical="center" wrapText="1"/>
    </xf>
    <xf numFmtId="337" fontId="259" fillId="52" borderId="60" xfId="4261" applyNumberFormat="1" applyFont="1" applyFill="1" applyBorder="1" applyAlignment="1">
      <alignment horizontal="right" vertical="center" wrapText="1"/>
    </xf>
    <xf numFmtId="0" fontId="247" fillId="53" borderId="0" xfId="0" applyFont="1" applyFill="1"/>
    <xf numFmtId="337" fontId="54" fillId="53" borderId="0" xfId="4261" applyNumberFormat="1" applyFont="1" applyFill="1"/>
    <xf numFmtId="244" fontId="247" fillId="53" borderId="0" xfId="4261" applyNumberFormat="1" applyFont="1" applyFill="1"/>
    <xf numFmtId="0" fontId="249" fillId="53" borderId="0" xfId="0" applyFont="1" applyFill="1"/>
    <xf numFmtId="244" fontId="54" fillId="53" borderId="0" xfId="0" applyNumberFormat="1" applyFont="1" applyFill="1"/>
    <xf numFmtId="244" fontId="54" fillId="53" borderId="0" xfId="4261" applyNumberFormat="1" applyFont="1" applyFill="1"/>
    <xf numFmtId="244" fontId="259" fillId="52" borderId="60" xfId="4261" applyNumberFormat="1" applyFont="1" applyFill="1" applyBorder="1" applyAlignment="1">
      <alignment horizontal="center" vertical="center" wrapText="1"/>
    </xf>
    <xf numFmtId="0" fontId="250" fillId="53" borderId="60" xfId="2700" applyFont="1" applyFill="1" applyBorder="1" applyAlignment="1">
      <alignment horizontal="center" vertical="center"/>
    </xf>
    <xf numFmtId="244" fontId="250" fillId="53" borderId="60" xfId="4261" applyNumberFormat="1" applyFont="1" applyFill="1" applyBorder="1" applyAlignment="1">
      <alignment horizontal="center" vertical="center" wrapText="1"/>
    </xf>
    <xf numFmtId="244" fontId="250" fillId="53" borderId="60" xfId="4261" applyNumberFormat="1" applyFont="1" applyFill="1" applyBorder="1" applyAlignment="1">
      <alignment horizontal="right" vertical="center" wrapText="1"/>
    </xf>
    <xf numFmtId="244" fontId="168" fillId="53" borderId="60" xfId="4261" applyNumberFormat="1" applyFont="1" applyFill="1" applyBorder="1" applyAlignment="1">
      <alignment horizontal="right" vertical="center" wrapText="1"/>
    </xf>
    <xf numFmtId="244" fontId="168" fillId="53" borderId="60" xfId="4261" applyNumberFormat="1" applyFont="1" applyFill="1" applyBorder="1" applyAlignment="1">
      <alignment horizontal="center" vertical="center" wrapText="1"/>
    </xf>
    <xf numFmtId="0" fontId="0" fillId="53" borderId="0" xfId="0" applyFill="1"/>
    <xf numFmtId="0" fontId="0" fillId="53" borderId="0" xfId="0" applyFill="1" applyAlignment="1">
      <alignment horizontal="center"/>
    </xf>
    <xf numFmtId="0" fontId="256" fillId="53" borderId="60" xfId="0" applyFont="1" applyFill="1" applyBorder="1" applyAlignment="1">
      <alignment horizontal="center" vertical="center"/>
    </xf>
    <xf numFmtId="0" fontId="256" fillId="53" borderId="60" xfId="0" applyFont="1" applyFill="1" applyBorder="1" applyAlignment="1">
      <alignment horizontal="center" vertical="center" wrapText="1"/>
    </xf>
    <xf numFmtId="244" fontId="256" fillId="53" borderId="60" xfId="4261" applyNumberFormat="1" applyFont="1" applyFill="1" applyBorder="1" applyAlignment="1">
      <alignment horizontal="right" vertical="center"/>
    </xf>
    <xf numFmtId="244" fontId="258" fillId="53" borderId="60" xfId="4261" applyNumberFormat="1" applyFont="1" applyFill="1" applyBorder="1" applyAlignment="1">
      <alignment horizontal="right" vertical="center"/>
    </xf>
    <xf numFmtId="0" fontId="253" fillId="53" borderId="0" xfId="0" applyFont="1" applyFill="1" applyAlignment="1">
      <alignment vertical="center"/>
    </xf>
    <xf numFmtId="337" fontId="259" fillId="52" borderId="60" xfId="4261" applyNumberFormat="1" applyFont="1" applyFill="1" applyBorder="1" applyAlignment="1">
      <alignment horizontal="center" vertical="center" wrapText="1"/>
    </xf>
    <xf numFmtId="0" fontId="250" fillId="52" borderId="60" xfId="2700" applyFont="1" applyFill="1" applyBorder="1" applyAlignment="1">
      <alignment horizontal="center" vertical="center" wrapText="1"/>
    </xf>
    <xf numFmtId="0" fontId="250" fillId="53" borderId="60" xfId="2700" applyFont="1" applyFill="1" applyBorder="1" applyAlignment="1">
      <alignment horizontal="center" vertical="center" wrapText="1"/>
    </xf>
    <xf numFmtId="0" fontId="251" fillId="53" borderId="60" xfId="2700" applyFont="1" applyFill="1" applyBorder="1" applyAlignment="1">
      <alignment horizontal="center" vertical="center" wrapText="1"/>
    </xf>
    <xf numFmtId="0" fontId="251" fillId="0" borderId="60" xfId="2700" applyFont="1" applyFill="1" applyBorder="1" applyAlignment="1">
      <alignment horizontal="center" vertical="center" wrapText="1"/>
    </xf>
    <xf numFmtId="0" fontId="247" fillId="52" borderId="60" xfId="0" applyFont="1" applyFill="1" applyBorder="1" applyAlignment="1">
      <alignment horizontal="center" vertical="center" wrapText="1"/>
    </xf>
    <xf numFmtId="0" fontId="256" fillId="0" borderId="60" xfId="0" applyFont="1" applyBorder="1" applyAlignment="1">
      <alignment horizontal="center" vertical="center" wrapText="1"/>
    </xf>
    <xf numFmtId="0" fontId="247" fillId="52" borderId="60" xfId="0" applyFont="1" applyFill="1" applyBorder="1" applyAlignment="1">
      <alignment horizontal="center" vertical="center" wrapText="1"/>
    </xf>
    <xf numFmtId="0" fontId="247" fillId="53" borderId="60" xfId="0" applyFont="1" applyFill="1" applyBorder="1" applyAlignment="1">
      <alignment horizontal="center" vertical="center" wrapText="1"/>
    </xf>
    <xf numFmtId="244" fontId="247" fillId="53" borderId="60" xfId="4261" applyNumberFormat="1" applyFont="1" applyFill="1" applyBorder="1" applyAlignment="1">
      <alignment horizontal="right" vertical="center" wrapText="1"/>
    </xf>
    <xf numFmtId="244" fontId="260" fillId="53" borderId="60" xfId="4261" applyNumberFormat="1" applyFont="1" applyFill="1" applyBorder="1" applyAlignment="1">
      <alignment horizontal="right" vertical="center" wrapText="1"/>
    </xf>
    <xf numFmtId="244" fontId="54" fillId="53" borderId="60" xfId="4261" applyNumberFormat="1" applyFont="1" applyFill="1" applyBorder="1" applyAlignment="1">
      <alignment horizontal="right" vertical="center" wrapText="1"/>
    </xf>
    <xf numFmtId="244" fontId="259" fillId="53" borderId="60" xfId="4261" applyNumberFormat="1" applyFont="1" applyFill="1" applyBorder="1" applyAlignment="1">
      <alignment horizontal="right" vertical="center" wrapText="1"/>
    </xf>
    <xf numFmtId="244" fontId="249" fillId="53" borderId="60" xfId="4261" applyNumberFormat="1" applyFont="1" applyFill="1" applyBorder="1" applyAlignment="1">
      <alignment horizontal="right" vertical="center" wrapText="1"/>
    </xf>
    <xf numFmtId="0" fontId="259" fillId="52" borderId="60" xfId="0" quotePrefix="1" applyFont="1" applyFill="1" applyBorder="1" applyAlignment="1">
      <alignment horizontal="center" vertical="center" wrapText="1"/>
    </xf>
    <xf numFmtId="0" fontId="247" fillId="54" borderId="60" xfId="0" applyFont="1" applyFill="1" applyBorder="1" applyAlignment="1">
      <alignment horizontal="center" vertical="center" wrapText="1"/>
    </xf>
    <xf numFmtId="244" fontId="260" fillId="54" borderId="60" xfId="4261" applyNumberFormat="1" applyFont="1" applyFill="1" applyBorder="1" applyAlignment="1">
      <alignment horizontal="right" vertical="center" wrapText="1"/>
    </xf>
    <xf numFmtId="244" fontId="247" fillId="54" borderId="60" xfId="4261" applyNumberFormat="1" applyFont="1" applyFill="1" applyBorder="1" applyAlignment="1">
      <alignment horizontal="right" vertical="center" wrapText="1"/>
    </xf>
    <xf numFmtId="244" fontId="54" fillId="54" borderId="60" xfId="4261" applyNumberFormat="1" applyFont="1" applyFill="1" applyBorder="1" applyAlignment="1">
      <alignment horizontal="right" vertical="center" wrapText="1"/>
    </xf>
    <xf numFmtId="0" fontId="54" fillId="54" borderId="0" xfId="0" applyFont="1" applyFill="1"/>
    <xf numFmtId="0" fontId="247" fillId="55" borderId="60" xfId="0" applyFont="1" applyFill="1" applyBorder="1" applyAlignment="1">
      <alignment horizontal="center" vertical="center" wrapText="1"/>
    </xf>
    <xf numFmtId="244" fontId="260" fillId="55" borderId="60" xfId="4261" applyNumberFormat="1" applyFont="1" applyFill="1" applyBorder="1" applyAlignment="1">
      <alignment horizontal="right" vertical="center" wrapText="1"/>
    </xf>
    <xf numFmtId="244" fontId="247" fillId="55" borderId="60" xfId="4261" applyNumberFormat="1" applyFont="1" applyFill="1" applyBorder="1" applyAlignment="1">
      <alignment horizontal="right" vertical="center" wrapText="1"/>
    </xf>
    <xf numFmtId="244" fontId="54" fillId="55" borderId="60" xfId="4261" applyNumberFormat="1" applyFont="1" applyFill="1" applyBorder="1" applyAlignment="1">
      <alignment horizontal="right" vertical="center" wrapText="1"/>
    </xf>
    <xf numFmtId="244" fontId="259" fillId="55" borderId="60" xfId="4261" applyNumberFormat="1" applyFont="1" applyFill="1" applyBorder="1" applyAlignment="1">
      <alignment horizontal="right" vertical="center" wrapText="1"/>
    </xf>
    <xf numFmtId="244" fontId="249" fillId="55" borderId="60" xfId="4261" applyNumberFormat="1" applyFont="1" applyFill="1" applyBorder="1" applyAlignment="1">
      <alignment horizontal="right" vertical="center" wrapText="1"/>
    </xf>
    <xf numFmtId="0" fontId="54" fillId="55" borderId="0" xfId="0" applyFont="1" applyFill="1"/>
    <xf numFmtId="244" fontId="259" fillId="52" borderId="60" xfId="4261" quotePrefix="1" applyNumberFormat="1" applyFont="1" applyFill="1" applyBorder="1" applyAlignment="1">
      <alignment horizontal="center" vertical="center" wrapText="1"/>
    </xf>
    <xf numFmtId="0" fontId="259" fillId="52" borderId="60" xfId="4261" applyNumberFormat="1" applyFont="1" applyFill="1" applyBorder="1" applyAlignment="1">
      <alignment horizontal="center" vertical="center" wrapText="1"/>
    </xf>
    <xf numFmtId="244" fontId="259" fillId="52" borderId="60" xfId="4261" applyNumberFormat="1" applyFont="1" applyFill="1" applyBorder="1" applyAlignment="1">
      <alignment horizontal="left" vertical="center" wrapText="1"/>
    </xf>
    <xf numFmtId="0" fontId="247" fillId="54" borderId="62" xfId="0" applyFont="1" applyFill="1" applyBorder="1" applyAlignment="1">
      <alignment horizontal="center" vertical="center" wrapText="1"/>
    </xf>
    <xf numFmtId="0" fontId="247" fillId="54" borderId="7" xfId="0" applyFont="1" applyFill="1" applyBorder="1" applyAlignment="1">
      <alignment horizontal="center" vertical="center" wrapText="1"/>
    </xf>
    <xf numFmtId="0" fontId="250" fillId="0" borderId="60" xfId="2700" applyFont="1" applyFill="1" applyBorder="1" applyAlignment="1">
      <alignment horizontal="center" vertical="center" wrapText="1"/>
    </xf>
    <xf numFmtId="0" fontId="259" fillId="52" borderId="60" xfId="0" applyFont="1" applyFill="1" applyBorder="1" applyAlignment="1">
      <alignment vertical="center" wrapText="1"/>
    </xf>
    <xf numFmtId="0" fontId="247" fillId="52" borderId="60" xfId="0" applyFont="1" applyFill="1" applyBorder="1" applyAlignment="1">
      <alignment horizontal="center" vertical="center" wrapText="1"/>
    </xf>
    <xf numFmtId="0" fontId="259" fillId="52" borderId="60" xfId="0" applyFont="1" applyFill="1" applyBorder="1" applyAlignment="1">
      <alignment horizontal="left" vertical="center" wrapText="1"/>
    </xf>
    <xf numFmtId="244" fontId="259" fillId="54" borderId="60" xfId="4261" applyNumberFormat="1" applyFont="1" applyFill="1" applyBorder="1" applyAlignment="1">
      <alignment horizontal="right" vertical="center" wrapText="1"/>
    </xf>
    <xf numFmtId="0" fontId="260" fillId="52" borderId="60" xfId="0" applyFont="1" applyFill="1" applyBorder="1" applyAlignment="1">
      <alignment horizontal="center" vertical="center" wrapText="1"/>
    </xf>
    <xf numFmtId="0" fontId="247" fillId="52" borderId="60" xfId="0" applyFont="1" applyFill="1" applyBorder="1" applyAlignment="1">
      <alignment horizontal="center" vertical="center" wrapText="1"/>
    </xf>
    <xf numFmtId="0" fontId="250" fillId="0" borderId="60" xfId="2700" applyFont="1" applyFill="1" applyBorder="1" applyAlignment="1">
      <alignment horizontal="center" vertical="center" wrapText="1"/>
    </xf>
    <xf numFmtId="0" fontId="251" fillId="0" borderId="60" xfId="2700" applyFont="1" applyFill="1" applyBorder="1" applyAlignment="1">
      <alignment horizontal="center" vertical="center" wrapText="1"/>
    </xf>
    <xf numFmtId="0" fontId="256" fillId="0" borderId="60" xfId="0" applyFont="1" applyFill="1" applyBorder="1" applyAlignment="1">
      <alignment horizontal="center" vertical="center" wrapText="1"/>
    </xf>
    <xf numFmtId="244" fontId="256" fillId="0" borderId="60" xfId="4261" applyNumberFormat="1" applyFont="1" applyFill="1" applyBorder="1" applyAlignment="1">
      <alignment horizontal="right" vertical="center"/>
    </xf>
    <xf numFmtId="244" fontId="258" fillId="0" borderId="60" xfId="4261" applyNumberFormat="1" applyFont="1" applyFill="1" applyBorder="1" applyAlignment="1">
      <alignment horizontal="right" vertical="center"/>
    </xf>
    <xf numFmtId="0" fontId="253" fillId="0" borderId="0" xfId="0" applyFont="1" applyFill="1" applyAlignment="1">
      <alignment vertical="center"/>
    </xf>
    <xf numFmtId="0" fontId="247" fillId="0" borderId="60" xfId="0" applyFont="1" applyFill="1" applyBorder="1" applyAlignment="1">
      <alignment horizontal="center" vertical="center" wrapText="1"/>
    </xf>
    <xf numFmtId="337" fontId="247" fillId="0" borderId="60" xfId="4261" applyNumberFormat="1" applyFont="1" applyFill="1" applyBorder="1" applyAlignment="1">
      <alignment horizontal="right" vertical="center" wrapText="1"/>
    </xf>
    <xf numFmtId="244" fontId="247" fillId="0" borderId="60" xfId="4261" applyNumberFormat="1" applyFont="1" applyFill="1" applyBorder="1" applyAlignment="1">
      <alignment horizontal="right" vertical="center" wrapText="1"/>
    </xf>
    <xf numFmtId="244" fontId="260" fillId="0" borderId="60" xfId="4261" applyNumberFormat="1" applyFont="1" applyFill="1" applyBorder="1" applyAlignment="1">
      <alignment horizontal="right" vertical="center" wrapText="1"/>
    </xf>
    <xf numFmtId="337" fontId="247" fillId="0" borderId="60" xfId="4261" applyNumberFormat="1" applyFont="1" applyFill="1" applyBorder="1" applyAlignment="1">
      <alignment horizontal="center" vertical="center" wrapText="1"/>
    </xf>
    <xf numFmtId="0" fontId="54" fillId="0" borderId="60" xfId="0" quotePrefix="1" applyFont="1" applyFill="1" applyBorder="1" applyAlignment="1">
      <alignment horizontal="center" vertical="center" wrapText="1"/>
    </xf>
    <xf numFmtId="0" fontId="54" fillId="0" borderId="60" xfId="0" applyFont="1" applyFill="1" applyBorder="1" applyAlignment="1">
      <alignment horizontal="left" vertical="center" wrapText="1"/>
    </xf>
    <xf numFmtId="0" fontId="54" fillId="0" borderId="60" xfId="0" applyFont="1" applyFill="1" applyBorder="1" applyAlignment="1">
      <alignment horizontal="center" vertical="center" wrapText="1"/>
    </xf>
    <xf numFmtId="244" fontId="54" fillId="0" borderId="60" xfId="4261" applyNumberFormat="1" applyFont="1" applyFill="1" applyBorder="1" applyAlignment="1">
      <alignment horizontal="right" vertical="center" wrapText="1"/>
    </xf>
    <xf numFmtId="337" fontId="54" fillId="0" borderId="60" xfId="4261" applyNumberFormat="1" applyFont="1" applyFill="1" applyBorder="1" applyAlignment="1">
      <alignment horizontal="right" vertical="center" wrapText="1"/>
    </xf>
    <xf numFmtId="244" fontId="259" fillId="0" borderId="60" xfId="4261" applyNumberFormat="1" applyFont="1" applyFill="1" applyBorder="1" applyAlignment="1">
      <alignment horizontal="right" vertical="center" wrapText="1"/>
    </xf>
    <xf numFmtId="337" fontId="259" fillId="0" borderId="60" xfId="4261" applyNumberFormat="1" applyFont="1" applyFill="1" applyBorder="1" applyAlignment="1">
      <alignment horizontal="right" vertical="center" wrapText="1"/>
    </xf>
    <xf numFmtId="0" fontId="249" fillId="0" borderId="60" xfId="0" applyFont="1" applyFill="1" applyBorder="1" applyAlignment="1">
      <alignment horizontal="center" vertical="center" wrapText="1"/>
    </xf>
    <xf numFmtId="0" fontId="249" fillId="0" borderId="60" xfId="0" applyFont="1" applyFill="1" applyBorder="1" applyAlignment="1">
      <alignment horizontal="left" vertical="center" wrapText="1"/>
    </xf>
    <xf numFmtId="244" fontId="249" fillId="0" borderId="60" xfId="4261" applyNumberFormat="1" applyFont="1" applyFill="1" applyBorder="1" applyAlignment="1">
      <alignment horizontal="right" vertical="center" wrapText="1"/>
    </xf>
    <xf numFmtId="337" fontId="249" fillId="0" borderId="60" xfId="4261" applyNumberFormat="1" applyFont="1" applyFill="1" applyBorder="1" applyAlignment="1">
      <alignment horizontal="right" vertical="center" wrapText="1"/>
    </xf>
    <xf numFmtId="244" fontId="54" fillId="0" borderId="60" xfId="4261" applyNumberFormat="1" applyFont="1" applyFill="1" applyBorder="1" applyAlignment="1">
      <alignment horizontal="left" vertical="center" wrapText="1"/>
    </xf>
    <xf numFmtId="337" fontId="54" fillId="0" borderId="60" xfId="4261" applyNumberFormat="1" applyFont="1" applyFill="1" applyBorder="1" applyAlignment="1">
      <alignment horizontal="center" vertical="center" wrapText="1"/>
    </xf>
    <xf numFmtId="337" fontId="54" fillId="0" borderId="60" xfId="4261" quotePrefix="1" applyNumberFormat="1" applyFont="1" applyFill="1" applyBorder="1" applyAlignment="1">
      <alignment horizontal="center" vertical="center" wrapText="1"/>
    </xf>
    <xf numFmtId="0" fontId="54" fillId="0" borderId="60" xfId="0" applyFont="1" applyFill="1" applyBorder="1" applyAlignment="1">
      <alignment vertical="center" wrapText="1"/>
    </xf>
    <xf numFmtId="0" fontId="247" fillId="0" borderId="60" xfId="0" quotePrefix="1" applyFont="1" applyFill="1" applyBorder="1" applyAlignment="1">
      <alignment horizontal="center" vertical="center" wrapText="1"/>
    </xf>
    <xf numFmtId="0" fontId="247" fillId="0" borderId="60" xfId="0" applyFont="1" applyFill="1" applyBorder="1" applyAlignment="1">
      <alignment vertical="center" wrapText="1"/>
    </xf>
    <xf numFmtId="0" fontId="259" fillId="0" borderId="60" xfId="0" applyFont="1" applyFill="1" applyBorder="1" applyAlignment="1">
      <alignment horizontal="center" vertical="center" wrapText="1"/>
    </xf>
    <xf numFmtId="244" fontId="54" fillId="0" borderId="60" xfId="4261" applyNumberFormat="1" applyFont="1" applyFill="1" applyBorder="1" applyAlignment="1">
      <alignment horizontal="center" vertical="center" wrapText="1"/>
    </xf>
    <xf numFmtId="244" fontId="54" fillId="0" borderId="60" xfId="4261" quotePrefix="1" applyNumberFormat="1" applyFont="1" applyFill="1" applyBorder="1" applyAlignment="1">
      <alignment horizontal="center" vertical="center" wrapText="1"/>
    </xf>
    <xf numFmtId="0" fontId="54" fillId="0" borderId="60" xfId="4261" applyNumberFormat="1" applyFont="1" applyFill="1" applyBorder="1" applyAlignment="1">
      <alignment horizontal="center" vertical="center" wrapText="1"/>
    </xf>
    <xf numFmtId="0" fontId="54" fillId="0" borderId="0" xfId="0" applyFont="1" applyFill="1"/>
    <xf numFmtId="0" fontId="54" fillId="0" borderId="0" xfId="0" applyFont="1" applyFill="1" applyAlignment="1">
      <alignment horizontal="center"/>
    </xf>
    <xf numFmtId="338" fontId="54" fillId="0" borderId="0" xfId="0" applyNumberFormat="1" applyFont="1" applyFill="1"/>
    <xf numFmtId="0" fontId="247" fillId="52" borderId="60" xfId="0" applyFont="1" applyFill="1" applyBorder="1" applyAlignment="1">
      <alignment horizontal="center" vertical="center" wrapText="1"/>
    </xf>
    <xf numFmtId="337" fontId="260" fillId="52" borderId="60" xfId="4261" applyNumberFormat="1" applyFont="1" applyFill="1" applyBorder="1" applyAlignment="1">
      <alignment horizontal="right" vertical="center" wrapText="1"/>
    </xf>
    <xf numFmtId="244" fontId="247" fillId="53" borderId="0" xfId="0" applyNumberFormat="1" applyFont="1" applyFill="1"/>
    <xf numFmtId="0" fontId="259" fillId="53" borderId="0" xfId="0" applyFont="1" applyFill="1"/>
    <xf numFmtId="244" fontId="259" fillId="52" borderId="0" xfId="4261" applyNumberFormat="1" applyFont="1" applyFill="1"/>
    <xf numFmtId="0" fontId="259" fillId="52" borderId="0" xfId="0" applyFont="1" applyFill="1"/>
    <xf numFmtId="0" fontId="259" fillId="0" borderId="60" xfId="0" quotePrefix="1" applyFont="1" applyFill="1" applyBorder="1" applyAlignment="1">
      <alignment horizontal="center" vertical="center" wrapText="1"/>
    </xf>
    <xf numFmtId="244" fontId="259" fillId="0" borderId="60" xfId="4261" applyNumberFormat="1" applyFont="1" applyFill="1" applyBorder="1" applyAlignment="1">
      <alignment horizontal="left" vertical="center" wrapText="1"/>
    </xf>
    <xf numFmtId="337" fontId="259" fillId="0" borderId="60" xfId="4261" applyNumberFormat="1" applyFont="1" applyFill="1" applyBorder="1" applyAlignment="1">
      <alignment horizontal="center" vertical="center" wrapText="1"/>
    </xf>
    <xf numFmtId="337" fontId="259" fillId="0" borderId="60" xfId="4261" quotePrefix="1"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right" vertical="center"/>
    </xf>
    <xf numFmtId="0" fontId="4" fillId="0" borderId="0" xfId="0" applyFont="1" applyAlignment="1">
      <alignment horizontal="center" vertical="center"/>
    </xf>
    <xf numFmtId="0" fontId="242" fillId="0" borderId="0" xfId="0" applyFont="1" applyAlignment="1">
      <alignment horizontal="center"/>
    </xf>
    <xf numFmtId="0" fontId="243" fillId="0" borderId="2" xfId="0" applyFont="1" applyBorder="1" applyAlignment="1">
      <alignment horizontal="right"/>
    </xf>
    <xf numFmtId="0" fontId="244" fillId="0" borderId="0" xfId="0" applyFont="1" applyAlignment="1">
      <alignment horizontal="center"/>
    </xf>
    <xf numFmtId="0" fontId="243" fillId="0" borderId="60" xfId="0" applyFont="1" applyBorder="1" applyAlignment="1">
      <alignment horizontal="center" vertical="center" wrapText="1"/>
    </xf>
    <xf numFmtId="0" fontId="0" fillId="0" borderId="60" xfId="0"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2" fillId="0" borderId="2" xfId="0" applyFont="1" applyBorder="1" applyAlignment="1">
      <alignment horizontal="right"/>
    </xf>
    <xf numFmtId="3" fontId="18" fillId="0" borderId="60" xfId="1" applyNumberFormat="1" applyFont="1" applyBorder="1" applyAlignment="1">
      <alignment horizontal="center" vertical="center" wrapText="1"/>
    </xf>
    <xf numFmtId="3" fontId="18" fillId="0" borderId="60" xfId="1" applyNumberFormat="1" applyFont="1" applyFill="1" applyBorder="1" applyAlignment="1">
      <alignment horizontal="center" vertical="center" wrapText="1"/>
    </xf>
    <xf numFmtId="1" fontId="14" fillId="0" borderId="0" xfId="1" applyNumberFormat="1" applyFont="1" applyFill="1" applyAlignment="1">
      <alignment horizontal="center" vertical="center"/>
    </xf>
    <xf numFmtId="1" fontId="14" fillId="0" borderId="0" xfId="1" applyNumberFormat="1" applyFont="1" applyFill="1" applyAlignment="1">
      <alignment horizontal="center" vertical="center" wrapText="1"/>
    </xf>
    <xf numFmtId="3" fontId="21" fillId="0" borderId="60" xfId="1" applyNumberFormat="1" applyFont="1" applyBorder="1" applyAlignment="1">
      <alignment horizontal="center" vertical="center" wrapText="1"/>
    </xf>
    <xf numFmtId="1" fontId="23" fillId="0" borderId="0" xfId="1" applyNumberFormat="1" applyFont="1" applyFill="1" applyAlignment="1">
      <alignment horizontal="center" vertical="center"/>
    </xf>
    <xf numFmtId="1" fontId="23" fillId="0" borderId="0" xfId="1" applyNumberFormat="1" applyFont="1" applyFill="1" applyAlignment="1">
      <alignment horizontal="center" vertical="center" wrapText="1"/>
    </xf>
    <xf numFmtId="1" fontId="16" fillId="0" borderId="2" xfId="1" applyNumberFormat="1" applyFont="1" applyFill="1" applyBorder="1" applyAlignment="1">
      <alignment horizontal="right" vertical="center"/>
    </xf>
    <xf numFmtId="3" fontId="21" fillId="0" borderId="60" xfId="1" applyNumberFormat="1" applyFont="1" applyFill="1" applyBorder="1" applyAlignment="1">
      <alignment horizontal="center" vertical="center" wrapText="1"/>
    </xf>
    <xf numFmtId="3" fontId="18" fillId="0" borderId="62" xfId="1" applyNumberFormat="1" applyFont="1" applyFill="1" applyBorder="1" applyAlignment="1">
      <alignment horizontal="center" vertical="center" wrapText="1"/>
    </xf>
    <xf numFmtId="3" fontId="18" fillId="0" borderId="8" xfId="1" applyNumberFormat="1" applyFont="1" applyFill="1" applyBorder="1" applyAlignment="1">
      <alignment horizontal="center" vertical="center" wrapText="1"/>
    </xf>
    <xf numFmtId="3" fontId="18" fillId="0" borderId="7" xfId="1" applyNumberFormat="1" applyFont="1" applyFill="1" applyBorder="1" applyAlignment="1">
      <alignment horizontal="center" vertical="center" wrapText="1"/>
    </xf>
    <xf numFmtId="3" fontId="18" fillId="0" borderId="63" xfId="1" applyNumberFormat="1" applyFont="1" applyBorder="1" applyAlignment="1">
      <alignment horizontal="center" vertical="center" wrapText="1"/>
    </xf>
    <xf numFmtId="3" fontId="18" fillId="0" borderId="65" xfId="1" applyNumberFormat="1" applyFont="1" applyBorder="1" applyAlignment="1">
      <alignment horizontal="center" vertical="center" wrapText="1"/>
    </xf>
    <xf numFmtId="3" fontId="18" fillId="0" borderId="64" xfId="1" applyNumberFormat="1" applyFont="1" applyBorder="1" applyAlignment="1">
      <alignment horizontal="center" vertical="center" wrapText="1"/>
    </xf>
    <xf numFmtId="1" fontId="16" fillId="0" borderId="0" xfId="1" applyNumberFormat="1" applyFont="1" applyFill="1" applyAlignment="1">
      <alignment horizontal="center" vertical="center"/>
    </xf>
    <xf numFmtId="1" fontId="16" fillId="0" borderId="0" xfId="1" applyNumberFormat="1" applyFont="1" applyFill="1" applyAlignment="1">
      <alignment horizontal="center" vertical="center" wrapText="1"/>
    </xf>
    <xf numFmtId="3" fontId="18" fillId="0" borderId="1" xfId="1"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3" fontId="18" fillId="0" borderId="6" xfId="1" applyNumberFormat="1" applyFont="1" applyFill="1" applyBorder="1" applyAlignment="1">
      <alignment horizontal="center" vertical="center" wrapText="1"/>
    </xf>
    <xf numFmtId="3" fontId="18" fillId="0" borderId="1" xfId="1" applyNumberFormat="1" applyFont="1" applyBorder="1" applyAlignment="1">
      <alignment horizontal="center" vertical="center" wrapText="1"/>
    </xf>
    <xf numFmtId="3" fontId="18" fillId="0" borderId="6" xfId="1" applyNumberFormat="1" applyFont="1" applyBorder="1" applyAlignment="1">
      <alignment horizontal="center" vertical="center" wrapText="1"/>
    </xf>
    <xf numFmtId="3" fontId="18" fillId="0" borderId="8" xfId="1" applyNumberFormat="1" applyFont="1" applyBorder="1" applyAlignment="1">
      <alignment horizontal="center" vertical="center" wrapText="1"/>
    </xf>
    <xf numFmtId="3" fontId="18" fillId="0" borderId="7" xfId="1" applyNumberFormat="1" applyFont="1" applyBorder="1" applyAlignment="1">
      <alignment horizontal="center" vertical="center" wrapText="1"/>
    </xf>
    <xf numFmtId="3" fontId="21" fillId="0" borderId="3" xfId="1" applyNumberFormat="1" applyFont="1" applyFill="1" applyBorder="1" applyAlignment="1">
      <alignment horizontal="center" vertical="center" wrapText="1"/>
    </xf>
    <xf numFmtId="3" fontId="21" fillId="0" borderId="4" xfId="1" applyNumberFormat="1" applyFont="1" applyFill="1" applyBorder="1" applyAlignment="1">
      <alignment horizontal="center" vertical="center" wrapText="1"/>
    </xf>
    <xf numFmtId="3" fontId="21" fillId="0" borderId="5" xfId="1" applyNumberFormat="1" applyFont="1" applyFill="1" applyBorder="1" applyAlignment="1">
      <alignment horizontal="center" vertical="center" wrapText="1"/>
    </xf>
    <xf numFmtId="3" fontId="21" fillId="0" borderId="1" xfId="1" applyNumberFormat="1" applyFont="1" applyFill="1" applyBorder="1" applyAlignment="1">
      <alignment horizontal="left" vertical="center" wrapText="1"/>
    </xf>
    <xf numFmtId="0" fontId="19" fillId="0" borderId="1" xfId="2" applyFont="1" applyBorder="1"/>
    <xf numFmtId="1" fontId="13" fillId="0" borderId="0" xfId="1" applyNumberFormat="1" applyFont="1" applyFill="1" applyAlignment="1">
      <alignment horizontal="center" vertical="center"/>
    </xf>
    <xf numFmtId="1" fontId="15" fillId="0" borderId="0" xfId="1" applyNumberFormat="1" applyFont="1" applyFill="1" applyAlignment="1">
      <alignment horizontal="center" vertical="center" wrapText="1"/>
    </xf>
    <xf numFmtId="3" fontId="18" fillId="0" borderId="13" xfId="1" applyNumberFormat="1" applyFont="1" applyBorder="1" applyAlignment="1">
      <alignment horizontal="center" vertical="center" wrapText="1"/>
    </xf>
    <xf numFmtId="3" fontId="18" fillId="0" borderId="14" xfId="1" applyNumberFormat="1" applyFont="1" applyBorder="1" applyAlignment="1">
      <alignment horizontal="center" vertical="center" wrapText="1"/>
    </xf>
    <xf numFmtId="3" fontId="18" fillId="0" borderId="15" xfId="1" applyNumberFormat="1" applyFont="1" applyBorder="1" applyAlignment="1">
      <alignment horizontal="center" vertical="center" wrapText="1"/>
    </xf>
    <xf numFmtId="3" fontId="18" fillId="0" borderId="16" xfId="1" applyNumberFormat="1" applyFont="1" applyBorder="1" applyAlignment="1">
      <alignment horizontal="center" vertical="center" wrapText="1"/>
    </xf>
    <xf numFmtId="3" fontId="18" fillId="0" borderId="2" xfId="1" applyNumberFormat="1" applyFont="1" applyBorder="1" applyAlignment="1">
      <alignment horizontal="center" vertical="center" wrapText="1"/>
    </xf>
    <xf numFmtId="3" fontId="18" fillId="0" borderId="17" xfId="1" applyNumberFormat="1" applyFont="1" applyBorder="1" applyAlignment="1">
      <alignment horizontal="center" vertical="center" wrapText="1"/>
    </xf>
    <xf numFmtId="0" fontId="23" fillId="52" borderId="0" xfId="2700" applyFont="1" applyFill="1" applyAlignment="1">
      <alignment horizontal="right" vertical="center"/>
    </xf>
    <xf numFmtId="0" fontId="14" fillId="52" borderId="2" xfId="2700" applyFont="1" applyFill="1" applyBorder="1" applyAlignment="1">
      <alignment horizontal="right" vertical="center"/>
    </xf>
    <xf numFmtId="0" fontId="250" fillId="0" borderId="60" xfId="2700" applyFont="1" applyFill="1" applyBorder="1" applyAlignment="1">
      <alignment horizontal="center" vertical="center" wrapText="1"/>
    </xf>
    <xf numFmtId="0" fontId="23" fillId="52" borderId="0" xfId="2700" applyFont="1" applyFill="1" applyBorder="1" applyAlignment="1">
      <alignment horizontal="center" vertical="center" wrapText="1"/>
    </xf>
    <xf numFmtId="0" fontId="23" fillId="52" borderId="0" xfId="2700" applyFont="1" applyFill="1" applyBorder="1" applyAlignment="1">
      <alignment horizontal="center" vertical="center"/>
    </xf>
    <xf numFmtId="0" fontId="14" fillId="52" borderId="0" xfId="2700" applyFont="1" applyFill="1" applyBorder="1" applyAlignment="1">
      <alignment horizontal="center" vertical="center"/>
    </xf>
    <xf numFmtId="0" fontId="12" fillId="52" borderId="0" xfId="2700" applyFont="1" applyFill="1" applyBorder="1" applyAlignment="1">
      <alignment horizontal="center" vertical="center"/>
    </xf>
    <xf numFmtId="0" fontId="251" fillId="0" borderId="60" xfId="2700" applyFont="1" applyFill="1" applyBorder="1" applyAlignment="1">
      <alignment horizontal="center" vertical="center" wrapText="1"/>
    </xf>
    <xf numFmtId="0" fontId="250" fillId="52" borderId="62" xfId="2700" applyFont="1" applyFill="1" applyBorder="1" applyAlignment="1">
      <alignment horizontal="center" vertical="center" wrapText="1"/>
    </xf>
    <xf numFmtId="0" fontId="250" fillId="52" borderId="8" xfId="2700" applyFont="1" applyFill="1" applyBorder="1" applyAlignment="1">
      <alignment horizontal="center" vertical="center" wrapText="1"/>
    </xf>
    <xf numFmtId="0" fontId="250" fillId="52" borderId="7" xfId="2700" applyFont="1" applyFill="1" applyBorder="1" applyAlignment="1">
      <alignment horizontal="center" vertical="center" wrapText="1"/>
    </xf>
    <xf numFmtId="0" fontId="250" fillId="0" borderId="67" xfId="2700" applyFont="1" applyFill="1" applyBorder="1" applyAlignment="1">
      <alignment horizontal="center" vertical="center" wrapText="1"/>
    </xf>
    <xf numFmtId="0" fontId="250" fillId="0" borderId="68" xfId="2700" applyFont="1" applyFill="1" applyBorder="1" applyAlignment="1">
      <alignment horizontal="center" vertical="center" wrapText="1"/>
    </xf>
    <xf numFmtId="0" fontId="250" fillId="0" borderId="69" xfId="2700" applyFont="1" applyFill="1" applyBorder="1" applyAlignment="1">
      <alignment horizontal="center" vertical="center" wrapText="1"/>
    </xf>
    <xf numFmtId="0" fontId="250" fillId="0" borderId="16" xfId="2700" applyFont="1" applyFill="1" applyBorder="1" applyAlignment="1">
      <alignment horizontal="center" vertical="center" wrapText="1"/>
    </xf>
    <xf numFmtId="0" fontId="250" fillId="0" borderId="2" xfId="2700" applyFont="1" applyFill="1" applyBorder="1" applyAlignment="1">
      <alignment horizontal="center" vertical="center" wrapText="1"/>
    </xf>
    <xf numFmtId="0" fontId="250" fillId="0" borderId="17" xfId="2700" applyFont="1" applyFill="1" applyBorder="1" applyAlignment="1">
      <alignment horizontal="center" vertical="center" wrapText="1"/>
    </xf>
    <xf numFmtId="0" fontId="250" fillId="52" borderId="67" xfId="2700" applyFont="1" applyFill="1" applyBorder="1" applyAlignment="1">
      <alignment horizontal="center" vertical="center" wrapText="1"/>
    </xf>
    <xf numFmtId="0" fontId="250" fillId="52" borderId="68" xfId="2700" applyFont="1" applyFill="1" applyBorder="1" applyAlignment="1">
      <alignment horizontal="center" vertical="center" wrapText="1"/>
    </xf>
    <xf numFmtId="0" fontId="250" fillId="52" borderId="69" xfId="2700" applyFont="1" applyFill="1" applyBorder="1" applyAlignment="1">
      <alignment horizontal="center" vertical="center" wrapText="1"/>
    </xf>
    <xf numFmtId="0" fontId="250" fillId="52" borderId="16" xfId="2700" applyFont="1" applyFill="1" applyBorder="1" applyAlignment="1">
      <alignment horizontal="center" vertical="center" wrapText="1"/>
    </xf>
    <xf numFmtId="0" fontId="250" fillId="52" borderId="2" xfId="2700" applyFont="1" applyFill="1" applyBorder="1" applyAlignment="1">
      <alignment horizontal="center" vertical="center" wrapText="1"/>
    </xf>
    <xf numFmtId="0" fontId="250" fillId="52" borderId="17" xfId="2700" applyFont="1" applyFill="1" applyBorder="1" applyAlignment="1">
      <alignment horizontal="center" vertical="center" wrapText="1"/>
    </xf>
    <xf numFmtId="0" fontId="23" fillId="52" borderId="63" xfId="2700" applyFont="1" applyFill="1" applyBorder="1" applyAlignment="1">
      <alignment horizontal="center" vertical="center" wrapText="1"/>
    </xf>
    <xf numFmtId="0" fontId="23" fillId="52" borderId="65" xfId="2700" applyFont="1" applyFill="1" applyBorder="1" applyAlignment="1">
      <alignment horizontal="center" vertical="center"/>
    </xf>
    <xf numFmtId="0" fontId="23" fillId="52" borderId="64" xfId="2700" applyFont="1" applyFill="1" applyBorder="1" applyAlignment="1">
      <alignment horizontal="center" vertical="center"/>
    </xf>
    <xf numFmtId="0" fontId="251" fillId="53" borderId="60" xfId="2700" applyFont="1" applyFill="1" applyBorder="1" applyAlignment="1">
      <alignment horizontal="center" vertical="center" wrapText="1"/>
    </xf>
    <xf numFmtId="0" fontId="250" fillId="53" borderId="60" xfId="2700" applyFont="1" applyFill="1" applyBorder="1" applyAlignment="1">
      <alignment horizontal="center" vertical="center" wrapText="1"/>
    </xf>
    <xf numFmtId="0" fontId="23" fillId="0" borderId="63" xfId="2700" applyFont="1" applyFill="1" applyBorder="1" applyAlignment="1">
      <alignment horizontal="center" vertical="center" wrapText="1"/>
    </xf>
    <xf numFmtId="0" fontId="23" fillId="0" borderId="65" xfId="2700" applyFont="1" applyFill="1" applyBorder="1" applyAlignment="1">
      <alignment horizontal="center" vertical="center"/>
    </xf>
    <xf numFmtId="0" fontId="23" fillId="0" borderId="64" xfId="2700" applyFont="1" applyFill="1" applyBorder="1" applyAlignment="1">
      <alignment horizontal="center" vertical="center"/>
    </xf>
    <xf numFmtId="0" fontId="250" fillId="52" borderId="60" xfId="2700" applyFont="1" applyFill="1" applyBorder="1" applyAlignment="1">
      <alignment horizontal="center" vertical="center" wrapText="1"/>
    </xf>
    <xf numFmtId="0" fontId="23" fillId="52" borderId="0" xfId="0" applyFont="1" applyFill="1" applyAlignment="1">
      <alignment horizontal="right"/>
    </xf>
    <xf numFmtId="0" fontId="23" fillId="52" borderId="0" xfId="0" applyFont="1" applyFill="1" applyAlignment="1">
      <alignment horizontal="center" vertical="center" wrapText="1"/>
    </xf>
    <xf numFmtId="0" fontId="14" fillId="52" borderId="2" xfId="0" applyFont="1" applyFill="1" applyBorder="1" applyAlignment="1">
      <alignment horizontal="right" vertical="center"/>
    </xf>
    <xf numFmtId="0" fontId="14" fillId="52" borderId="0" xfId="0" applyFont="1" applyFill="1" applyAlignment="1">
      <alignment horizontal="center"/>
    </xf>
    <xf numFmtId="0" fontId="14" fillId="52" borderId="0" xfId="0" applyFont="1" applyFill="1" applyAlignment="1">
      <alignment horizontal="center" vertical="center" wrapText="1"/>
    </xf>
    <xf numFmtId="0" fontId="247" fillId="0" borderId="60" xfId="0" applyFont="1" applyFill="1" applyBorder="1" applyAlignment="1">
      <alignment horizontal="center" vertical="center" wrapText="1"/>
    </xf>
    <xf numFmtId="0" fontId="247" fillId="0" borderId="62" xfId="0" applyFont="1" applyFill="1" applyBorder="1" applyAlignment="1">
      <alignment horizontal="center" vertical="center" wrapText="1"/>
    </xf>
    <xf numFmtId="0" fontId="247" fillId="0" borderId="8" xfId="0" applyFont="1" applyFill="1" applyBorder="1" applyAlignment="1">
      <alignment horizontal="center" vertical="center" wrapText="1"/>
    </xf>
    <xf numFmtId="0" fontId="247" fillId="0" borderId="7"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65" xfId="0" applyFont="1" applyFill="1" applyBorder="1" applyAlignment="1">
      <alignment horizontal="center" vertical="center"/>
    </xf>
    <xf numFmtId="0" fontId="23" fillId="0" borderId="64" xfId="0" applyFont="1" applyFill="1" applyBorder="1" applyAlignment="1">
      <alignment horizontal="center" vertical="center"/>
    </xf>
    <xf numFmtId="0" fontId="18" fillId="0" borderId="60" xfId="0" applyFont="1" applyFill="1" applyBorder="1"/>
    <xf numFmtId="0" fontId="247" fillId="52" borderId="62" xfId="0" applyFont="1" applyFill="1" applyBorder="1" applyAlignment="1">
      <alignment horizontal="center" vertical="center" wrapText="1"/>
    </xf>
    <xf numFmtId="0" fontId="247" fillId="52" borderId="8" xfId="0" applyFont="1" applyFill="1" applyBorder="1" applyAlignment="1">
      <alignment horizontal="center" vertical="center" wrapText="1"/>
    </xf>
    <xf numFmtId="0" fontId="247" fillId="52" borderId="7" xfId="0" applyFont="1" applyFill="1" applyBorder="1" applyAlignment="1">
      <alignment horizontal="center" vertical="center" wrapText="1"/>
    </xf>
    <xf numFmtId="0" fontId="247" fillId="52" borderId="60" xfId="0" applyFont="1" applyFill="1" applyBorder="1" applyAlignment="1">
      <alignment horizontal="center" vertical="center" wrapText="1"/>
    </xf>
    <xf numFmtId="0" fontId="23" fillId="52" borderId="63" xfId="0" applyFont="1" applyFill="1" applyBorder="1" applyAlignment="1">
      <alignment horizontal="center" vertical="center" wrapText="1"/>
    </xf>
    <xf numFmtId="0" fontId="23" fillId="52" borderId="65" xfId="0" applyFont="1" applyFill="1" applyBorder="1" applyAlignment="1">
      <alignment horizontal="center" vertical="center"/>
    </xf>
    <xf numFmtId="0" fontId="23" fillId="52" borderId="64" xfId="0" applyFont="1" applyFill="1" applyBorder="1" applyAlignment="1">
      <alignment horizontal="center" vertical="center"/>
    </xf>
    <xf numFmtId="0" fontId="18" fillId="52" borderId="60" xfId="0" applyFont="1" applyFill="1" applyBorder="1"/>
    <xf numFmtId="0" fontId="247" fillId="53" borderId="62" xfId="0" applyFont="1" applyFill="1" applyBorder="1" applyAlignment="1">
      <alignment horizontal="center" vertical="center" wrapText="1"/>
    </xf>
    <xf numFmtId="0" fontId="247" fillId="53" borderId="7" xfId="0" applyFont="1" applyFill="1" applyBorder="1" applyAlignment="1">
      <alignment horizontal="center" vertical="center" wrapText="1"/>
    </xf>
    <xf numFmtId="0" fontId="247" fillId="55" borderId="62" xfId="0" applyFont="1" applyFill="1" applyBorder="1" applyAlignment="1">
      <alignment horizontal="center" vertical="center" wrapText="1"/>
    </xf>
    <xf numFmtId="0" fontId="247" fillId="55"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right" vertical="center"/>
    </xf>
    <xf numFmtId="0" fontId="4" fillId="0" borderId="0" xfId="0" applyFont="1" applyAlignment="1">
      <alignment horizontal="center" vertical="center" wrapText="1"/>
    </xf>
    <xf numFmtId="0" fontId="256" fillId="0" borderId="60" xfId="0" applyFont="1" applyBorder="1" applyAlignment="1">
      <alignment horizontal="center" vertical="center"/>
    </xf>
    <xf numFmtId="0" fontId="3" fillId="0" borderId="0" xfId="0" applyFont="1" applyAlignment="1">
      <alignment horizontal="right" vertical="center"/>
    </xf>
    <xf numFmtId="0" fontId="256" fillId="53" borderId="60" xfId="0" applyFont="1" applyFill="1" applyBorder="1" applyAlignment="1">
      <alignment horizontal="center" vertical="center" wrapText="1"/>
    </xf>
    <xf numFmtId="0" fontId="256" fillId="53" borderId="60" xfId="0" applyFont="1" applyFill="1" applyBorder="1" applyAlignment="1">
      <alignment horizontal="center" vertical="center"/>
    </xf>
    <xf numFmtId="0" fontId="256" fillId="0" borderId="60" xfId="0" applyFont="1" applyFill="1" applyBorder="1" applyAlignment="1">
      <alignment horizontal="center" vertical="center" wrapText="1"/>
    </xf>
    <xf numFmtId="0" fontId="257" fillId="0" borderId="60" xfId="0" applyFont="1" applyFill="1" applyBorder="1" applyAlignment="1">
      <alignment horizontal="center" vertical="center"/>
    </xf>
    <xf numFmtId="0" fontId="256" fillId="0" borderId="60" xfId="0" applyFont="1" applyBorder="1" applyAlignment="1">
      <alignment horizontal="center" vertical="center" wrapText="1"/>
    </xf>
    <xf numFmtId="0" fontId="257" fillId="0" borderId="60" xfId="0" applyFont="1" applyBorder="1" applyAlignment="1">
      <alignment horizontal="center" vertical="center"/>
    </xf>
  </cellXfs>
  <cellStyles count="4263">
    <cellStyle name="_x0001_" xfId="3"/>
    <cellStyle name="          &#10;&#10;shell=progman.exe&#10;&#10;m" xfId="4"/>
    <cellStyle name="          _x000d_&#10;shell=progman.exe_x000d_&#10;m" xfId="5"/>
    <cellStyle name="          _x005f_x000d__x005f_x000a_shell=progman.exe_x005f_x000d__x005f_x000a_m" xfId="6"/>
    <cellStyle name="&#10;&#10;JournalTemplate=C:\COMFO\CTALK\JOURSTD.TPL&#10;&#10;LbStateAddress=3 3 0 251 1 89 2 311&#10;&#10;LbStateJou" xfId="7"/>
    <cellStyle name="_x000d_&#10;JournalTemplate=C:\COMFO\CTALK\JOURSTD.TPL_x000d_&#10;LbStateAddress=3 3 0 251 1 89 2 311_x000d_&#10;LbStateJou" xfId="8"/>
    <cellStyle name="#,##0" xfId="9"/>
    <cellStyle name="#,##0 2" xfId="10"/>
    <cellStyle name="." xfId="11"/>
    <cellStyle name=". 2" xfId="12"/>
    <cellStyle name=". 3" xfId="13"/>
    <cellStyle name=".d©y" xfId="14"/>
    <cellStyle name="??" xfId="15"/>
    <cellStyle name="?? [0.00]_ Att. 1- Cover" xfId="16"/>
    <cellStyle name="?? [0]" xfId="17"/>
    <cellStyle name="?? [0] 2" xfId="18"/>
    <cellStyle name="?? 2" xfId="19"/>
    <cellStyle name="?? 3" xfId="20"/>
    <cellStyle name="?? 4" xfId="21"/>
    <cellStyle name="?? 5" xfId="22"/>
    <cellStyle name="?? 6" xfId="23"/>
    <cellStyle name="?? 7" xfId="24"/>
    <cellStyle name="?_x001d_??%U©÷u&amp;H©÷9_x0008_? s&#10;_x0007__x0001__x0001_" xfId="25"/>
    <cellStyle name="?_x001d_??%U©÷u&amp;H©÷9_x0008_? s&#10;_x0007__x0001__x0001_ 10" xfId="26"/>
    <cellStyle name="?_x001d_??%U©÷u&amp;H©÷9_x0008_? s&#10;_x0007__x0001__x0001_ 11" xfId="27"/>
    <cellStyle name="?_x001d_??%U©÷u&amp;H©÷9_x0008_? s&#10;_x0007__x0001__x0001_ 12" xfId="28"/>
    <cellStyle name="?_x001d_??%U©÷u&amp;H©÷9_x0008_? s&#10;_x0007__x0001__x0001_ 13" xfId="29"/>
    <cellStyle name="?_x001d_??%U©÷u&amp;H©÷9_x0008_? s&#10;_x0007__x0001__x0001_ 14" xfId="30"/>
    <cellStyle name="?_x001d_??%U©÷u&amp;H©÷9_x0008_? s&#10;_x0007__x0001__x0001_ 15" xfId="31"/>
    <cellStyle name="?_x001d_??%U©÷u&amp;H©÷9_x0008_? s&#10;_x0007__x0001__x0001_ 2" xfId="32"/>
    <cellStyle name="?_x001d_??%U©÷u&amp;H©÷9_x0008_? s&#10;_x0007__x0001__x0001_ 3" xfId="33"/>
    <cellStyle name="?_x001d_??%U©÷u&amp;H©÷9_x0008_? s&#10;_x0007__x0001__x0001_ 4" xfId="34"/>
    <cellStyle name="?_x001d_??%U©÷u&amp;H©÷9_x0008_? s&#10;_x0007__x0001__x0001_ 5" xfId="35"/>
    <cellStyle name="?_x001d_??%U©÷u&amp;H©÷9_x0008_? s&#10;_x0007__x0001__x0001_ 6" xfId="36"/>
    <cellStyle name="?_x001d_??%U©÷u&amp;H©÷9_x0008_? s&#10;_x0007__x0001__x0001_ 7" xfId="37"/>
    <cellStyle name="?_x001d_??%U©÷u&amp;H©÷9_x0008_? s&#10;_x0007__x0001__x0001_ 8" xfId="38"/>
    <cellStyle name="?_x001d_??%U©÷u&amp;H©÷9_x0008_? s&#10;_x0007__x0001__x0001_ 9" xfId="39"/>
    <cellStyle name="???? [0.00]_      " xfId="40"/>
    <cellStyle name="??????" xfId="41"/>
    <cellStyle name="????_      " xfId="42"/>
    <cellStyle name="???[0]_?? DI" xfId="43"/>
    <cellStyle name="???_?? DI" xfId="44"/>
    <cellStyle name="??[0]_BRE" xfId="45"/>
    <cellStyle name="??_      " xfId="46"/>
    <cellStyle name="??A? [0]_laroux_1_¢¬???¢â? " xfId="47"/>
    <cellStyle name="??A?_laroux_1_¢¬???¢â? " xfId="48"/>
    <cellStyle name="?_x005f_x001d_??%U©÷u&amp;H©÷9_x005f_x0008_? s_x005f_x000a__x005f_x0007__x005f_x0001__x005f_x0001_" xfId="49"/>
    <cellStyle name="?_x005f_x001d_??%U©÷u&amp;H©÷9_x005f_x0008_?_x005f_x0009_s_x005f_x000a__x005f_x0007__x005f_x0001__x005f_x0001_" xfId="50"/>
    <cellStyle name="?_x005f_x005f_x005f_x001d_??%U©÷u&amp;H©÷9_x005f_x005f_x005f_x0008_? s_x005f_x005f_x005f_x000a__x005f_x005f_x005f_x0007__x005f_x005f_x005f_x0001__x005f_x005f_x005f_x0001_" xfId="51"/>
    <cellStyle name="?¡±¢¥?_?¨ù??¢´¢¥_¢¬???¢â? " xfId="52"/>
    <cellStyle name="?ðÇ%U?&amp;H?_x0008_?s&#10;_x0007__x0001__x0001_" xfId="53"/>
    <cellStyle name="?ðÇ%U?&amp;H?_x0008_?s&#10;_x0007__x0001__x0001_ 10" xfId="54"/>
    <cellStyle name="?ðÇ%U?&amp;H?_x0008_?s&#10;_x0007__x0001__x0001_ 11" xfId="55"/>
    <cellStyle name="?ðÇ%U?&amp;H?_x0008_?s&#10;_x0007__x0001__x0001_ 12" xfId="56"/>
    <cellStyle name="?ðÇ%U?&amp;H?_x0008_?s&#10;_x0007__x0001__x0001_ 13" xfId="57"/>
    <cellStyle name="?ðÇ%U?&amp;H?_x0008_?s&#10;_x0007__x0001__x0001_ 14" xfId="58"/>
    <cellStyle name="?ðÇ%U?&amp;H?_x0008_?s&#10;_x0007__x0001__x0001_ 15" xfId="59"/>
    <cellStyle name="?ðÇ%U?&amp;H?_x0008_?s&#10;_x0007__x0001__x0001_ 2" xfId="60"/>
    <cellStyle name="?ðÇ%U?&amp;H?_x0008_?s&#10;_x0007__x0001__x0001_ 3" xfId="61"/>
    <cellStyle name="?ðÇ%U?&amp;H?_x0008_?s&#10;_x0007__x0001__x0001_ 4" xfId="62"/>
    <cellStyle name="?ðÇ%U?&amp;H?_x0008_?s&#10;_x0007__x0001__x0001_ 5" xfId="63"/>
    <cellStyle name="?ðÇ%U?&amp;H?_x0008_?s&#10;_x0007__x0001__x0001_ 6" xfId="64"/>
    <cellStyle name="?ðÇ%U?&amp;H?_x0008_?s&#10;_x0007__x0001__x0001_ 7" xfId="65"/>
    <cellStyle name="?ðÇ%U?&amp;H?_x0008_?s&#10;_x0007__x0001__x0001_ 8" xfId="66"/>
    <cellStyle name="?ðÇ%U?&amp;H?_x0008_?s&#10;_x0007__x0001__x0001_ 9" xfId="67"/>
    <cellStyle name="?ðÇ%U?&amp;H?_x005f_x0008_?s_x005f_x000a__x005f_x0007__x005f_x0001__x005f_x0001_" xfId="68"/>
    <cellStyle name="@ET_Style?.font5" xfId="69"/>
    <cellStyle name="[0]_Chi phÝ kh¸c_V" xfId="70"/>
    <cellStyle name="_!1 1 bao cao giao KH ve HTCMT vung TNB   12-12-2011" xfId="71"/>
    <cellStyle name="_x0001__!1 1 bao cao giao KH ve HTCMT vung TNB   12-12-2011" xfId="72"/>
    <cellStyle name="_1 TONG HOP - CA NA" xfId="73"/>
    <cellStyle name="_123_DONG_THANH_Moi" xfId="74"/>
    <cellStyle name="_123_DONG_THANH_Moi_!1 1 bao cao giao KH ve HTCMT vung TNB   12-12-2011" xfId="75"/>
    <cellStyle name="_123_DONG_THANH_Moi_KH TPCP vung TNB (03-1-2012)" xfId="76"/>
    <cellStyle name="_Bang Chi tieu (2)" xfId="77"/>
    <cellStyle name="_BAO GIA NGAY 24-10-08 (co dam)" xfId="78"/>
    <cellStyle name="_BC  NAM 2007" xfId="79"/>
    <cellStyle name="_BC CV 6403 BKHĐT" xfId="80"/>
    <cellStyle name="_BC thuc hien KH 2009" xfId="81"/>
    <cellStyle name="_BC thuc hien KH 2009_15_10_2013 BC nhu cau von doi ung ODA (2014-2016) ngay 15102013 Sua" xfId="82"/>
    <cellStyle name="_BC thuc hien KH 2009_BC nhu cau von doi ung ODA nganh NN (BKH)" xfId="83"/>
    <cellStyle name="_BC thuc hien KH 2009_BC nhu cau von doi ung ODA nganh NN (BKH)_05-12  KH trung han 2016-2020 - Liem Thinh edited" xfId="84"/>
    <cellStyle name="_BC thuc hien KH 2009_BC nhu cau von doi ung ODA nganh NN (BKH)_Copy of 05-12  KH trung han 2016-2020 - Liem Thinh edited (1)" xfId="85"/>
    <cellStyle name="_BC thuc hien KH 2009_BC Tai co cau (bieu TH)" xfId="86"/>
    <cellStyle name="_BC thuc hien KH 2009_BC Tai co cau (bieu TH)_05-12  KH trung han 2016-2020 - Liem Thinh edited" xfId="87"/>
    <cellStyle name="_BC thuc hien KH 2009_BC Tai co cau (bieu TH)_Copy of 05-12  KH trung han 2016-2020 - Liem Thinh edited (1)" xfId="88"/>
    <cellStyle name="_BC thuc hien KH 2009_DK 2014-2015 final" xfId="89"/>
    <cellStyle name="_BC thuc hien KH 2009_DK 2014-2015 final_05-12  KH trung han 2016-2020 - Liem Thinh edited" xfId="90"/>
    <cellStyle name="_BC thuc hien KH 2009_DK 2014-2015 final_Copy of 05-12  KH trung han 2016-2020 - Liem Thinh edited (1)" xfId="91"/>
    <cellStyle name="_BC thuc hien KH 2009_DK 2014-2015 new" xfId="92"/>
    <cellStyle name="_BC thuc hien KH 2009_DK 2014-2015 new_05-12  KH trung han 2016-2020 - Liem Thinh edited" xfId="93"/>
    <cellStyle name="_BC thuc hien KH 2009_DK 2014-2015 new_Copy of 05-12  KH trung han 2016-2020 - Liem Thinh edited (1)" xfId="94"/>
    <cellStyle name="_BC thuc hien KH 2009_DK KH CBDT 2014 11-11-2013" xfId="95"/>
    <cellStyle name="_BC thuc hien KH 2009_DK KH CBDT 2014 11-11-2013(1)" xfId="96"/>
    <cellStyle name="_BC thuc hien KH 2009_DK KH CBDT 2014 11-11-2013(1)_05-12  KH trung han 2016-2020 - Liem Thinh edited" xfId="97"/>
    <cellStyle name="_BC thuc hien KH 2009_DK KH CBDT 2014 11-11-2013(1)_Copy of 05-12  KH trung han 2016-2020 - Liem Thinh edited (1)" xfId="98"/>
    <cellStyle name="_BC thuc hien KH 2009_DK KH CBDT 2014 11-11-2013_05-12  KH trung han 2016-2020 - Liem Thinh edited" xfId="99"/>
    <cellStyle name="_BC thuc hien KH 2009_DK KH CBDT 2014 11-11-2013_Copy of 05-12  KH trung han 2016-2020 - Liem Thinh edited (1)" xfId="100"/>
    <cellStyle name="_BC thuc hien KH 2009_KH 2011-2015" xfId="101"/>
    <cellStyle name="_BC thuc hien KH 2009_tai co cau dau tu (tong hop)1" xfId="102"/>
    <cellStyle name="_BEN TRE" xfId="103"/>
    <cellStyle name="_Bieu mau cong trinh khoi cong moi 3-4" xfId="104"/>
    <cellStyle name="_Bieu Tay Nam Bo 25-11" xfId="105"/>
    <cellStyle name="_Bieu3ODA" xfId="106"/>
    <cellStyle name="_Bieu3ODA_1" xfId="107"/>
    <cellStyle name="_Bieu4HTMT" xfId="108"/>
    <cellStyle name="_Bieu4HTMT_!1 1 bao cao giao KH ve HTCMT vung TNB   12-12-2011" xfId="109"/>
    <cellStyle name="_Bieu4HTMT_KH TPCP vung TNB (03-1-2012)" xfId="110"/>
    <cellStyle name="_Book1" xfId="111"/>
    <cellStyle name="_Book1 2" xfId="112"/>
    <cellStyle name="_Book1_!1 1 bao cao giao KH ve HTCMT vung TNB   12-12-2011" xfId="113"/>
    <cellStyle name="_Book1_1" xfId="114"/>
    <cellStyle name="_Book1_BC-QT-WB-dthao" xfId="115"/>
    <cellStyle name="_Book1_BC-QT-WB-dthao_05-12  KH trung han 2016-2020 - Liem Thinh edited" xfId="116"/>
    <cellStyle name="_Book1_BC-QT-WB-dthao_Copy of 05-12  KH trung han 2016-2020 - Liem Thinh edited (1)" xfId="117"/>
    <cellStyle name="_Book1_BC-QT-WB-dthao_KH TPCP 2016-2020 (tong hop)" xfId="118"/>
    <cellStyle name="_Book1_Bieu3ODA" xfId="119"/>
    <cellStyle name="_Book1_Bieu4HTMT" xfId="120"/>
    <cellStyle name="_Book1_Bieu4HTMT_!1 1 bao cao giao KH ve HTCMT vung TNB   12-12-2011" xfId="121"/>
    <cellStyle name="_Book1_Bieu4HTMT_KH TPCP vung TNB (03-1-2012)" xfId="122"/>
    <cellStyle name="_Book1_bo sung von KCH nam 2010 va Du an tre kho khan" xfId="123"/>
    <cellStyle name="_Book1_bo sung von KCH nam 2010 va Du an tre kho khan_!1 1 bao cao giao KH ve HTCMT vung TNB   12-12-2011" xfId="124"/>
    <cellStyle name="_Book1_bo sung von KCH nam 2010 va Du an tre kho khan_KH TPCP vung TNB (03-1-2012)" xfId="125"/>
    <cellStyle name="_Book1_cong hang rao" xfId="126"/>
    <cellStyle name="_Book1_cong hang rao_!1 1 bao cao giao KH ve HTCMT vung TNB   12-12-2011" xfId="127"/>
    <cellStyle name="_Book1_cong hang rao_KH TPCP vung TNB (03-1-2012)" xfId="128"/>
    <cellStyle name="_Book1_danh muc chuan bi dau tu 2011 ngay 07-6-2011" xfId="129"/>
    <cellStyle name="_Book1_danh muc chuan bi dau tu 2011 ngay 07-6-2011_!1 1 bao cao giao KH ve HTCMT vung TNB   12-12-2011" xfId="130"/>
    <cellStyle name="_Book1_danh muc chuan bi dau tu 2011 ngay 07-6-2011_KH TPCP vung TNB (03-1-2012)" xfId="131"/>
    <cellStyle name="_Book1_Danh muc pbo nguon von XSKT, XDCB nam 2009 chuyen qua nam 2010" xfId="132"/>
    <cellStyle name="_Book1_Danh muc pbo nguon von XSKT, XDCB nam 2009 chuyen qua nam 2010_!1 1 bao cao giao KH ve HTCMT vung TNB   12-12-2011" xfId="133"/>
    <cellStyle name="_Book1_Danh muc pbo nguon von XSKT, XDCB nam 2009 chuyen qua nam 2010_KH TPCP vung TNB (03-1-2012)" xfId="134"/>
    <cellStyle name="_Book1_dieu chinh KH 2011 ngay 26-5-2011111" xfId="135"/>
    <cellStyle name="_Book1_dieu chinh KH 2011 ngay 26-5-2011111_!1 1 bao cao giao KH ve HTCMT vung TNB   12-12-2011" xfId="136"/>
    <cellStyle name="_Book1_dieu chinh KH 2011 ngay 26-5-2011111_KH TPCP vung TNB (03-1-2012)" xfId="137"/>
    <cellStyle name="_Book1_DS KCH PHAN BO VON NSDP NAM 2010" xfId="138"/>
    <cellStyle name="_Book1_DS KCH PHAN BO VON NSDP NAM 2010_!1 1 bao cao giao KH ve HTCMT vung TNB   12-12-2011" xfId="139"/>
    <cellStyle name="_Book1_DS KCH PHAN BO VON NSDP NAM 2010_KH TPCP vung TNB (03-1-2012)" xfId="140"/>
    <cellStyle name="_Book1_giao KH 2011 ngay 10-12-2010" xfId="141"/>
    <cellStyle name="_Book1_giao KH 2011 ngay 10-12-2010_!1 1 bao cao giao KH ve HTCMT vung TNB   12-12-2011" xfId="142"/>
    <cellStyle name="_Book1_giao KH 2011 ngay 10-12-2010_KH TPCP vung TNB (03-1-2012)" xfId="143"/>
    <cellStyle name="_Book1_IN" xfId="144"/>
    <cellStyle name="_Book1_kien giang 2" xfId="148"/>
    <cellStyle name="_Book1_Kh ql62 (2010) 11-09" xfId="145"/>
    <cellStyle name="_Book1_KH TPCP vung TNB (03-1-2012)" xfId="146"/>
    <cellStyle name="_Book1_Khung 2012" xfId="147"/>
    <cellStyle name="_Book1_phu luc tong ket tinh hinh TH giai doan 03-10 (ngay 30)" xfId="149"/>
    <cellStyle name="_Book1_phu luc tong ket tinh hinh TH giai doan 03-10 (ngay 30)_!1 1 bao cao giao KH ve HTCMT vung TNB   12-12-2011" xfId="150"/>
    <cellStyle name="_Book1_phu luc tong ket tinh hinh TH giai doan 03-10 (ngay 30)_KH TPCP vung TNB (03-1-2012)" xfId="151"/>
    <cellStyle name="_C.cong+B.luong-Sanluong" xfId="152"/>
    <cellStyle name="_cong hang rao" xfId="153"/>
    <cellStyle name="_dien chieu sang" xfId="154"/>
    <cellStyle name="_DK KH 2009" xfId="155"/>
    <cellStyle name="_DK KH 2009_15_10_2013 BC nhu cau von doi ung ODA (2014-2016) ngay 15102013 Sua" xfId="156"/>
    <cellStyle name="_DK KH 2009_BC nhu cau von doi ung ODA nganh NN (BKH)" xfId="157"/>
    <cellStyle name="_DK KH 2009_BC nhu cau von doi ung ODA nganh NN (BKH)_05-12  KH trung han 2016-2020 - Liem Thinh edited" xfId="158"/>
    <cellStyle name="_DK KH 2009_BC nhu cau von doi ung ODA nganh NN (BKH)_Copy of 05-12  KH trung han 2016-2020 - Liem Thinh edited (1)" xfId="159"/>
    <cellStyle name="_DK KH 2009_BC Tai co cau (bieu TH)" xfId="160"/>
    <cellStyle name="_DK KH 2009_BC Tai co cau (bieu TH)_05-12  KH trung han 2016-2020 - Liem Thinh edited" xfId="161"/>
    <cellStyle name="_DK KH 2009_BC Tai co cau (bieu TH)_Copy of 05-12  KH trung han 2016-2020 - Liem Thinh edited (1)" xfId="162"/>
    <cellStyle name="_DK KH 2009_DK 2014-2015 final" xfId="163"/>
    <cellStyle name="_DK KH 2009_DK 2014-2015 final_05-12  KH trung han 2016-2020 - Liem Thinh edited" xfId="164"/>
    <cellStyle name="_DK KH 2009_DK 2014-2015 final_Copy of 05-12  KH trung han 2016-2020 - Liem Thinh edited (1)" xfId="165"/>
    <cellStyle name="_DK KH 2009_DK 2014-2015 new" xfId="166"/>
    <cellStyle name="_DK KH 2009_DK 2014-2015 new_05-12  KH trung han 2016-2020 - Liem Thinh edited" xfId="167"/>
    <cellStyle name="_DK KH 2009_DK 2014-2015 new_Copy of 05-12  KH trung han 2016-2020 - Liem Thinh edited (1)" xfId="168"/>
    <cellStyle name="_DK KH 2009_DK KH CBDT 2014 11-11-2013" xfId="169"/>
    <cellStyle name="_DK KH 2009_DK KH CBDT 2014 11-11-2013(1)" xfId="170"/>
    <cellStyle name="_DK KH 2009_DK KH CBDT 2014 11-11-2013(1)_05-12  KH trung han 2016-2020 - Liem Thinh edited" xfId="171"/>
    <cellStyle name="_DK KH 2009_DK KH CBDT 2014 11-11-2013(1)_Copy of 05-12  KH trung han 2016-2020 - Liem Thinh edited (1)" xfId="172"/>
    <cellStyle name="_DK KH 2009_DK KH CBDT 2014 11-11-2013_05-12  KH trung han 2016-2020 - Liem Thinh edited" xfId="173"/>
    <cellStyle name="_DK KH 2009_DK KH CBDT 2014 11-11-2013_Copy of 05-12  KH trung han 2016-2020 - Liem Thinh edited (1)" xfId="174"/>
    <cellStyle name="_DK KH 2009_KH 2011-2015" xfId="175"/>
    <cellStyle name="_DK KH 2009_tai co cau dau tu (tong hop)1" xfId="176"/>
    <cellStyle name="_DK KH 2010" xfId="177"/>
    <cellStyle name="_DK KH 2010 (BKH)" xfId="178"/>
    <cellStyle name="_DK KH 2010_15_10_2013 BC nhu cau von doi ung ODA (2014-2016) ngay 15102013 Sua" xfId="179"/>
    <cellStyle name="_DK KH 2010_BC nhu cau von doi ung ODA nganh NN (BKH)" xfId="180"/>
    <cellStyle name="_DK KH 2010_BC nhu cau von doi ung ODA nganh NN (BKH)_05-12  KH trung han 2016-2020 - Liem Thinh edited" xfId="181"/>
    <cellStyle name="_DK KH 2010_BC nhu cau von doi ung ODA nganh NN (BKH)_Copy of 05-12  KH trung han 2016-2020 - Liem Thinh edited (1)" xfId="182"/>
    <cellStyle name="_DK KH 2010_BC Tai co cau (bieu TH)" xfId="183"/>
    <cellStyle name="_DK KH 2010_BC Tai co cau (bieu TH)_05-12  KH trung han 2016-2020 - Liem Thinh edited" xfId="184"/>
    <cellStyle name="_DK KH 2010_BC Tai co cau (bieu TH)_Copy of 05-12  KH trung han 2016-2020 - Liem Thinh edited (1)" xfId="185"/>
    <cellStyle name="_DK KH 2010_DK 2014-2015 final" xfId="186"/>
    <cellStyle name="_DK KH 2010_DK 2014-2015 final_05-12  KH trung han 2016-2020 - Liem Thinh edited" xfId="187"/>
    <cellStyle name="_DK KH 2010_DK 2014-2015 final_Copy of 05-12  KH trung han 2016-2020 - Liem Thinh edited (1)" xfId="188"/>
    <cellStyle name="_DK KH 2010_DK 2014-2015 new" xfId="189"/>
    <cellStyle name="_DK KH 2010_DK 2014-2015 new_05-12  KH trung han 2016-2020 - Liem Thinh edited" xfId="190"/>
    <cellStyle name="_DK KH 2010_DK 2014-2015 new_Copy of 05-12  KH trung han 2016-2020 - Liem Thinh edited (1)" xfId="191"/>
    <cellStyle name="_DK KH 2010_DK KH CBDT 2014 11-11-2013" xfId="192"/>
    <cellStyle name="_DK KH 2010_DK KH CBDT 2014 11-11-2013(1)" xfId="193"/>
    <cellStyle name="_DK KH 2010_DK KH CBDT 2014 11-11-2013(1)_05-12  KH trung han 2016-2020 - Liem Thinh edited" xfId="194"/>
    <cellStyle name="_DK KH 2010_DK KH CBDT 2014 11-11-2013(1)_Copy of 05-12  KH trung han 2016-2020 - Liem Thinh edited (1)" xfId="195"/>
    <cellStyle name="_DK KH 2010_DK KH CBDT 2014 11-11-2013_05-12  KH trung han 2016-2020 - Liem Thinh edited" xfId="196"/>
    <cellStyle name="_DK KH 2010_DK KH CBDT 2014 11-11-2013_Copy of 05-12  KH trung han 2016-2020 - Liem Thinh edited (1)" xfId="197"/>
    <cellStyle name="_DK KH 2010_KH 2011-2015" xfId="198"/>
    <cellStyle name="_DK KH 2010_tai co cau dau tu (tong hop)1" xfId="199"/>
    <cellStyle name="_DK TPCP 2010" xfId="200"/>
    <cellStyle name="_DO-D1500-KHONG CO TRONG DT" xfId="201"/>
    <cellStyle name="_Dong Thap" xfId="202"/>
    <cellStyle name="_Duyet TK thay đôi" xfId="203"/>
    <cellStyle name="_Duyet TK thay đôi_!1 1 bao cao giao KH ve HTCMT vung TNB   12-12-2011" xfId="204"/>
    <cellStyle name="_Duyet TK thay đôi_Bieu4HTMT" xfId="205"/>
    <cellStyle name="_Duyet TK thay đôi_Bieu4HTMT_!1 1 bao cao giao KH ve HTCMT vung TNB   12-12-2011" xfId="206"/>
    <cellStyle name="_Duyet TK thay đôi_Bieu4HTMT_KH TPCP vung TNB (03-1-2012)" xfId="207"/>
    <cellStyle name="_Duyet TK thay đôi_KH TPCP vung TNB (03-1-2012)" xfId="208"/>
    <cellStyle name="_GOITHAUSO2" xfId="209"/>
    <cellStyle name="_GOITHAUSO3" xfId="210"/>
    <cellStyle name="_GOITHAUSO4" xfId="211"/>
    <cellStyle name="_GTGT 2003" xfId="212"/>
    <cellStyle name="_Gui VU KH 5-5-09" xfId="213"/>
    <cellStyle name="_Gui VU KH 5-5-09_05-12  KH trung han 2016-2020 - Liem Thinh edited" xfId="214"/>
    <cellStyle name="_Gui VU KH 5-5-09_Copy of 05-12  KH trung han 2016-2020 - Liem Thinh edited (1)" xfId="215"/>
    <cellStyle name="_Gui VU KH 5-5-09_KH TPCP 2016-2020 (tong hop)" xfId="216"/>
    <cellStyle name="_HaHoa_TDT_DienCSang" xfId="217"/>
    <cellStyle name="_HaHoa19-5-07" xfId="218"/>
    <cellStyle name="_IN" xfId="219"/>
    <cellStyle name="_IN_!1 1 bao cao giao KH ve HTCMT vung TNB   12-12-2011" xfId="220"/>
    <cellStyle name="_IN_KH TPCP vung TNB (03-1-2012)" xfId="221"/>
    <cellStyle name="_KE KHAI THUE GTGT 2004" xfId="222"/>
    <cellStyle name="_KE KHAI THUE GTGT 2004_BCTC2004" xfId="223"/>
    <cellStyle name="_x0001__kien giang 2" xfId="253"/>
    <cellStyle name="_KT (2)" xfId="254"/>
    <cellStyle name="_KT (2) 2" xfId="255"/>
    <cellStyle name="_KT (2)_05-12  KH trung han 2016-2020 - Liem Thinh edited" xfId="256"/>
    <cellStyle name="_KT (2)_1" xfId="257"/>
    <cellStyle name="_KT (2)_1 2" xfId="258"/>
    <cellStyle name="_KT (2)_1_05-12  KH trung han 2016-2020 - Liem Thinh edited" xfId="259"/>
    <cellStyle name="_KT (2)_1_Copy of 05-12  KH trung han 2016-2020 - Liem Thinh edited (1)" xfId="260"/>
    <cellStyle name="_KT (2)_1_KH TPCP 2016-2020 (tong hop)" xfId="261"/>
    <cellStyle name="_KT (2)_1_Lora-tungchau" xfId="262"/>
    <cellStyle name="_KT (2)_1_Lora-tungchau 2" xfId="263"/>
    <cellStyle name="_KT (2)_1_Lora-tungchau_05-12  KH trung han 2016-2020 - Liem Thinh edited" xfId="264"/>
    <cellStyle name="_KT (2)_1_Lora-tungchau_Copy of 05-12  KH trung han 2016-2020 - Liem Thinh edited (1)" xfId="265"/>
    <cellStyle name="_KT (2)_1_Lora-tungchau_KH TPCP 2016-2020 (tong hop)" xfId="266"/>
    <cellStyle name="_KT (2)_1_Qt-HT3PQ1(CauKho)" xfId="267"/>
    <cellStyle name="_KT (2)_2" xfId="268"/>
    <cellStyle name="_KT (2)_2_TG-TH" xfId="269"/>
    <cellStyle name="_KT (2)_2_TG-TH 2" xfId="270"/>
    <cellStyle name="_KT (2)_2_TG-TH_05-12  KH trung han 2016-2020 - Liem Thinh edited" xfId="271"/>
    <cellStyle name="_KT (2)_2_TG-TH_ApGiaVatTu_cayxanh_latgach" xfId="272"/>
    <cellStyle name="_KT (2)_2_TG-TH_BANG TONG HOP TINH HINH THANH QUYET TOAN (MOI I)" xfId="273"/>
    <cellStyle name="_KT (2)_2_TG-TH_BAO CAO KLCT PT2000" xfId="274"/>
    <cellStyle name="_KT (2)_2_TG-TH_BAO CAO PT2000" xfId="275"/>
    <cellStyle name="_KT (2)_2_TG-TH_BAO CAO PT2000_Book1" xfId="276"/>
    <cellStyle name="_KT (2)_2_TG-TH_Bao cao XDCB 2001 - T11 KH dieu chinh 20-11-THAI" xfId="277"/>
    <cellStyle name="_KT (2)_2_TG-TH_BAO GIA NGAY 24-10-08 (co dam)" xfId="278"/>
    <cellStyle name="_KT (2)_2_TG-TH_BC  NAM 2007" xfId="279"/>
    <cellStyle name="_KT (2)_2_TG-TH_BC CV 6403 BKHĐT" xfId="280"/>
    <cellStyle name="_KT (2)_2_TG-TH_BC NQ11-CP - chinh sua lai" xfId="281"/>
    <cellStyle name="_KT (2)_2_TG-TH_BC NQ11-CP-Quynh sau bieu so3" xfId="282"/>
    <cellStyle name="_KT (2)_2_TG-TH_BC_NQ11-CP_-_Thao_sua_lai" xfId="283"/>
    <cellStyle name="_KT (2)_2_TG-TH_Bieu mau cong trinh khoi cong moi 3-4" xfId="284"/>
    <cellStyle name="_KT (2)_2_TG-TH_Bieu3ODA" xfId="285"/>
    <cellStyle name="_KT (2)_2_TG-TH_Bieu3ODA_1" xfId="286"/>
    <cellStyle name="_KT (2)_2_TG-TH_Bieu4HTMT" xfId="287"/>
    <cellStyle name="_KT (2)_2_TG-TH_bo sung von KCH nam 2010 va Du an tre kho khan" xfId="288"/>
    <cellStyle name="_KT (2)_2_TG-TH_Book1" xfId="289"/>
    <cellStyle name="_KT (2)_2_TG-TH_Book1 2" xfId="290"/>
    <cellStyle name="_KT (2)_2_TG-TH_Book1_1" xfId="291"/>
    <cellStyle name="_KT (2)_2_TG-TH_Book1_1 2" xfId="292"/>
    <cellStyle name="_KT (2)_2_TG-TH_Book1_1_BC CV 6403 BKHĐT" xfId="293"/>
    <cellStyle name="_KT (2)_2_TG-TH_Book1_1_Bieu mau cong trinh khoi cong moi 3-4" xfId="294"/>
    <cellStyle name="_KT (2)_2_TG-TH_Book1_1_Bieu3ODA" xfId="295"/>
    <cellStyle name="_KT (2)_2_TG-TH_Book1_1_Bieu4HTMT" xfId="296"/>
    <cellStyle name="_KT (2)_2_TG-TH_Book1_1_Book1" xfId="297"/>
    <cellStyle name="_KT (2)_2_TG-TH_Book1_1_Luy ke von ung nam 2011 -Thoa gui ngay 12-8-2012" xfId="298"/>
    <cellStyle name="_KT (2)_2_TG-TH_Book1_2" xfId="299"/>
    <cellStyle name="_KT (2)_2_TG-TH_Book1_2 2" xfId="300"/>
    <cellStyle name="_KT (2)_2_TG-TH_Book1_2_BC CV 6403 BKHĐT" xfId="301"/>
    <cellStyle name="_KT (2)_2_TG-TH_Book1_2_Bieu3ODA" xfId="302"/>
    <cellStyle name="_KT (2)_2_TG-TH_Book1_2_Luy ke von ung nam 2011 -Thoa gui ngay 12-8-2012" xfId="303"/>
    <cellStyle name="_KT (2)_2_TG-TH_Book1_3" xfId="304"/>
    <cellStyle name="_KT (2)_2_TG-TH_Book1_3 2" xfId="305"/>
    <cellStyle name="_KT (2)_2_TG-TH_Book1_BC CV 6403 BKHĐT" xfId="306"/>
    <cellStyle name="_KT (2)_2_TG-TH_Book1_Bieu mau cong trinh khoi cong moi 3-4" xfId="307"/>
    <cellStyle name="_KT (2)_2_TG-TH_Book1_Bieu3ODA" xfId="308"/>
    <cellStyle name="_KT (2)_2_TG-TH_Book1_Bieu4HTMT" xfId="309"/>
    <cellStyle name="_KT (2)_2_TG-TH_Book1_bo sung von KCH nam 2010 va Du an tre kho khan" xfId="310"/>
    <cellStyle name="_KT (2)_2_TG-TH_Book1_Book1" xfId="311"/>
    <cellStyle name="_KT (2)_2_TG-TH_Book1_danh muc chuan bi dau tu 2011 ngay 07-6-2011" xfId="312"/>
    <cellStyle name="_KT (2)_2_TG-TH_Book1_Danh muc pbo nguon von XSKT, XDCB nam 2009 chuyen qua nam 2010" xfId="313"/>
    <cellStyle name="_KT (2)_2_TG-TH_Book1_dieu chinh KH 2011 ngay 26-5-2011111" xfId="314"/>
    <cellStyle name="_KT (2)_2_TG-TH_Book1_DS KCH PHAN BO VON NSDP NAM 2010" xfId="315"/>
    <cellStyle name="_KT (2)_2_TG-TH_Book1_giao KH 2011 ngay 10-12-2010" xfId="316"/>
    <cellStyle name="_KT (2)_2_TG-TH_Book1_Luy ke von ung nam 2011 -Thoa gui ngay 12-8-2012" xfId="317"/>
    <cellStyle name="_KT (2)_2_TG-TH_CAU Khanh Nam(Thi Cong)" xfId="318"/>
    <cellStyle name="_KT (2)_2_TG-TH_CoCauPhi (version 1)" xfId="320"/>
    <cellStyle name="_KT (2)_2_TG-TH_Copy of 05-12  KH trung han 2016-2020 - Liem Thinh edited (1)" xfId="321"/>
    <cellStyle name="_KT (2)_2_TG-TH_ChiHuong_ApGia" xfId="319"/>
    <cellStyle name="_KT (2)_2_TG-TH_danh muc chuan bi dau tu 2011 ngay 07-6-2011" xfId="322"/>
    <cellStyle name="_KT (2)_2_TG-TH_Danh muc pbo nguon von XSKT, XDCB nam 2009 chuyen qua nam 2010" xfId="323"/>
    <cellStyle name="_KT (2)_2_TG-TH_DAU NOI PL-CL TAI PHU LAMHC" xfId="324"/>
    <cellStyle name="_KT (2)_2_TG-TH_dieu chinh KH 2011 ngay 26-5-2011111" xfId="325"/>
    <cellStyle name="_KT (2)_2_TG-TH_DS KCH PHAN BO VON NSDP NAM 2010" xfId="326"/>
    <cellStyle name="_KT (2)_2_TG-TH_DTCDT MR.2N110.HOCMON.TDTOAN.CCUNG" xfId="327"/>
    <cellStyle name="_KT (2)_2_TG-TH_DU TRU VAT TU" xfId="328"/>
    <cellStyle name="_KT (2)_2_TG-TH_GTGT 2003" xfId="330"/>
    <cellStyle name="_KT (2)_2_TG-TH_giao KH 2011 ngay 10-12-2010" xfId="329"/>
    <cellStyle name="_KT (2)_2_TG-TH_KE KHAI THUE GTGT 2004" xfId="331"/>
    <cellStyle name="_KT (2)_2_TG-TH_KE KHAI THUE GTGT 2004_BCTC2004" xfId="332"/>
    <cellStyle name="_KT (2)_2_TG-TH_kien giang 2" xfId="335"/>
    <cellStyle name="_KT (2)_2_TG-TH_KH TPCP 2016-2020 (tong hop)" xfId="333"/>
    <cellStyle name="_KT (2)_2_TG-TH_KH TPCP vung TNB (03-1-2012)" xfId="334"/>
    <cellStyle name="_KT (2)_2_TG-TH_Lora-tungchau" xfId="336"/>
    <cellStyle name="_KT (2)_2_TG-TH_Luy ke von ung nam 2011 -Thoa gui ngay 12-8-2012" xfId="337"/>
    <cellStyle name="_KT (2)_2_TG-TH_N-X-T-04" xfId="339"/>
    <cellStyle name="_KT (2)_2_TG-TH_NhanCong" xfId="338"/>
    <cellStyle name="_KT (2)_2_TG-TH_PGIA-phieu tham tra Kho bac" xfId="340"/>
    <cellStyle name="_KT (2)_2_TG-TH_PT02-02" xfId="342"/>
    <cellStyle name="_KT (2)_2_TG-TH_PT02-02_Book1" xfId="343"/>
    <cellStyle name="_KT (2)_2_TG-TH_PT02-03" xfId="344"/>
    <cellStyle name="_KT (2)_2_TG-TH_PT02-03_Book1" xfId="345"/>
    <cellStyle name="_KT (2)_2_TG-TH_phu luc tong ket tinh hinh TH giai doan 03-10 (ngay 30)" xfId="341"/>
    <cellStyle name="_KT (2)_2_TG-TH_Qt-HT3PQ1(CauKho)" xfId="346"/>
    <cellStyle name="_KT (2)_2_TG-TH_Sheet1" xfId="347"/>
    <cellStyle name="_KT (2)_2_TG-TH_TK152-04" xfId="348"/>
    <cellStyle name="_KT (2)_2_TG-TH_ÿÿÿÿÿ" xfId="349"/>
    <cellStyle name="_KT (2)_2_TG-TH_ÿÿÿÿÿ_Bieu mau cong trinh khoi cong moi 3-4" xfId="350"/>
    <cellStyle name="_KT (2)_2_TG-TH_ÿÿÿÿÿ_Bieu3ODA" xfId="351"/>
    <cellStyle name="_KT (2)_2_TG-TH_ÿÿÿÿÿ_Bieu4HTMT" xfId="352"/>
    <cellStyle name="_KT (2)_2_TG-TH_ÿÿÿÿÿ_kien giang 2" xfId="354"/>
    <cellStyle name="_KT (2)_2_TG-TH_ÿÿÿÿÿ_KH TPCP vung TNB (03-1-2012)" xfId="353"/>
    <cellStyle name="_KT (2)_3" xfId="355"/>
    <cellStyle name="_KT (2)_3_TG-TH" xfId="356"/>
    <cellStyle name="_KT (2)_3_TG-TH 2" xfId="357"/>
    <cellStyle name="_KT (2)_3_TG-TH_05-12  KH trung han 2016-2020 - Liem Thinh edited" xfId="358"/>
    <cellStyle name="_KT (2)_3_TG-TH_BC  NAM 2007" xfId="359"/>
    <cellStyle name="_KT (2)_3_TG-TH_Bieu mau cong trinh khoi cong moi 3-4" xfId="360"/>
    <cellStyle name="_KT (2)_3_TG-TH_Bieu3ODA" xfId="361"/>
    <cellStyle name="_KT (2)_3_TG-TH_Bieu3ODA_1" xfId="362"/>
    <cellStyle name="_KT (2)_3_TG-TH_Bieu4HTMT" xfId="363"/>
    <cellStyle name="_KT (2)_3_TG-TH_bo sung von KCH nam 2010 va Du an tre kho khan" xfId="364"/>
    <cellStyle name="_KT (2)_3_TG-TH_Book1" xfId="365"/>
    <cellStyle name="_KT (2)_3_TG-TH_Book1 2" xfId="366"/>
    <cellStyle name="_KT (2)_3_TG-TH_Book1_BC-QT-WB-dthao" xfId="367"/>
    <cellStyle name="_KT (2)_3_TG-TH_Book1_BC-QT-WB-dthao_05-12  KH trung han 2016-2020 - Liem Thinh edited" xfId="368"/>
    <cellStyle name="_KT (2)_3_TG-TH_Book1_BC-QT-WB-dthao_Copy of 05-12  KH trung han 2016-2020 - Liem Thinh edited (1)" xfId="369"/>
    <cellStyle name="_KT (2)_3_TG-TH_Book1_BC-QT-WB-dthao_KH TPCP 2016-2020 (tong hop)" xfId="370"/>
    <cellStyle name="_KT (2)_3_TG-TH_Book1_kien giang 2" xfId="372"/>
    <cellStyle name="_KT (2)_3_TG-TH_Book1_KH TPCP vung TNB (03-1-2012)" xfId="371"/>
    <cellStyle name="_KT (2)_3_TG-TH_Copy of 05-12  KH trung han 2016-2020 - Liem Thinh edited (1)" xfId="373"/>
    <cellStyle name="_KT (2)_3_TG-TH_danh muc chuan bi dau tu 2011 ngay 07-6-2011" xfId="374"/>
    <cellStyle name="_KT (2)_3_TG-TH_Danh muc pbo nguon von XSKT, XDCB nam 2009 chuyen qua nam 2010" xfId="375"/>
    <cellStyle name="_KT (2)_3_TG-TH_dieu chinh KH 2011 ngay 26-5-2011111" xfId="376"/>
    <cellStyle name="_KT (2)_3_TG-TH_DS KCH PHAN BO VON NSDP NAM 2010" xfId="377"/>
    <cellStyle name="_KT (2)_3_TG-TH_GTGT 2003" xfId="379"/>
    <cellStyle name="_KT (2)_3_TG-TH_giao KH 2011 ngay 10-12-2010" xfId="378"/>
    <cellStyle name="_KT (2)_3_TG-TH_KE KHAI THUE GTGT 2004" xfId="380"/>
    <cellStyle name="_KT (2)_3_TG-TH_KE KHAI THUE GTGT 2004_BCTC2004" xfId="381"/>
    <cellStyle name="_KT (2)_3_TG-TH_kien giang 2" xfId="384"/>
    <cellStyle name="_KT (2)_3_TG-TH_KH TPCP 2016-2020 (tong hop)" xfId="382"/>
    <cellStyle name="_KT (2)_3_TG-TH_KH TPCP vung TNB (03-1-2012)" xfId="383"/>
    <cellStyle name="_KT (2)_3_TG-TH_Lora-tungchau" xfId="385"/>
    <cellStyle name="_KT (2)_3_TG-TH_Lora-tungchau 2" xfId="386"/>
    <cellStyle name="_KT (2)_3_TG-TH_Lora-tungchau_05-12  KH trung han 2016-2020 - Liem Thinh edited" xfId="387"/>
    <cellStyle name="_KT (2)_3_TG-TH_Lora-tungchau_Copy of 05-12  KH trung han 2016-2020 - Liem Thinh edited (1)" xfId="388"/>
    <cellStyle name="_KT (2)_3_TG-TH_Lora-tungchau_KH TPCP 2016-2020 (tong hop)" xfId="389"/>
    <cellStyle name="_KT (2)_3_TG-TH_N-X-T-04" xfId="390"/>
    <cellStyle name="_KT (2)_3_TG-TH_PERSONAL" xfId="391"/>
    <cellStyle name="_KT (2)_3_TG-TH_PERSONAL_BC CV 6403 BKHĐT" xfId="392"/>
    <cellStyle name="_KT (2)_3_TG-TH_PERSONAL_Bieu mau cong trinh khoi cong moi 3-4" xfId="393"/>
    <cellStyle name="_KT (2)_3_TG-TH_PERSONAL_Bieu3ODA" xfId="394"/>
    <cellStyle name="_KT (2)_3_TG-TH_PERSONAL_Bieu4HTMT" xfId="395"/>
    <cellStyle name="_KT (2)_3_TG-TH_PERSONAL_Book1" xfId="396"/>
    <cellStyle name="_KT (2)_3_TG-TH_PERSONAL_Book1 2" xfId="397"/>
    <cellStyle name="_KT (2)_3_TG-TH_PERSONAL_HTQ.8 GD1" xfId="398"/>
    <cellStyle name="_KT (2)_3_TG-TH_PERSONAL_HTQ.8 GD1_05-12  KH trung han 2016-2020 - Liem Thinh edited" xfId="399"/>
    <cellStyle name="_KT (2)_3_TG-TH_PERSONAL_HTQ.8 GD1_Copy of 05-12  KH trung han 2016-2020 - Liem Thinh edited (1)" xfId="400"/>
    <cellStyle name="_KT (2)_3_TG-TH_PERSONAL_HTQ.8 GD1_KH TPCP 2016-2020 (tong hop)" xfId="401"/>
    <cellStyle name="_KT (2)_3_TG-TH_PERSONAL_Luy ke von ung nam 2011 -Thoa gui ngay 12-8-2012" xfId="402"/>
    <cellStyle name="_KT (2)_3_TG-TH_PERSONAL_Tong hop KHCB 2001" xfId="403"/>
    <cellStyle name="_KT (2)_3_TG-TH_Qt-HT3PQ1(CauKho)" xfId="404"/>
    <cellStyle name="_KT (2)_3_TG-TH_TK152-04" xfId="405"/>
    <cellStyle name="_KT (2)_3_TG-TH_ÿÿÿÿÿ" xfId="406"/>
    <cellStyle name="_KT (2)_3_TG-TH_ÿÿÿÿÿ_kien giang 2" xfId="408"/>
    <cellStyle name="_KT (2)_3_TG-TH_ÿÿÿÿÿ_KH TPCP vung TNB (03-1-2012)" xfId="407"/>
    <cellStyle name="_KT (2)_4" xfId="409"/>
    <cellStyle name="_KT (2)_4 2" xfId="410"/>
    <cellStyle name="_KT (2)_4_05-12  KH trung han 2016-2020 - Liem Thinh edited" xfId="411"/>
    <cellStyle name="_KT (2)_4_ApGiaVatTu_cayxanh_latgach" xfId="412"/>
    <cellStyle name="_KT (2)_4_BANG TONG HOP TINH HINH THANH QUYET TOAN (MOI I)" xfId="413"/>
    <cellStyle name="_KT (2)_4_BAO CAO KLCT PT2000" xfId="414"/>
    <cellStyle name="_KT (2)_4_BAO CAO PT2000" xfId="415"/>
    <cellStyle name="_KT (2)_4_BAO CAO PT2000_Book1" xfId="416"/>
    <cellStyle name="_KT (2)_4_Bao cao XDCB 2001 - T11 KH dieu chinh 20-11-THAI" xfId="417"/>
    <cellStyle name="_KT (2)_4_BAO GIA NGAY 24-10-08 (co dam)" xfId="418"/>
    <cellStyle name="_KT (2)_4_BC  NAM 2007" xfId="419"/>
    <cellStyle name="_KT (2)_4_BC CV 6403 BKHĐT" xfId="420"/>
    <cellStyle name="_KT (2)_4_BC NQ11-CP - chinh sua lai" xfId="421"/>
    <cellStyle name="_KT (2)_4_BC NQ11-CP-Quynh sau bieu so3" xfId="422"/>
    <cellStyle name="_KT (2)_4_BC_NQ11-CP_-_Thao_sua_lai" xfId="423"/>
    <cellStyle name="_KT (2)_4_Bieu mau cong trinh khoi cong moi 3-4" xfId="424"/>
    <cellStyle name="_KT (2)_4_Bieu3ODA" xfId="425"/>
    <cellStyle name="_KT (2)_4_Bieu3ODA_1" xfId="426"/>
    <cellStyle name="_KT (2)_4_Bieu4HTMT" xfId="427"/>
    <cellStyle name="_KT (2)_4_bo sung von KCH nam 2010 va Du an tre kho khan" xfId="428"/>
    <cellStyle name="_KT (2)_4_Book1" xfId="429"/>
    <cellStyle name="_KT (2)_4_Book1 2" xfId="430"/>
    <cellStyle name="_KT (2)_4_Book1_1" xfId="431"/>
    <cellStyle name="_KT (2)_4_Book1_1 2" xfId="432"/>
    <cellStyle name="_KT (2)_4_Book1_1_BC CV 6403 BKHĐT" xfId="433"/>
    <cellStyle name="_KT (2)_4_Book1_1_Bieu mau cong trinh khoi cong moi 3-4" xfId="434"/>
    <cellStyle name="_KT (2)_4_Book1_1_Bieu3ODA" xfId="435"/>
    <cellStyle name="_KT (2)_4_Book1_1_Bieu4HTMT" xfId="436"/>
    <cellStyle name="_KT (2)_4_Book1_1_Book1" xfId="437"/>
    <cellStyle name="_KT (2)_4_Book1_1_Luy ke von ung nam 2011 -Thoa gui ngay 12-8-2012" xfId="438"/>
    <cellStyle name="_KT (2)_4_Book1_2" xfId="439"/>
    <cellStyle name="_KT (2)_4_Book1_2 2" xfId="440"/>
    <cellStyle name="_KT (2)_4_Book1_2_BC CV 6403 BKHĐT" xfId="441"/>
    <cellStyle name="_KT (2)_4_Book1_2_Bieu3ODA" xfId="442"/>
    <cellStyle name="_KT (2)_4_Book1_2_Luy ke von ung nam 2011 -Thoa gui ngay 12-8-2012" xfId="443"/>
    <cellStyle name="_KT (2)_4_Book1_3" xfId="444"/>
    <cellStyle name="_KT (2)_4_Book1_3 2" xfId="445"/>
    <cellStyle name="_KT (2)_4_Book1_BC CV 6403 BKHĐT" xfId="446"/>
    <cellStyle name="_KT (2)_4_Book1_Bieu mau cong trinh khoi cong moi 3-4" xfId="447"/>
    <cellStyle name="_KT (2)_4_Book1_Bieu3ODA" xfId="448"/>
    <cellStyle name="_KT (2)_4_Book1_Bieu4HTMT" xfId="449"/>
    <cellStyle name="_KT (2)_4_Book1_bo sung von KCH nam 2010 va Du an tre kho khan" xfId="450"/>
    <cellStyle name="_KT (2)_4_Book1_Book1" xfId="451"/>
    <cellStyle name="_KT (2)_4_Book1_danh muc chuan bi dau tu 2011 ngay 07-6-2011" xfId="452"/>
    <cellStyle name="_KT (2)_4_Book1_Danh muc pbo nguon von XSKT, XDCB nam 2009 chuyen qua nam 2010" xfId="453"/>
    <cellStyle name="_KT (2)_4_Book1_dieu chinh KH 2011 ngay 26-5-2011111" xfId="454"/>
    <cellStyle name="_KT (2)_4_Book1_DS KCH PHAN BO VON NSDP NAM 2010" xfId="455"/>
    <cellStyle name="_KT (2)_4_Book1_giao KH 2011 ngay 10-12-2010" xfId="456"/>
    <cellStyle name="_KT (2)_4_Book1_Luy ke von ung nam 2011 -Thoa gui ngay 12-8-2012" xfId="457"/>
    <cellStyle name="_KT (2)_4_CAU Khanh Nam(Thi Cong)" xfId="458"/>
    <cellStyle name="_KT (2)_4_CoCauPhi (version 1)" xfId="460"/>
    <cellStyle name="_KT (2)_4_Copy of 05-12  KH trung han 2016-2020 - Liem Thinh edited (1)" xfId="461"/>
    <cellStyle name="_KT (2)_4_ChiHuong_ApGia" xfId="459"/>
    <cellStyle name="_KT (2)_4_danh muc chuan bi dau tu 2011 ngay 07-6-2011" xfId="462"/>
    <cellStyle name="_KT (2)_4_Danh muc pbo nguon von XSKT, XDCB nam 2009 chuyen qua nam 2010" xfId="463"/>
    <cellStyle name="_KT (2)_4_DAU NOI PL-CL TAI PHU LAMHC" xfId="464"/>
    <cellStyle name="_KT (2)_4_dieu chinh KH 2011 ngay 26-5-2011111" xfId="465"/>
    <cellStyle name="_KT (2)_4_DS KCH PHAN BO VON NSDP NAM 2010" xfId="466"/>
    <cellStyle name="_KT (2)_4_DTCDT MR.2N110.HOCMON.TDTOAN.CCUNG" xfId="467"/>
    <cellStyle name="_KT (2)_4_DU TRU VAT TU" xfId="468"/>
    <cellStyle name="_KT (2)_4_GTGT 2003" xfId="470"/>
    <cellStyle name="_KT (2)_4_giao KH 2011 ngay 10-12-2010" xfId="469"/>
    <cellStyle name="_KT (2)_4_KE KHAI THUE GTGT 2004" xfId="471"/>
    <cellStyle name="_KT (2)_4_KE KHAI THUE GTGT 2004_BCTC2004" xfId="472"/>
    <cellStyle name="_KT (2)_4_kien giang 2" xfId="475"/>
    <cellStyle name="_KT (2)_4_KH TPCP 2016-2020 (tong hop)" xfId="473"/>
    <cellStyle name="_KT (2)_4_KH TPCP vung TNB (03-1-2012)" xfId="474"/>
    <cellStyle name="_KT (2)_4_Lora-tungchau" xfId="476"/>
    <cellStyle name="_KT (2)_4_Luy ke von ung nam 2011 -Thoa gui ngay 12-8-2012" xfId="477"/>
    <cellStyle name="_KT (2)_4_N-X-T-04" xfId="479"/>
    <cellStyle name="_KT (2)_4_NhanCong" xfId="478"/>
    <cellStyle name="_KT (2)_4_PGIA-phieu tham tra Kho bac" xfId="480"/>
    <cellStyle name="_KT (2)_4_PT02-02" xfId="482"/>
    <cellStyle name="_KT (2)_4_PT02-02_Book1" xfId="483"/>
    <cellStyle name="_KT (2)_4_PT02-03" xfId="484"/>
    <cellStyle name="_KT (2)_4_PT02-03_Book1" xfId="485"/>
    <cellStyle name="_KT (2)_4_phu luc tong ket tinh hinh TH giai doan 03-10 (ngay 30)" xfId="481"/>
    <cellStyle name="_KT (2)_4_Qt-HT3PQ1(CauKho)" xfId="486"/>
    <cellStyle name="_KT (2)_4_Sheet1" xfId="487"/>
    <cellStyle name="_KT (2)_4_TG-TH" xfId="488"/>
    <cellStyle name="_KT (2)_4_TK152-04" xfId="489"/>
    <cellStyle name="_KT (2)_4_ÿÿÿÿÿ" xfId="490"/>
    <cellStyle name="_KT (2)_4_ÿÿÿÿÿ_Bieu mau cong trinh khoi cong moi 3-4" xfId="491"/>
    <cellStyle name="_KT (2)_4_ÿÿÿÿÿ_Bieu3ODA" xfId="492"/>
    <cellStyle name="_KT (2)_4_ÿÿÿÿÿ_Bieu4HTMT" xfId="493"/>
    <cellStyle name="_KT (2)_4_ÿÿÿÿÿ_kien giang 2" xfId="495"/>
    <cellStyle name="_KT (2)_4_ÿÿÿÿÿ_KH TPCP vung TNB (03-1-2012)" xfId="494"/>
    <cellStyle name="_KT (2)_5" xfId="496"/>
    <cellStyle name="_KT (2)_5 2" xfId="497"/>
    <cellStyle name="_KT (2)_5_05-12  KH trung han 2016-2020 - Liem Thinh edited" xfId="498"/>
    <cellStyle name="_KT (2)_5_ApGiaVatTu_cayxanh_latgach" xfId="499"/>
    <cellStyle name="_KT (2)_5_BANG TONG HOP TINH HINH THANH QUYET TOAN (MOI I)" xfId="500"/>
    <cellStyle name="_KT (2)_5_BAO CAO KLCT PT2000" xfId="501"/>
    <cellStyle name="_KT (2)_5_BAO CAO PT2000" xfId="502"/>
    <cellStyle name="_KT (2)_5_BAO CAO PT2000_Book1" xfId="503"/>
    <cellStyle name="_KT (2)_5_Bao cao XDCB 2001 - T11 KH dieu chinh 20-11-THAI" xfId="504"/>
    <cellStyle name="_KT (2)_5_BAO GIA NGAY 24-10-08 (co dam)" xfId="505"/>
    <cellStyle name="_KT (2)_5_BC  NAM 2007" xfId="506"/>
    <cellStyle name="_KT (2)_5_BC CV 6403 BKHĐT" xfId="507"/>
    <cellStyle name="_KT (2)_5_BC NQ11-CP - chinh sua lai" xfId="508"/>
    <cellStyle name="_KT (2)_5_BC NQ11-CP-Quynh sau bieu so3" xfId="509"/>
    <cellStyle name="_KT (2)_5_BC_NQ11-CP_-_Thao_sua_lai" xfId="510"/>
    <cellStyle name="_KT (2)_5_Bieu mau cong trinh khoi cong moi 3-4" xfId="511"/>
    <cellStyle name="_KT (2)_5_Bieu3ODA" xfId="512"/>
    <cellStyle name="_KT (2)_5_Bieu3ODA_1" xfId="513"/>
    <cellStyle name="_KT (2)_5_Bieu4HTMT" xfId="514"/>
    <cellStyle name="_KT (2)_5_bo sung von KCH nam 2010 va Du an tre kho khan" xfId="515"/>
    <cellStyle name="_KT (2)_5_Book1" xfId="516"/>
    <cellStyle name="_KT (2)_5_Book1 2" xfId="517"/>
    <cellStyle name="_KT (2)_5_Book1_1" xfId="518"/>
    <cellStyle name="_KT (2)_5_Book1_1 2" xfId="519"/>
    <cellStyle name="_KT (2)_5_Book1_1_BC CV 6403 BKHĐT" xfId="520"/>
    <cellStyle name="_KT (2)_5_Book1_1_Bieu mau cong trinh khoi cong moi 3-4" xfId="521"/>
    <cellStyle name="_KT (2)_5_Book1_1_Bieu3ODA" xfId="522"/>
    <cellStyle name="_KT (2)_5_Book1_1_Bieu4HTMT" xfId="523"/>
    <cellStyle name="_KT (2)_5_Book1_1_Book1" xfId="524"/>
    <cellStyle name="_KT (2)_5_Book1_1_Luy ke von ung nam 2011 -Thoa gui ngay 12-8-2012" xfId="525"/>
    <cellStyle name="_KT (2)_5_Book1_2" xfId="526"/>
    <cellStyle name="_KT (2)_5_Book1_2 2" xfId="527"/>
    <cellStyle name="_KT (2)_5_Book1_2_BC CV 6403 BKHĐT" xfId="528"/>
    <cellStyle name="_KT (2)_5_Book1_2_Bieu3ODA" xfId="529"/>
    <cellStyle name="_KT (2)_5_Book1_2_Luy ke von ung nam 2011 -Thoa gui ngay 12-8-2012" xfId="530"/>
    <cellStyle name="_KT (2)_5_Book1_3" xfId="531"/>
    <cellStyle name="_KT (2)_5_Book1_BC CV 6403 BKHĐT" xfId="532"/>
    <cellStyle name="_KT (2)_5_Book1_BC-QT-WB-dthao" xfId="533"/>
    <cellStyle name="_KT (2)_5_Book1_Bieu mau cong trinh khoi cong moi 3-4" xfId="534"/>
    <cellStyle name="_KT (2)_5_Book1_Bieu3ODA" xfId="535"/>
    <cellStyle name="_KT (2)_5_Book1_Bieu4HTMT" xfId="536"/>
    <cellStyle name="_KT (2)_5_Book1_bo sung von KCH nam 2010 va Du an tre kho khan" xfId="537"/>
    <cellStyle name="_KT (2)_5_Book1_Book1" xfId="538"/>
    <cellStyle name="_KT (2)_5_Book1_danh muc chuan bi dau tu 2011 ngay 07-6-2011" xfId="539"/>
    <cellStyle name="_KT (2)_5_Book1_Danh muc pbo nguon von XSKT, XDCB nam 2009 chuyen qua nam 2010" xfId="540"/>
    <cellStyle name="_KT (2)_5_Book1_dieu chinh KH 2011 ngay 26-5-2011111" xfId="541"/>
    <cellStyle name="_KT (2)_5_Book1_DS KCH PHAN BO VON NSDP NAM 2010" xfId="542"/>
    <cellStyle name="_KT (2)_5_Book1_giao KH 2011 ngay 10-12-2010" xfId="543"/>
    <cellStyle name="_KT (2)_5_Book1_Luy ke von ung nam 2011 -Thoa gui ngay 12-8-2012" xfId="544"/>
    <cellStyle name="_KT (2)_5_CAU Khanh Nam(Thi Cong)" xfId="545"/>
    <cellStyle name="_KT (2)_5_CoCauPhi (version 1)" xfId="547"/>
    <cellStyle name="_KT (2)_5_Copy of 05-12  KH trung han 2016-2020 - Liem Thinh edited (1)" xfId="548"/>
    <cellStyle name="_KT (2)_5_ChiHuong_ApGia" xfId="546"/>
    <cellStyle name="_KT (2)_5_danh muc chuan bi dau tu 2011 ngay 07-6-2011" xfId="549"/>
    <cellStyle name="_KT (2)_5_Danh muc pbo nguon von XSKT, XDCB nam 2009 chuyen qua nam 2010" xfId="550"/>
    <cellStyle name="_KT (2)_5_DAU NOI PL-CL TAI PHU LAMHC" xfId="551"/>
    <cellStyle name="_KT (2)_5_dieu chinh KH 2011 ngay 26-5-2011111" xfId="552"/>
    <cellStyle name="_KT (2)_5_DS KCH PHAN BO VON NSDP NAM 2010" xfId="553"/>
    <cellStyle name="_KT (2)_5_DTCDT MR.2N110.HOCMON.TDTOAN.CCUNG" xfId="554"/>
    <cellStyle name="_KT (2)_5_DU TRU VAT TU" xfId="555"/>
    <cellStyle name="_KT (2)_5_GTGT 2003" xfId="557"/>
    <cellStyle name="_KT (2)_5_giao KH 2011 ngay 10-12-2010" xfId="556"/>
    <cellStyle name="_KT (2)_5_KE KHAI THUE GTGT 2004" xfId="558"/>
    <cellStyle name="_KT (2)_5_KE KHAI THUE GTGT 2004_BCTC2004" xfId="559"/>
    <cellStyle name="_KT (2)_5_kien giang 2" xfId="562"/>
    <cellStyle name="_KT (2)_5_KH TPCP 2016-2020 (tong hop)" xfId="560"/>
    <cellStyle name="_KT (2)_5_KH TPCP vung TNB (03-1-2012)" xfId="561"/>
    <cellStyle name="_KT (2)_5_Lora-tungchau" xfId="563"/>
    <cellStyle name="_KT (2)_5_Luy ke von ung nam 2011 -Thoa gui ngay 12-8-2012" xfId="564"/>
    <cellStyle name="_KT (2)_5_N-X-T-04" xfId="566"/>
    <cellStyle name="_KT (2)_5_NhanCong" xfId="565"/>
    <cellStyle name="_KT (2)_5_PGIA-phieu tham tra Kho bac" xfId="567"/>
    <cellStyle name="_KT (2)_5_PT02-02" xfId="569"/>
    <cellStyle name="_KT (2)_5_PT02-02_Book1" xfId="570"/>
    <cellStyle name="_KT (2)_5_PT02-03" xfId="571"/>
    <cellStyle name="_KT (2)_5_PT02-03_Book1" xfId="572"/>
    <cellStyle name="_KT (2)_5_phu luc tong ket tinh hinh TH giai doan 03-10 (ngay 30)" xfId="568"/>
    <cellStyle name="_KT (2)_5_Qt-HT3PQ1(CauKho)" xfId="573"/>
    <cellStyle name="_KT (2)_5_Sheet1" xfId="574"/>
    <cellStyle name="_KT (2)_5_TK152-04" xfId="575"/>
    <cellStyle name="_KT (2)_5_ÿÿÿÿÿ" xfId="576"/>
    <cellStyle name="_KT (2)_5_ÿÿÿÿÿ_Bieu mau cong trinh khoi cong moi 3-4" xfId="577"/>
    <cellStyle name="_KT (2)_5_ÿÿÿÿÿ_Bieu3ODA" xfId="578"/>
    <cellStyle name="_KT (2)_5_ÿÿÿÿÿ_Bieu4HTMT" xfId="579"/>
    <cellStyle name="_KT (2)_5_ÿÿÿÿÿ_kien giang 2" xfId="581"/>
    <cellStyle name="_KT (2)_5_ÿÿÿÿÿ_KH TPCP vung TNB (03-1-2012)" xfId="580"/>
    <cellStyle name="_KT (2)_BC  NAM 2007" xfId="582"/>
    <cellStyle name="_KT (2)_Bieu mau cong trinh khoi cong moi 3-4" xfId="583"/>
    <cellStyle name="_KT (2)_Bieu3ODA" xfId="584"/>
    <cellStyle name="_KT (2)_Bieu3ODA_1" xfId="585"/>
    <cellStyle name="_KT (2)_Bieu4HTMT" xfId="586"/>
    <cellStyle name="_KT (2)_bo sung von KCH nam 2010 va Du an tre kho khan" xfId="587"/>
    <cellStyle name="_KT (2)_Book1" xfId="588"/>
    <cellStyle name="_KT (2)_Book1 2" xfId="589"/>
    <cellStyle name="_KT (2)_Book1_BC-QT-WB-dthao" xfId="590"/>
    <cellStyle name="_KT (2)_Book1_BC-QT-WB-dthao_05-12  KH trung han 2016-2020 - Liem Thinh edited" xfId="591"/>
    <cellStyle name="_KT (2)_Book1_BC-QT-WB-dthao_Copy of 05-12  KH trung han 2016-2020 - Liem Thinh edited (1)" xfId="592"/>
    <cellStyle name="_KT (2)_Book1_BC-QT-WB-dthao_KH TPCP 2016-2020 (tong hop)" xfId="593"/>
    <cellStyle name="_KT (2)_Book1_kien giang 2" xfId="595"/>
    <cellStyle name="_KT (2)_Book1_KH TPCP vung TNB (03-1-2012)" xfId="594"/>
    <cellStyle name="_KT (2)_Copy of 05-12  KH trung han 2016-2020 - Liem Thinh edited (1)" xfId="596"/>
    <cellStyle name="_KT (2)_danh muc chuan bi dau tu 2011 ngay 07-6-2011" xfId="597"/>
    <cellStyle name="_KT (2)_Danh muc pbo nguon von XSKT, XDCB nam 2009 chuyen qua nam 2010" xfId="598"/>
    <cellStyle name="_KT (2)_dieu chinh KH 2011 ngay 26-5-2011111" xfId="599"/>
    <cellStyle name="_KT (2)_DS KCH PHAN BO VON NSDP NAM 2010" xfId="600"/>
    <cellStyle name="_KT (2)_GTGT 2003" xfId="602"/>
    <cellStyle name="_KT (2)_giao KH 2011 ngay 10-12-2010" xfId="601"/>
    <cellStyle name="_KT (2)_KE KHAI THUE GTGT 2004" xfId="603"/>
    <cellStyle name="_KT (2)_KE KHAI THUE GTGT 2004_BCTC2004" xfId="604"/>
    <cellStyle name="_KT (2)_kien giang 2" xfId="607"/>
    <cellStyle name="_KT (2)_KH TPCP 2016-2020 (tong hop)" xfId="605"/>
    <cellStyle name="_KT (2)_KH TPCP vung TNB (03-1-2012)" xfId="606"/>
    <cellStyle name="_KT (2)_Lora-tungchau" xfId="608"/>
    <cellStyle name="_KT (2)_Lora-tungchau 2" xfId="609"/>
    <cellStyle name="_KT (2)_Lora-tungchau_05-12  KH trung han 2016-2020 - Liem Thinh edited" xfId="610"/>
    <cellStyle name="_KT (2)_Lora-tungchau_Copy of 05-12  KH trung han 2016-2020 - Liem Thinh edited (1)" xfId="611"/>
    <cellStyle name="_KT (2)_Lora-tungchau_KH TPCP 2016-2020 (tong hop)" xfId="612"/>
    <cellStyle name="_KT (2)_N-X-T-04" xfId="613"/>
    <cellStyle name="_KT (2)_PERSONAL" xfId="614"/>
    <cellStyle name="_KT (2)_PERSONAL_BC CV 6403 BKHĐT" xfId="615"/>
    <cellStyle name="_KT (2)_PERSONAL_Bieu mau cong trinh khoi cong moi 3-4" xfId="616"/>
    <cellStyle name="_KT (2)_PERSONAL_Bieu3ODA" xfId="617"/>
    <cellStyle name="_KT (2)_PERSONAL_Bieu4HTMT" xfId="618"/>
    <cellStyle name="_KT (2)_PERSONAL_Book1" xfId="619"/>
    <cellStyle name="_KT (2)_PERSONAL_Book1 2" xfId="620"/>
    <cellStyle name="_KT (2)_PERSONAL_HTQ.8 GD1" xfId="621"/>
    <cellStyle name="_KT (2)_PERSONAL_HTQ.8 GD1_05-12  KH trung han 2016-2020 - Liem Thinh edited" xfId="622"/>
    <cellStyle name="_KT (2)_PERSONAL_HTQ.8 GD1_Copy of 05-12  KH trung han 2016-2020 - Liem Thinh edited (1)" xfId="623"/>
    <cellStyle name="_KT (2)_PERSONAL_HTQ.8 GD1_KH TPCP 2016-2020 (tong hop)" xfId="624"/>
    <cellStyle name="_KT (2)_PERSONAL_Luy ke von ung nam 2011 -Thoa gui ngay 12-8-2012" xfId="625"/>
    <cellStyle name="_KT (2)_PERSONAL_Tong hop KHCB 2001" xfId="626"/>
    <cellStyle name="_KT (2)_Qt-HT3PQ1(CauKho)" xfId="627"/>
    <cellStyle name="_KT (2)_TG-TH" xfId="628"/>
    <cellStyle name="_KT (2)_TK152-04" xfId="629"/>
    <cellStyle name="_KT (2)_ÿÿÿÿÿ" xfId="630"/>
    <cellStyle name="_KT (2)_ÿÿÿÿÿ_kien giang 2" xfId="632"/>
    <cellStyle name="_KT (2)_ÿÿÿÿÿ_KH TPCP vung TNB (03-1-2012)" xfId="631"/>
    <cellStyle name="_KT_TG" xfId="633"/>
    <cellStyle name="_KT_TG_1" xfId="634"/>
    <cellStyle name="_KT_TG_1 2" xfId="635"/>
    <cellStyle name="_KT_TG_1_05-12  KH trung han 2016-2020 - Liem Thinh edited" xfId="636"/>
    <cellStyle name="_KT_TG_1_ApGiaVatTu_cayxanh_latgach" xfId="637"/>
    <cellStyle name="_KT_TG_1_BANG TONG HOP TINH HINH THANH QUYET TOAN (MOI I)" xfId="638"/>
    <cellStyle name="_KT_TG_1_BAO CAO KLCT PT2000" xfId="639"/>
    <cellStyle name="_KT_TG_1_BAO CAO PT2000" xfId="640"/>
    <cellStyle name="_KT_TG_1_BAO CAO PT2000_Book1" xfId="641"/>
    <cellStyle name="_KT_TG_1_Bao cao XDCB 2001 - T11 KH dieu chinh 20-11-THAI" xfId="642"/>
    <cellStyle name="_KT_TG_1_BAO GIA NGAY 24-10-08 (co dam)" xfId="643"/>
    <cellStyle name="_KT_TG_1_BC  NAM 2007" xfId="644"/>
    <cellStyle name="_KT_TG_1_BC CV 6403 BKHĐT" xfId="645"/>
    <cellStyle name="_KT_TG_1_BC NQ11-CP - chinh sua lai" xfId="646"/>
    <cellStyle name="_KT_TG_1_BC NQ11-CP-Quynh sau bieu so3" xfId="647"/>
    <cellStyle name="_KT_TG_1_BC_NQ11-CP_-_Thao_sua_lai" xfId="648"/>
    <cellStyle name="_KT_TG_1_Bieu mau cong trinh khoi cong moi 3-4" xfId="649"/>
    <cellStyle name="_KT_TG_1_Bieu3ODA" xfId="650"/>
    <cellStyle name="_KT_TG_1_Bieu3ODA_1" xfId="651"/>
    <cellStyle name="_KT_TG_1_Bieu4HTMT" xfId="652"/>
    <cellStyle name="_KT_TG_1_bo sung von KCH nam 2010 va Du an tre kho khan" xfId="653"/>
    <cellStyle name="_KT_TG_1_Book1" xfId="654"/>
    <cellStyle name="_KT_TG_1_Book1 2" xfId="655"/>
    <cellStyle name="_KT_TG_1_Book1_1" xfId="656"/>
    <cellStyle name="_KT_TG_1_Book1_1 2" xfId="657"/>
    <cellStyle name="_KT_TG_1_Book1_1_BC CV 6403 BKHĐT" xfId="658"/>
    <cellStyle name="_KT_TG_1_Book1_1_Bieu mau cong trinh khoi cong moi 3-4" xfId="659"/>
    <cellStyle name="_KT_TG_1_Book1_1_Bieu3ODA" xfId="660"/>
    <cellStyle name="_KT_TG_1_Book1_1_Bieu4HTMT" xfId="661"/>
    <cellStyle name="_KT_TG_1_Book1_1_Book1" xfId="662"/>
    <cellStyle name="_KT_TG_1_Book1_1_Luy ke von ung nam 2011 -Thoa gui ngay 12-8-2012" xfId="663"/>
    <cellStyle name="_KT_TG_1_Book1_2" xfId="664"/>
    <cellStyle name="_KT_TG_1_Book1_2 2" xfId="665"/>
    <cellStyle name="_KT_TG_1_Book1_2_BC CV 6403 BKHĐT" xfId="666"/>
    <cellStyle name="_KT_TG_1_Book1_2_Bieu3ODA" xfId="667"/>
    <cellStyle name="_KT_TG_1_Book1_2_Luy ke von ung nam 2011 -Thoa gui ngay 12-8-2012" xfId="668"/>
    <cellStyle name="_KT_TG_1_Book1_3" xfId="669"/>
    <cellStyle name="_KT_TG_1_Book1_BC CV 6403 BKHĐT" xfId="670"/>
    <cellStyle name="_KT_TG_1_Book1_BC-QT-WB-dthao" xfId="671"/>
    <cellStyle name="_KT_TG_1_Book1_Bieu mau cong trinh khoi cong moi 3-4" xfId="672"/>
    <cellStyle name="_KT_TG_1_Book1_Bieu3ODA" xfId="673"/>
    <cellStyle name="_KT_TG_1_Book1_Bieu4HTMT" xfId="674"/>
    <cellStyle name="_KT_TG_1_Book1_bo sung von KCH nam 2010 va Du an tre kho khan" xfId="675"/>
    <cellStyle name="_KT_TG_1_Book1_Book1" xfId="676"/>
    <cellStyle name="_KT_TG_1_Book1_danh muc chuan bi dau tu 2011 ngay 07-6-2011" xfId="677"/>
    <cellStyle name="_KT_TG_1_Book1_Danh muc pbo nguon von XSKT, XDCB nam 2009 chuyen qua nam 2010" xfId="678"/>
    <cellStyle name="_KT_TG_1_Book1_dieu chinh KH 2011 ngay 26-5-2011111" xfId="679"/>
    <cellStyle name="_KT_TG_1_Book1_DS KCH PHAN BO VON NSDP NAM 2010" xfId="680"/>
    <cellStyle name="_KT_TG_1_Book1_giao KH 2011 ngay 10-12-2010" xfId="681"/>
    <cellStyle name="_KT_TG_1_Book1_Luy ke von ung nam 2011 -Thoa gui ngay 12-8-2012" xfId="682"/>
    <cellStyle name="_KT_TG_1_CAU Khanh Nam(Thi Cong)" xfId="683"/>
    <cellStyle name="_KT_TG_1_CoCauPhi (version 1)" xfId="685"/>
    <cellStyle name="_KT_TG_1_Copy of 05-12  KH trung han 2016-2020 - Liem Thinh edited (1)" xfId="686"/>
    <cellStyle name="_KT_TG_1_ChiHuong_ApGia" xfId="684"/>
    <cellStyle name="_KT_TG_1_danh muc chuan bi dau tu 2011 ngay 07-6-2011" xfId="687"/>
    <cellStyle name="_KT_TG_1_Danh muc pbo nguon von XSKT, XDCB nam 2009 chuyen qua nam 2010" xfId="688"/>
    <cellStyle name="_KT_TG_1_DAU NOI PL-CL TAI PHU LAMHC" xfId="689"/>
    <cellStyle name="_KT_TG_1_dieu chinh KH 2011 ngay 26-5-2011111" xfId="690"/>
    <cellStyle name="_KT_TG_1_DS KCH PHAN BO VON NSDP NAM 2010" xfId="691"/>
    <cellStyle name="_KT_TG_1_DTCDT MR.2N110.HOCMON.TDTOAN.CCUNG" xfId="692"/>
    <cellStyle name="_KT_TG_1_DU TRU VAT TU" xfId="693"/>
    <cellStyle name="_KT_TG_1_GTGT 2003" xfId="695"/>
    <cellStyle name="_KT_TG_1_giao KH 2011 ngay 10-12-2010" xfId="694"/>
    <cellStyle name="_KT_TG_1_KE KHAI THUE GTGT 2004" xfId="696"/>
    <cellStyle name="_KT_TG_1_KE KHAI THUE GTGT 2004_BCTC2004" xfId="697"/>
    <cellStyle name="_KT_TG_1_kien giang 2" xfId="700"/>
    <cellStyle name="_KT_TG_1_KH TPCP 2016-2020 (tong hop)" xfId="698"/>
    <cellStyle name="_KT_TG_1_KH TPCP vung TNB (03-1-2012)" xfId="699"/>
    <cellStyle name="_KT_TG_1_Lora-tungchau" xfId="701"/>
    <cellStyle name="_KT_TG_1_Luy ke von ung nam 2011 -Thoa gui ngay 12-8-2012" xfId="702"/>
    <cellStyle name="_KT_TG_1_N-X-T-04" xfId="704"/>
    <cellStyle name="_KT_TG_1_NhanCong" xfId="703"/>
    <cellStyle name="_KT_TG_1_PGIA-phieu tham tra Kho bac" xfId="705"/>
    <cellStyle name="_KT_TG_1_PT02-02" xfId="707"/>
    <cellStyle name="_KT_TG_1_PT02-02_Book1" xfId="708"/>
    <cellStyle name="_KT_TG_1_PT02-03" xfId="709"/>
    <cellStyle name="_KT_TG_1_PT02-03_Book1" xfId="710"/>
    <cellStyle name="_KT_TG_1_phu luc tong ket tinh hinh TH giai doan 03-10 (ngay 30)" xfId="706"/>
    <cellStyle name="_KT_TG_1_Qt-HT3PQ1(CauKho)" xfId="711"/>
    <cellStyle name="_KT_TG_1_Sheet1" xfId="712"/>
    <cellStyle name="_KT_TG_1_TK152-04" xfId="713"/>
    <cellStyle name="_KT_TG_1_ÿÿÿÿÿ" xfId="714"/>
    <cellStyle name="_KT_TG_1_ÿÿÿÿÿ_Bieu mau cong trinh khoi cong moi 3-4" xfId="715"/>
    <cellStyle name="_KT_TG_1_ÿÿÿÿÿ_Bieu3ODA" xfId="716"/>
    <cellStyle name="_KT_TG_1_ÿÿÿÿÿ_Bieu4HTMT" xfId="717"/>
    <cellStyle name="_KT_TG_1_ÿÿÿÿÿ_kien giang 2" xfId="719"/>
    <cellStyle name="_KT_TG_1_ÿÿÿÿÿ_KH TPCP vung TNB (03-1-2012)" xfId="718"/>
    <cellStyle name="_KT_TG_2" xfId="720"/>
    <cellStyle name="_KT_TG_2 2" xfId="721"/>
    <cellStyle name="_KT_TG_2_05-12  KH trung han 2016-2020 - Liem Thinh edited" xfId="722"/>
    <cellStyle name="_KT_TG_2_ApGiaVatTu_cayxanh_latgach" xfId="723"/>
    <cellStyle name="_KT_TG_2_BANG TONG HOP TINH HINH THANH QUYET TOAN (MOI I)" xfId="724"/>
    <cellStyle name="_KT_TG_2_BAO CAO KLCT PT2000" xfId="725"/>
    <cellStyle name="_KT_TG_2_BAO CAO PT2000" xfId="726"/>
    <cellStyle name="_KT_TG_2_BAO CAO PT2000_Book1" xfId="727"/>
    <cellStyle name="_KT_TG_2_Bao cao XDCB 2001 - T11 KH dieu chinh 20-11-THAI" xfId="728"/>
    <cellStyle name="_KT_TG_2_BAO GIA NGAY 24-10-08 (co dam)" xfId="729"/>
    <cellStyle name="_KT_TG_2_BC  NAM 2007" xfId="730"/>
    <cellStyle name="_KT_TG_2_BC CV 6403 BKHĐT" xfId="731"/>
    <cellStyle name="_KT_TG_2_BC NQ11-CP - chinh sua lai" xfId="732"/>
    <cellStyle name="_KT_TG_2_BC NQ11-CP-Quynh sau bieu so3" xfId="733"/>
    <cellStyle name="_KT_TG_2_BC_NQ11-CP_-_Thao_sua_lai" xfId="734"/>
    <cellStyle name="_KT_TG_2_Bieu mau cong trinh khoi cong moi 3-4" xfId="735"/>
    <cellStyle name="_KT_TG_2_Bieu3ODA" xfId="736"/>
    <cellStyle name="_KT_TG_2_Bieu3ODA_1" xfId="737"/>
    <cellStyle name="_KT_TG_2_Bieu4HTMT" xfId="738"/>
    <cellStyle name="_KT_TG_2_bo sung von KCH nam 2010 va Du an tre kho khan" xfId="739"/>
    <cellStyle name="_KT_TG_2_Book1" xfId="740"/>
    <cellStyle name="_KT_TG_2_Book1 2" xfId="741"/>
    <cellStyle name="_KT_TG_2_Book1_1" xfId="742"/>
    <cellStyle name="_KT_TG_2_Book1_1 2" xfId="743"/>
    <cellStyle name="_KT_TG_2_Book1_1_BC CV 6403 BKHĐT" xfId="744"/>
    <cellStyle name="_KT_TG_2_Book1_1_Bieu mau cong trinh khoi cong moi 3-4" xfId="745"/>
    <cellStyle name="_KT_TG_2_Book1_1_Bieu3ODA" xfId="746"/>
    <cellStyle name="_KT_TG_2_Book1_1_Bieu4HTMT" xfId="747"/>
    <cellStyle name="_KT_TG_2_Book1_1_Book1" xfId="748"/>
    <cellStyle name="_KT_TG_2_Book1_1_Luy ke von ung nam 2011 -Thoa gui ngay 12-8-2012" xfId="749"/>
    <cellStyle name="_KT_TG_2_Book1_2" xfId="750"/>
    <cellStyle name="_KT_TG_2_Book1_2 2" xfId="751"/>
    <cellStyle name="_KT_TG_2_Book1_2_BC CV 6403 BKHĐT" xfId="752"/>
    <cellStyle name="_KT_TG_2_Book1_2_Bieu3ODA" xfId="753"/>
    <cellStyle name="_KT_TG_2_Book1_2_Luy ke von ung nam 2011 -Thoa gui ngay 12-8-2012" xfId="754"/>
    <cellStyle name="_KT_TG_2_Book1_3" xfId="755"/>
    <cellStyle name="_KT_TG_2_Book1_3 2" xfId="756"/>
    <cellStyle name="_KT_TG_2_Book1_BC CV 6403 BKHĐT" xfId="757"/>
    <cellStyle name="_KT_TG_2_Book1_Bieu mau cong trinh khoi cong moi 3-4" xfId="758"/>
    <cellStyle name="_KT_TG_2_Book1_Bieu3ODA" xfId="759"/>
    <cellStyle name="_KT_TG_2_Book1_Bieu4HTMT" xfId="760"/>
    <cellStyle name="_KT_TG_2_Book1_bo sung von KCH nam 2010 va Du an tre kho khan" xfId="761"/>
    <cellStyle name="_KT_TG_2_Book1_Book1" xfId="762"/>
    <cellStyle name="_KT_TG_2_Book1_danh muc chuan bi dau tu 2011 ngay 07-6-2011" xfId="763"/>
    <cellStyle name="_KT_TG_2_Book1_Danh muc pbo nguon von XSKT, XDCB nam 2009 chuyen qua nam 2010" xfId="764"/>
    <cellStyle name="_KT_TG_2_Book1_dieu chinh KH 2011 ngay 26-5-2011111" xfId="765"/>
    <cellStyle name="_KT_TG_2_Book1_DS KCH PHAN BO VON NSDP NAM 2010" xfId="766"/>
    <cellStyle name="_KT_TG_2_Book1_giao KH 2011 ngay 10-12-2010" xfId="767"/>
    <cellStyle name="_KT_TG_2_Book1_Luy ke von ung nam 2011 -Thoa gui ngay 12-8-2012" xfId="768"/>
    <cellStyle name="_KT_TG_2_CAU Khanh Nam(Thi Cong)" xfId="769"/>
    <cellStyle name="_KT_TG_2_CoCauPhi (version 1)" xfId="771"/>
    <cellStyle name="_KT_TG_2_Copy of 05-12  KH trung han 2016-2020 - Liem Thinh edited (1)" xfId="772"/>
    <cellStyle name="_KT_TG_2_ChiHuong_ApGia" xfId="770"/>
    <cellStyle name="_KT_TG_2_danh muc chuan bi dau tu 2011 ngay 07-6-2011" xfId="773"/>
    <cellStyle name="_KT_TG_2_Danh muc pbo nguon von XSKT, XDCB nam 2009 chuyen qua nam 2010" xfId="774"/>
    <cellStyle name="_KT_TG_2_DAU NOI PL-CL TAI PHU LAMHC" xfId="775"/>
    <cellStyle name="_KT_TG_2_dieu chinh KH 2011 ngay 26-5-2011111" xfId="776"/>
    <cellStyle name="_KT_TG_2_DS KCH PHAN BO VON NSDP NAM 2010" xfId="777"/>
    <cellStyle name="_KT_TG_2_DTCDT MR.2N110.HOCMON.TDTOAN.CCUNG" xfId="778"/>
    <cellStyle name="_KT_TG_2_DU TRU VAT TU" xfId="779"/>
    <cellStyle name="_KT_TG_2_GTGT 2003" xfId="781"/>
    <cellStyle name="_KT_TG_2_giao KH 2011 ngay 10-12-2010" xfId="780"/>
    <cellStyle name="_KT_TG_2_KE KHAI THUE GTGT 2004" xfId="782"/>
    <cellStyle name="_KT_TG_2_KE KHAI THUE GTGT 2004_BCTC2004" xfId="783"/>
    <cellStyle name="_KT_TG_2_kien giang 2" xfId="786"/>
    <cellStyle name="_KT_TG_2_KH TPCP 2016-2020 (tong hop)" xfId="784"/>
    <cellStyle name="_KT_TG_2_KH TPCP vung TNB (03-1-2012)" xfId="785"/>
    <cellStyle name="_KT_TG_2_Lora-tungchau" xfId="787"/>
    <cellStyle name="_KT_TG_2_Luy ke von ung nam 2011 -Thoa gui ngay 12-8-2012" xfId="788"/>
    <cellStyle name="_KT_TG_2_N-X-T-04" xfId="790"/>
    <cellStyle name="_KT_TG_2_NhanCong" xfId="789"/>
    <cellStyle name="_KT_TG_2_PGIA-phieu tham tra Kho bac" xfId="791"/>
    <cellStyle name="_KT_TG_2_PT02-02" xfId="793"/>
    <cellStyle name="_KT_TG_2_PT02-02_Book1" xfId="794"/>
    <cellStyle name="_KT_TG_2_PT02-03" xfId="795"/>
    <cellStyle name="_KT_TG_2_PT02-03_Book1" xfId="796"/>
    <cellStyle name="_KT_TG_2_phu luc tong ket tinh hinh TH giai doan 03-10 (ngay 30)" xfId="792"/>
    <cellStyle name="_KT_TG_2_Qt-HT3PQ1(CauKho)" xfId="797"/>
    <cellStyle name="_KT_TG_2_Sheet1" xfId="798"/>
    <cellStyle name="_KT_TG_2_TK152-04" xfId="799"/>
    <cellStyle name="_KT_TG_2_ÿÿÿÿÿ" xfId="800"/>
    <cellStyle name="_KT_TG_2_ÿÿÿÿÿ_Bieu mau cong trinh khoi cong moi 3-4" xfId="801"/>
    <cellStyle name="_KT_TG_2_ÿÿÿÿÿ_Bieu3ODA" xfId="802"/>
    <cellStyle name="_KT_TG_2_ÿÿÿÿÿ_Bieu4HTMT" xfId="803"/>
    <cellStyle name="_KT_TG_2_ÿÿÿÿÿ_kien giang 2" xfId="805"/>
    <cellStyle name="_KT_TG_2_ÿÿÿÿÿ_KH TPCP vung TNB (03-1-2012)" xfId="804"/>
    <cellStyle name="_KT_TG_3" xfId="806"/>
    <cellStyle name="_KT_TG_4" xfId="807"/>
    <cellStyle name="_KT_TG_4 2" xfId="808"/>
    <cellStyle name="_KT_TG_4_05-12  KH trung han 2016-2020 - Liem Thinh edited" xfId="809"/>
    <cellStyle name="_KT_TG_4_Copy of 05-12  KH trung han 2016-2020 - Liem Thinh edited (1)" xfId="810"/>
    <cellStyle name="_KT_TG_4_KH TPCP 2016-2020 (tong hop)" xfId="811"/>
    <cellStyle name="_KT_TG_4_Lora-tungchau" xfId="812"/>
    <cellStyle name="_KT_TG_4_Lora-tungchau 2" xfId="813"/>
    <cellStyle name="_KT_TG_4_Lora-tungchau_05-12  KH trung han 2016-2020 - Liem Thinh edited" xfId="814"/>
    <cellStyle name="_KT_TG_4_Lora-tungchau_Copy of 05-12  KH trung han 2016-2020 - Liem Thinh edited (1)" xfId="815"/>
    <cellStyle name="_KT_TG_4_Lora-tungchau_KH TPCP 2016-2020 (tong hop)" xfId="816"/>
    <cellStyle name="_KT_TG_4_Qt-HT3PQ1(CauKho)" xfId="817"/>
    <cellStyle name="_KH 2009" xfId="224"/>
    <cellStyle name="_KH 2009_15_10_2013 BC nhu cau von doi ung ODA (2014-2016) ngay 15102013 Sua" xfId="225"/>
    <cellStyle name="_KH 2009_BC nhu cau von doi ung ODA nganh NN (BKH)" xfId="226"/>
    <cellStyle name="_KH 2009_BC nhu cau von doi ung ODA nganh NN (BKH)_05-12  KH trung han 2016-2020 - Liem Thinh edited" xfId="227"/>
    <cellStyle name="_KH 2009_BC nhu cau von doi ung ODA nganh NN (BKH)_Copy of 05-12  KH trung han 2016-2020 - Liem Thinh edited (1)" xfId="228"/>
    <cellStyle name="_KH 2009_BC Tai co cau (bieu TH)" xfId="229"/>
    <cellStyle name="_KH 2009_BC Tai co cau (bieu TH)_05-12  KH trung han 2016-2020 - Liem Thinh edited" xfId="230"/>
    <cellStyle name="_KH 2009_BC Tai co cau (bieu TH)_Copy of 05-12  KH trung han 2016-2020 - Liem Thinh edited (1)" xfId="231"/>
    <cellStyle name="_KH 2009_DK 2014-2015 final" xfId="232"/>
    <cellStyle name="_KH 2009_DK 2014-2015 final_05-12  KH trung han 2016-2020 - Liem Thinh edited" xfId="233"/>
    <cellStyle name="_KH 2009_DK 2014-2015 final_Copy of 05-12  KH trung han 2016-2020 - Liem Thinh edited (1)" xfId="234"/>
    <cellStyle name="_KH 2009_DK 2014-2015 new" xfId="235"/>
    <cellStyle name="_KH 2009_DK 2014-2015 new_05-12  KH trung han 2016-2020 - Liem Thinh edited" xfId="236"/>
    <cellStyle name="_KH 2009_DK 2014-2015 new_Copy of 05-12  KH trung han 2016-2020 - Liem Thinh edited (1)" xfId="237"/>
    <cellStyle name="_KH 2009_DK KH CBDT 2014 11-11-2013" xfId="238"/>
    <cellStyle name="_KH 2009_DK KH CBDT 2014 11-11-2013(1)" xfId="239"/>
    <cellStyle name="_KH 2009_DK KH CBDT 2014 11-11-2013(1)_05-12  KH trung han 2016-2020 - Liem Thinh edited" xfId="240"/>
    <cellStyle name="_KH 2009_DK KH CBDT 2014 11-11-2013(1)_Copy of 05-12  KH trung han 2016-2020 - Liem Thinh edited (1)" xfId="241"/>
    <cellStyle name="_KH 2009_DK KH CBDT 2014 11-11-2013_05-12  KH trung han 2016-2020 - Liem Thinh edited" xfId="242"/>
    <cellStyle name="_KH 2009_DK KH CBDT 2014 11-11-2013_Copy of 05-12  KH trung han 2016-2020 - Liem Thinh edited (1)" xfId="243"/>
    <cellStyle name="_KH 2009_KH 2011-2015" xfId="244"/>
    <cellStyle name="_KH 2009_tai co cau dau tu (tong hop)1" xfId="245"/>
    <cellStyle name="_KH 2012 (TPCP) Bac Lieu (25-12-2011)" xfId="246"/>
    <cellStyle name="_Kh ql62 (2010) 11-09" xfId="247"/>
    <cellStyle name="_KH TPCP 2010 17-3-10" xfId="248"/>
    <cellStyle name="_KH TPCP vung TNB (03-1-2012)" xfId="249"/>
    <cellStyle name="_KH ung von cap bach 2009-Cuc NTTS de nghi (sua)" xfId="250"/>
    <cellStyle name="_Khung 2012" xfId="251"/>
    <cellStyle name="_Khung nam 2010" xfId="252"/>
    <cellStyle name="_Lora-tungchau" xfId="818"/>
    <cellStyle name="_Lora-tungchau 2" xfId="819"/>
    <cellStyle name="_Lora-tungchau_05-12  KH trung han 2016-2020 - Liem Thinh edited" xfId="820"/>
    <cellStyle name="_Lora-tungchau_Copy of 05-12  KH trung han 2016-2020 - Liem Thinh edited (1)" xfId="821"/>
    <cellStyle name="_Lora-tungchau_KH TPCP 2016-2020 (tong hop)" xfId="822"/>
    <cellStyle name="_Luy ke von ung nam 2011 -Thoa gui ngay 12-8-2012" xfId="823"/>
    <cellStyle name="_mau so 3" xfId="824"/>
    <cellStyle name="_MauThanTKKT-goi7-DonGia2143(vl t7)" xfId="825"/>
    <cellStyle name="_MauThanTKKT-goi7-DonGia2143(vl t7)_!1 1 bao cao giao KH ve HTCMT vung TNB   12-12-2011" xfId="826"/>
    <cellStyle name="_MauThanTKKT-goi7-DonGia2143(vl t7)_Bieu4HTMT" xfId="827"/>
    <cellStyle name="_MauThanTKKT-goi7-DonGia2143(vl t7)_Bieu4HTMT_!1 1 bao cao giao KH ve HTCMT vung TNB   12-12-2011" xfId="828"/>
    <cellStyle name="_MauThanTKKT-goi7-DonGia2143(vl t7)_Bieu4HTMT_KH TPCP vung TNB (03-1-2012)" xfId="829"/>
    <cellStyle name="_MauThanTKKT-goi7-DonGia2143(vl t7)_KH TPCP vung TNB (03-1-2012)" xfId="830"/>
    <cellStyle name="_N-X-T-04" xfId="837"/>
    <cellStyle name="_Nhu cau von ung truoc 2011 Tha h Hoa + Nge An gui TW" xfId="831"/>
    <cellStyle name="_Nhu cau von ung truoc 2011 Tha h Hoa + Nge An gui TW_!1 1 bao cao giao KH ve HTCMT vung TNB   12-12-2011" xfId="832"/>
    <cellStyle name="_Nhu cau von ung truoc 2011 Tha h Hoa + Nge An gui TW_Bieu4HTMT" xfId="833"/>
    <cellStyle name="_Nhu cau von ung truoc 2011 Tha h Hoa + Nge An gui TW_Bieu4HTMT_!1 1 bao cao giao KH ve HTCMT vung TNB   12-12-2011" xfId="834"/>
    <cellStyle name="_Nhu cau von ung truoc 2011 Tha h Hoa + Nge An gui TW_Bieu4HTMT_KH TPCP vung TNB (03-1-2012)" xfId="835"/>
    <cellStyle name="_Nhu cau von ung truoc 2011 Tha h Hoa + Nge An gui TW_KH TPCP vung TNB (03-1-2012)" xfId="836"/>
    <cellStyle name="_PERSONAL" xfId="838"/>
    <cellStyle name="_PERSONAL_BC CV 6403 BKHĐT" xfId="839"/>
    <cellStyle name="_PERSONAL_Bieu mau cong trinh khoi cong moi 3-4" xfId="840"/>
    <cellStyle name="_PERSONAL_Bieu3ODA" xfId="841"/>
    <cellStyle name="_PERSONAL_Bieu4HTMT" xfId="842"/>
    <cellStyle name="_PERSONAL_Book1" xfId="843"/>
    <cellStyle name="_PERSONAL_Book1 2" xfId="844"/>
    <cellStyle name="_PERSONAL_HTQ.8 GD1" xfId="845"/>
    <cellStyle name="_PERSONAL_HTQ.8 GD1_05-12  KH trung han 2016-2020 - Liem Thinh edited" xfId="846"/>
    <cellStyle name="_PERSONAL_HTQ.8 GD1_Copy of 05-12  KH trung han 2016-2020 - Liem Thinh edited (1)" xfId="847"/>
    <cellStyle name="_PERSONAL_HTQ.8 GD1_KH TPCP 2016-2020 (tong hop)" xfId="848"/>
    <cellStyle name="_PERSONAL_Luy ke von ung nam 2011 -Thoa gui ngay 12-8-2012" xfId="849"/>
    <cellStyle name="_PERSONAL_Tong hop KHCB 2001" xfId="850"/>
    <cellStyle name="_Phan bo KH 2009 TPCP" xfId="851"/>
    <cellStyle name="_phong bo mon22" xfId="852"/>
    <cellStyle name="_phong bo mon22_!1 1 bao cao giao KH ve HTCMT vung TNB   12-12-2011" xfId="853"/>
    <cellStyle name="_phong bo mon22_KH TPCP vung TNB (03-1-2012)" xfId="854"/>
    <cellStyle name="_Phu luc 2 (Bieu 2) TH KH 2010" xfId="855"/>
    <cellStyle name="_phu luc tong ket tinh hinh TH giai doan 03-10 (ngay 30)" xfId="856"/>
    <cellStyle name="_Phuluckinhphi_DC_lan 4_YL" xfId="857"/>
    <cellStyle name="_Q TOAN  SCTX QL.62 QUI I ( oanh)" xfId="858"/>
    <cellStyle name="_Q TOAN  SCTX QL.62 QUI II ( oanh)" xfId="859"/>
    <cellStyle name="_QT SCTXQL62_QT1 (Cty QL)" xfId="860"/>
    <cellStyle name="_Qt-HT3PQ1(CauKho)" xfId="861"/>
    <cellStyle name="_Sheet1" xfId="862"/>
    <cellStyle name="_Sheet2" xfId="863"/>
    <cellStyle name="_TG-TH" xfId="864"/>
    <cellStyle name="_TG-TH_1" xfId="865"/>
    <cellStyle name="_TG-TH_1 2" xfId="866"/>
    <cellStyle name="_TG-TH_1_05-12  KH trung han 2016-2020 - Liem Thinh edited" xfId="867"/>
    <cellStyle name="_TG-TH_1_ApGiaVatTu_cayxanh_latgach" xfId="868"/>
    <cellStyle name="_TG-TH_1_BANG TONG HOP TINH HINH THANH QUYET TOAN (MOI I)" xfId="869"/>
    <cellStyle name="_TG-TH_1_BAO CAO KLCT PT2000" xfId="870"/>
    <cellStyle name="_TG-TH_1_BAO CAO PT2000" xfId="871"/>
    <cellStyle name="_TG-TH_1_BAO CAO PT2000_Book1" xfId="872"/>
    <cellStyle name="_TG-TH_1_Bao cao XDCB 2001 - T11 KH dieu chinh 20-11-THAI" xfId="873"/>
    <cellStyle name="_TG-TH_1_BAO GIA NGAY 24-10-08 (co dam)" xfId="874"/>
    <cellStyle name="_TG-TH_1_BC  NAM 2007" xfId="875"/>
    <cellStyle name="_TG-TH_1_BC CV 6403 BKHĐT" xfId="876"/>
    <cellStyle name="_TG-TH_1_BC NQ11-CP - chinh sua lai" xfId="877"/>
    <cellStyle name="_TG-TH_1_BC NQ11-CP-Quynh sau bieu so3" xfId="878"/>
    <cellStyle name="_TG-TH_1_BC_NQ11-CP_-_Thao_sua_lai" xfId="879"/>
    <cellStyle name="_TG-TH_1_Bieu mau cong trinh khoi cong moi 3-4" xfId="880"/>
    <cellStyle name="_TG-TH_1_Bieu3ODA" xfId="881"/>
    <cellStyle name="_TG-TH_1_Bieu3ODA_1" xfId="882"/>
    <cellStyle name="_TG-TH_1_Bieu4HTMT" xfId="883"/>
    <cellStyle name="_TG-TH_1_bo sung von KCH nam 2010 va Du an tre kho khan" xfId="884"/>
    <cellStyle name="_TG-TH_1_Book1" xfId="885"/>
    <cellStyle name="_TG-TH_1_Book1 2" xfId="886"/>
    <cellStyle name="_TG-TH_1_Book1_1" xfId="887"/>
    <cellStyle name="_TG-TH_1_Book1_1 2" xfId="888"/>
    <cellStyle name="_TG-TH_1_Book1_1_BC CV 6403 BKHĐT" xfId="889"/>
    <cellStyle name="_TG-TH_1_Book1_1_Bieu mau cong trinh khoi cong moi 3-4" xfId="890"/>
    <cellStyle name="_TG-TH_1_Book1_1_Bieu3ODA" xfId="891"/>
    <cellStyle name="_TG-TH_1_Book1_1_Bieu4HTMT" xfId="892"/>
    <cellStyle name="_TG-TH_1_Book1_1_Book1" xfId="893"/>
    <cellStyle name="_TG-TH_1_Book1_1_Luy ke von ung nam 2011 -Thoa gui ngay 12-8-2012" xfId="894"/>
    <cellStyle name="_TG-TH_1_Book1_2" xfId="895"/>
    <cellStyle name="_TG-TH_1_Book1_2 2" xfId="896"/>
    <cellStyle name="_TG-TH_1_Book1_2_BC CV 6403 BKHĐT" xfId="897"/>
    <cellStyle name="_TG-TH_1_Book1_2_Bieu3ODA" xfId="898"/>
    <cellStyle name="_TG-TH_1_Book1_2_Luy ke von ung nam 2011 -Thoa gui ngay 12-8-2012" xfId="899"/>
    <cellStyle name="_TG-TH_1_Book1_3" xfId="900"/>
    <cellStyle name="_TG-TH_1_Book1_BC CV 6403 BKHĐT" xfId="901"/>
    <cellStyle name="_TG-TH_1_Book1_BC-QT-WB-dthao" xfId="902"/>
    <cellStyle name="_TG-TH_1_Book1_Bieu mau cong trinh khoi cong moi 3-4" xfId="903"/>
    <cellStyle name="_TG-TH_1_Book1_Bieu3ODA" xfId="904"/>
    <cellStyle name="_TG-TH_1_Book1_Bieu4HTMT" xfId="905"/>
    <cellStyle name="_TG-TH_1_Book1_bo sung von KCH nam 2010 va Du an tre kho khan" xfId="906"/>
    <cellStyle name="_TG-TH_1_Book1_Book1" xfId="907"/>
    <cellStyle name="_TG-TH_1_Book1_danh muc chuan bi dau tu 2011 ngay 07-6-2011" xfId="908"/>
    <cellStyle name="_TG-TH_1_Book1_Danh muc pbo nguon von XSKT, XDCB nam 2009 chuyen qua nam 2010" xfId="909"/>
    <cellStyle name="_TG-TH_1_Book1_dieu chinh KH 2011 ngay 26-5-2011111" xfId="910"/>
    <cellStyle name="_TG-TH_1_Book1_DS KCH PHAN BO VON NSDP NAM 2010" xfId="911"/>
    <cellStyle name="_TG-TH_1_Book1_giao KH 2011 ngay 10-12-2010" xfId="912"/>
    <cellStyle name="_TG-TH_1_Book1_Luy ke von ung nam 2011 -Thoa gui ngay 12-8-2012" xfId="913"/>
    <cellStyle name="_TG-TH_1_CAU Khanh Nam(Thi Cong)" xfId="914"/>
    <cellStyle name="_TG-TH_1_CoCauPhi (version 1)" xfId="916"/>
    <cellStyle name="_TG-TH_1_Copy of 05-12  KH trung han 2016-2020 - Liem Thinh edited (1)" xfId="917"/>
    <cellStyle name="_TG-TH_1_ChiHuong_ApGia" xfId="915"/>
    <cellStyle name="_TG-TH_1_danh muc chuan bi dau tu 2011 ngay 07-6-2011" xfId="918"/>
    <cellStyle name="_TG-TH_1_Danh muc pbo nguon von XSKT, XDCB nam 2009 chuyen qua nam 2010" xfId="919"/>
    <cellStyle name="_TG-TH_1_DAU NOI PL-CL TAI PHU LAMHC" xfId="920"/>
    <cellStyle name="_TG-TH_1_dieu chinh KH 2011 ngay 26-5-2011111" xfId="921"/>
    <cellStyle name="_TG-TH_1_DS KCH PHAN BO VON NSDP NAM 2010" xfId="922"/>
    <cellStyle name="_TG-TH_1_DTCDT MR.2N110.HOCMON.TDTOAN.CCUNG" xfId="923"/>
    <cellStyle name="_TG-TH_1_DU TRU VAT TU" xfId="924"/>
    <cellStyle name="_TG-TH_1_GTGT 2003" xfId="926"/>
    <cellStyle name="_TG-TH_1_giao KH 2011 ngay 10-12-2010" xfId="925"/>
    <cellStyle name="_TG-TH_1_KE KHAI THUE GTGT 2004" xfId="927"/>
    <cellStyle name="_TG-TH_1_KE KHAI THUE GTGT 2004_BCTC2004" xfId="928"/>
    <cellStyle name="_TG-TH_1_kien giang 2" xfId="931"/>
    <cellStyle name="_TG-TH_1_KH TPCP 2016-2020 (tong hop)" xfId="929"/>
    <cellStyle name="_TG-TH_1_KH TPCP vung TNB (03-1-2012)" xfId="930"/>
    <cellStyle name="_TG-TH_1_Lora-tungchau" xfId="932"/>
    <cellStyle name="_TG-TH_1_Luy ke von ung nam 2011 -Thoa gui ngay 12-8-2012" xfId="933"/>
    <cellStyle name="_TG-TH_1_N-X-T-04" xfId="935"/>
    <cellStyle name="_TG-TH_1_NhanCong" xfId="934"/>
    <cellStyle name="_TG-TH_1_PGIA-phieu tham tra Kho bac" xfId="936"/>
    <cellStyle name="_TG-TH_1_PT02-02" xfId="938"/>
    <cellStyle name="_TG-TH_1_PT02-02_Book1" xfId="939"/>
    <cellStyle name="_TG-TH_1_PT02-03" xfId="940"/>
    <cellStyle name="_TG-TH_1_PT02-03_Book1" xfId="941"/>
    <cellStyle name="_TG-TH_1_phu luc tong ket tinh hinh TH giai doan 03-10 (ngay 30)" xfId="937"/>
    <cellStyle name="_TG-TH_1_Qt-HT3PQ1(CauKho)" xfId="942"/>
    <cellStyle name="_TG-TH_1_Sheet1" xfId="943"/>
    <cellStyle name="_TG-TH_1_TK152-04" xfId="944"/>
    <cellStyle name="_TG-TH_1_ÿÿÿÿÿ" xfId="945"/>
    <cellStyle name="_TG-TH_1_ÿÿÿÿÿ_Bieu mau cong trinh khoi cong moi 3-4" xfId="946"/>
    <cellStyle name="_TG-TH_1_ÿÿÿÿÿ_Bieu3ODA" xfId="947"/>
    <cellStyle name="_TG-TH_1_ÿÿÿÿÿ_Bieu4HTMT" xfId="948"/>
    <cellStyle name="_TG-TH_1_ÿÿÿÿÿ_kien giang 2" xfId="950"/>
    <cellStyle name="_TG-TH_1_ÿÿÿÿÿ_KH TPCP vung TNB (03-1-2012)" xfId="949"/>
    <cellStyle name="_TG-TH_2" xfId="951"/>
    <cellStyle name="_TG-TH_2 2" xfId="952"/>
    <cellStyle name="_TG-TH_2_05-12  KH trung han 2016-2020 - Liem Thinh edited" xfId="953"/>
    <cellStyle name="_TG-TH_2_ApGiaVatTu_cayxanh_latgach" xfId="954"/>
    <cellStyle name="_TG-TH_2_BANG TONG HOP TINH HINH THANH QUYET TOAN (MOI I)" xfId="955"/>
    <cellStyle name="_TG-TH_2_BAO CAO KLCT PT2000" xfId="956"/>
    <cellStyle name="_TG-TH_2_BAO CAO PT2000" xfId="957"/>
    <cellStyle name="_TG-TH_2_BAO CAO PT2000_Book1" xfId="958"/>
    <cellStyle name="_TG-TH_2_Bao cao XDCB 2001 - T11 KH dieu chinh 20-11-THAI" xfId="959"/>
    <cellStyle name="_TG-TH_2_BAO GIA NGAY 24-10-08 (co dam)" xfId="960"/>
    <cellStyle name="_TG-TH_2_BC  NAM 2007" xfId="961"/>
    <cellStyle name="_TG-TH_2_BC CV 6403 BKHĐT" xfId="962"/>
    <cellStyle name="_TG-TH_2_BC NQ11-CP - chinh sua lai" xfId="963"/>
    <cellStyle name="_TG-TH_2_BC NQ11-CP-Quynh sau bieu so3" xfId="964"/>
    <cellStyle name="_TG-TH_2_BC_NQ11-CP_-_Thao_sua_lai" xfId="965"/>
    <cellStyle name="_TG-TH_2_Bieu mau cong trinh khoi cong moi 3-4" xfId="966"/>
    <cellStyle name="_TG-TH_2_Bieu3ODA" xfId="967"/>
    <cellStyle name="_TG-TH_2_Bieu3ODA_1" xfId="968"/>
    <cellStyle name="_TG-TH_2_Bieu4HTMT" xfId="969"/>
    <cellStyle name="_TG-TH_2_bo sung von KCH nam 2010 va Du an tre kho khan" xfId="970"/>
    <cellStyle name="_TG-TH_2_Book1" xfId="971"/>
    <cellStyle name="_TG-TH_2_Book1 2" xfId="972"/>
    <cellStyle name="_TG-TH_2_Book1_1" xfId="973"/>
    <cellStyle name="_TG-TH_2_Book1_1 2" xfId="974"/>
    <cellStyle name="_TG-TH_2_Book1_1_BC CV 6403 BKHĐT" xfId="975"/>
    <cellStyle name="_TG-TH_2_Book1_1_Bieu mau cong trinh khoi cong moi 3-4" xfId="976"/>
    <cellStyle name="_TG-TH_2_Book1_1_Bieu3ODA" xfId="977"/>
    <cellStyle name="_TG-TH_2_Book1_1_Bieu4HTMT" xfId="978"/>
    <cellStyle name="_TG-TH_2_Book1_1_Book1" xfId="979"/>
    <cellStyle name="_TG-TH_2_Book1_1_Luy ke von ung nam 2011 -Thoa gui ngay 12-8-2012" xfId="980"/>
    <cellStyle name="_TG-TH_2_Book1_2" xfId="981"/>
    <cellStyle name="_TG-TH_2_Book1_2 2" xfId="982"/>
    <cellStyle name="_TG-TH_2_Book1_2_BC CV 6403 BKHĐT" xfId="983"/>
    <cellStyle name="_TG-TH_2_Book1_2_Bieu3ODA" xfId="984"/>
    <cellStyle name="_TG-TH_2_Book1_2_Luy ke von ung nam 2011 -Thoa gui ngay 12-8-2012" xfId="985"/>
    <cellStyle name="_TG-TH_2_Book1_3" xfId="986"/>
    <cellStyle name="_TG-TH_2_Book1_3 2" xfId="987"/>
    <cellStyle name="_TG-TH_2_Book1_BC CV 6403 BKHĐT" xfId="988"/>
    <cellStyle name="_TG-TH_2_Book1_Bieu mau cong trinh khoi cong moi 3-4" xfId="989"/>
    <cellStyle name="_TG-TH_2_Book1_Bieu3ODA" xfId="990"/>
    <cellStyle name="_TG-TH_2_Book1_Bieu4HTMT" xfId="991"/>
    <cellStyle name="_TG-TH_2_Book1_bo sung von KCH nam 2010 va Du an tre kho khan" xfId="992"/>
    <cellStyle name="_TG-TH_2_Book1_Book1" xfId="993"/>
    <cellStyle name="_TG-TH_2_Book1_danh muc chuan bi dau tu 2011 ngay 07-6-2011" xfId="994"/>
    <cellStyle name="_TG-TH_2_Book1_Danh muc pbo nguon von XSKT, XDCB nam 2009 chuyen qua nam 2010" xfId="995"/>
    <cellStyle name="_TG-TH_2_Book1_dieu chinh KH 2011 ngay 26-5-2011111" xfId="996"/>
    <cellStyle name="_TG-TH_2_Book1_DS KCH PHAN BO VON NSDP NAM 2010" xfId="997"/>
    <cellStyle name="_TG-TH_2_Book1_giao KH 2011 ngay 10-12-2010" xfId="998"/>
    <cellStyle name="_TG-TH_2_Book1_Luy ke von ung nam 2011 -Thoa gui ngay 12-8-2012" xfId="999"/>
    <cellStyle name="_TG-TH_2_CAU Khanh Nam(Thi Cong)" xfId="1000"/>
    <cellStyle name="_TG-TH_2_CoCauPhi (version 1)" xfId="1002"/>
    <cellStyle name="_TG-TH_2_Copy of 05-12  KH trung han 2016-2020 - Liem Thinh edited (1)" xfId="1003"/>
    <cellStyle name="_TG-TH_2_ChiHuong_ApGia" xfId="1001"/>
    <cellStyle name="_TG-TH_2_danh muc chuan bi dau tu 2011 ngay 07-6-2011" xfId="1004"/>
    <cellStyle name="_TG-TH_2_Danh muc pbo nguon von XSKT, XDCB nam 2009 chuyen qua nam 2010" xfId="1005"/>
    <cellStyle name="_TG-TH_2_DAU NOI PL-CL TAI PHU LAMHC" xfId="1006"/>
    <cellStyle name="_TG-TH_2_dieu chinh KH 2011 ngay 26-5-2011111" xfId="1007"/>
    <cellStyle name="_TG-TH_2_DS KCH PHAN BO VON NSDP NAM 2010" xfId="1008"/>
    <cellStyle name="_TG-TH_2_DTCDT MR.2N110.HOCMON.TDTOAN.CCUNG" xfId="1009"/>
    <cellStyle name="_TG-TH_2_DU TRU VAT TU" xfId="1010"/>
    <cellStyle name="_TG-TH_2_GTGT 2003" xfId="1012"/>
    <cellStyle name="_TG-TH_2_giao KH 2011 ngay 10-12-2010" xfId="1011"/>
    <cellStyle name="_TG-TH_2_KE KHAI THUE GTGT 2004" xfId="1013"/>
    <cellStyle name="_TG-TH_2_KE KHAI THUE GTGT 2004_BCTC2004" xfId="1014"/>
    <cellStyle name="_TG-TH_2_kien giang 2" xfId="1017"/>
    <cellStyle name="_TG-TH_2_KH TPCP 2016-2020 (tong hop)" xfId="1015"/>
    <cellStyle name="_TG-TH_2_KH TPCP vung TNB (03-1-2012)" xfId="1016"/>
    <cellStyle name="_TG-TH_2_Lora-tungchau" xfId="1018"/>
    <cellStyle name="_TG-TH_2_Luy ke von ung nam 2011 -Thoa gui ngay 12-8-2012" xfId="1019"/>
    <cellStyle name="_TG-TH_2_N-X-T-04" xfId="1021"/>
    <cellStyle name="_TG-TH_2_NhanCong" xfId="1020"/>
    <cellStyle name="_TG-TH_2_PGIA-phieu tham tra Kho bac" xfId="1022"/>
    <cellStyle name="_TG-TH_2_PT02-02" xfId="1024"/>
    <cellStyle name="_TG-TH_2_PT02-02_Book1" xfId="1025"/>
    <cellStyle name="_TG-TH_2_PT02-03" xfId="1026"/>
    <cellStyle name="_TG-TH_2_PT02-03_Book1" xfId="1027"/>
    <cellStyle name="_TG-TH_2_phu luc tong ket tinh hinh TH giai doan 03-10 (ngay 30)" xfId="1023"/>
    <cellStyle name="_TG-TH_2_Qt-HT3PQ1(CauKho)" xfId="1028"/>
    <cellStyle name="_TG-TH_2_Sheet1" xfId="1029"/>
    <cellStyle name="_TG-TH_2_TK152-04" xfId="1030"/>
    <cellStyle name="_TG-TH_2_ÿÿÿÿÿ" xfId="1031"/>
    <cellStyle name="_TG-TH_2_ÿÿÿÿÿ_Bieu mau cong trinh khoi cong moi 3-4" xfId="1032"/>
    <cellStyle name="_TG-TH_2_ÿÿÿÿÿ_Bieu3ODA" xfId="1033"/>
    <cellStyle name="_TG-TH_2_ÿÿÿÿÿ_Bieu4HTMT" xfId="1034"/>
    <cellStyle name="_TG-TH_2_ÿÿÿÿÿ_kien giang 2" xfId="1036"/>
    <cellStyle name="_TG-TH_2_ÿÿÿÿÿ_KH TPCP vung TNB (03-1-2012)" xfId="1035"/>
    <cellStyle name="_TG-TH_3" xfId="1037"/>
    <cellStyle name="_TG-TH_3 2" xfId="1038"/>
    <cellStyle name="_TG-TH_3_05-12  KH trung han 2016-2020 - Liem Thinh edited" xfId="1039"/>
    <cellStyle name="_TG-TH_3_Copy of 05-12  KH trung han 2016-2020 - Liem Thinh edited (1)" xfId="1040"/>
    <cellStyle name="_TG-TH_3_KH TPCP 2016-2020 (tong hop)" xfId="1041"/>
    <cellStyle name="_TG-TH_3_Lora-tungchau" xfId="1042"/>
    <cellStyle name="_TG-TH_3_Lora-tungchau 2" xfId="1043"/>
    <cellStyle name="_TG-TH_3_Lora-tungchau_05-12  KH trung han 2016-2020 - Liem Thinh edited" xfId="1044"/>
    <cellStyle name="_TG-TH_3_Lora-tungchau_Copy of 05-12  KH trung han 2016-2020 - Liem Thinh edited (1)" xfId="1045"/>
    <cellStyle name="_TG-TH_3_Lora-tungchau_KH TPCP 2016-2020 (tong hop)" xfId="1046"/>
    <cellStyle name="_TG-TH_3_Qt-HT3PQ1(CauKho)" xfId="1047"/>
    <cellStyle name="_TG-TH_4" xfId="1048"/>
    <cellStyle name="_TK152-04" xfId="1050"/>
    <cellStyle name="_Tong dutoan PP LAHAI" xfId="1051"/>
    <cellStyle name="_TPCP GT-24-5-Mien Nui" xfId="1052"/>
    <cellStyle name="_TPCP GT-24-5-Mien Nui_!1 1 bao cao giao KH ve HTCMT vung TNB   12-12-2011" xfId="1053"/>
    <cellStyle name="_TPCP GT-24-5-Mien Nui_Bieu4HTMT" xfId="1054"/>
    <cellStyle name="_TPCP GT-24-5-Mien Nui_Bieu4HTMT_!1 1 bao cao giao KH ve HTCMT vung TNB   12-12-2011" xfId="1055"/>
    <cellStyle name="_TPCP GT-24-5-Mien Nui_Bieu4HTMT_KH TPCP vung TNB (03-1-2012)" xfId="1056"/>
    <cellStyle name="_TPCP GT-24-5-Mien Nui_KH TPCP vung TNB (03-1-2012)" xfId="1057"/>
    <cellStyle name="_TH KH 2010" xfId="1049"/>
    <cellStyle name="_ung truoc 2011 NSTW Thanh Hoa + Nge An gui Thu 12-5" xfId="1058"/>
    <cellStyle name="_ung truoc 2011 NSTW Thanh Hoa + Nge An gui Thu 12-5_!1 1 bao cao giao KH ve HTCMT vung TNB   12-12-2011" xfId="1059"/>
    <cellStyle name="_ung truoc 2011 NSTW Thanh Hoa + Nge An gui Thu 12-5_Bieu4HTMT" xfId="1060"/>
    <cellStyle name="_ung truoc 2011 NSTW Thanh Hoa + Nge An gui Thu 12-5_Bieu4HTMT_!1 1 bao cao giao KH ve HTCMT vung TNB   12-12-2011" xfId="1061"/>
    <cellStyle name="_ung truoc 2011 NSTW Thanh Hoa + Nge An gui Thu 12-5_Bieu4HTMT_KH TPCP vung TNB (03-1-2012)" xfId="1062"/>
    <cellStyle name="_ung truoc 2011 NSTW Thanh Hoa + Nge An gui Thu 12-5_KH TPCP vung TNB (03-1-2012)" xfId="1063"/>
    <cellStyle name="_ung truoc cua long an (6-5-2010)" xfId="1064"/>
    <cellStyle name="_Ung von nam 2011 vung TNB - Doan Cong tac (12-5-2010)" xfId="1065"/>
    <cellStyle name="_Ung von nam 2011 vung TNB - Doan Cong tac (12-5-2010)_!1 1 bao cao giao KH ve HTCMT vung TNB   12-12-2011" xfId="1066"/>
    <cellStyle name="_Ung von nam 2011 vung TNB - Doan Cong tac (12-5-2010)_Bieu4HTMT" xfId="1067"/>
    <cellStyle name="_Ung von nam 2011 vung TNB - Doan Cong tac (12-5-2010)_Bieu4HTMT_!1 1 bao cao giao KH ve HTCMT vung TNB   12-12-2011" xfId="1068"/>
    <cellStyle name="_Ung von nam 2011 vung TNB - Doan Cong tac (12-5-2010)_Bieu4HTMT_KH TPCP vung TNB (03-1-2012)" xfId="1069"/>
    <cellStyle name="_Ung von nam 2011 vung TNB - Doan Cong tac (12-5-2010)_Cong trinh co y kien LD_Dang_NN_2011-Tay nguyen-9-10" xfId="1071"/>
    <cellStyle name="_Ung von nam 2011 vung TNB - Doan Cong tac (12-5-2010)_Cong trinh co y kien LD_Dang_NN_2011-Tay nguyen-9-10_!1 1 bao cao giao KH ve HTCMT vung TNB   12-12-2011" xfId="1072"/>
    <cellStyle name="_Ung von nam 2011 vung TNB - Doan Cong tac (12-5-2010)_Cong trinh co y kien LD_Dang_NN_2011-Tay nguyen-9-10_Bieu4HTMT" xfId="1073"/>
    <cellStyle name="_Ung von nam 2011 vung TNB - Doan Cong tac (12-5-2010)_Cong trinh co y kien LD_Dang_NN_2011-Tay nguyen-9-10_Bieu4HTMT_!1 1 bao cao giao KH ve HTCMT vung TNB   12-12-2011" xfId="1074"/>
    <cellStyle name="_Ung von nam 2011 vung TNB - Doan Cong tac (12-5-2010)_Cong trinh co y kien LD_Dang_NN_2011-Tay nguyen-9-10_Bieu4HTMT_KH TPCP vung TNB (03-1-2012)" xfId="1075"/>
    <cellStyle name="_Ung von nam 2011 vung TNB - Doan Cong tac (12-5-2010)_Cong trinh co y kien LD_Dang_NN_2011-Tay nguyen-9-10_KH TPCP vung TNB (03-1-2012)" xfId="1076"/>
    <cellStyle name="_Ung von nam 2011 vung TNB - Doan Cong tac (12-5-2010)_Chuẩn bị đầu tư 2011 (sep Hung)_KH 2012 (T3-2013)" xfId="1070"/>
    <cellStyle name="_Ung von nam 2011 vung TNB - Doan Cong tac (12-5-2010)_KH TPCP vung TNB (03-1-2012)" xfId="1077"/>
    <cellStyle name="_Ung von nam 2011 vung TNB - Doan Cong tac (12-5-2010)_TN - Ho tro khac 2011" xfId="1078"/>
    <cellStyle name="_Ung von nam 2011 vung TNB - Doan Cong tac (12-5-2010)_TN - Ho tro khac 2011_!1 1 bao cao giao KH ve HTCMT vung TNB   12-12-2011" xfId="1079"/>
    <cellStyle name="_Ung von nam 2011 vung TNB - Doan Cong tac (12-5-2010)_TN - Ho tro khac 2011_Bieu4HTMT" xfId="1080"/>
    <cellStyle name="_Ung von nam 2011 vung TNB - Doan Cong tac (12-5-2010)_TN - Ho tro khac 2011_Bieu4HTMT_!1 1 bao cao giao KH ve HTCMT vung TNB   12-12-2011" xfId="1081"/>
    <cellStyle name="_Ung von nam 2011 vung TNB - Doan Cong tac (12-5-2010)_TN - Ho tro khac 2011_Bieu4HTMT_KH TPCP vung TNB (03-1-2012)" xfId="1082"/>
    <cellStyle name="_Ung von nam 2011 vung TNB - Doan Cong tac (12-5-2010)_TN - Ho tro khac 2011_KH TPCP vung TNB (03-1-2012)" xfId="1083"/>
    <cellStyle name="_Von dau tu 2006-2020 (TL chien luoc)" xfId="1084"/>
    <cellStyle name="_Von dau tu 2006-2020 (TL chien luoc)_15_10_2013 BC nhu cau von doi ung ODA (2014-2016) ngay 15102013 Sua" xfId="1085"/>
    <cellStyle name="_Von dau tu 2006-2020 (TL chien luoc)_BC nhu cau von doi ung ODA nganh NN (BKH)" xfId="1086"/>
    <cellStyle name="_Von dau tu 2006-2020 (TL chien luoc)_BC nhu cau von doi ung ODA nganh NN (BKH)_05-12  KH trung han 2016-2020 - Liem Thinh edited" xfId="1087"/>
    <cellStyle name="_Von dau tu 2006-2020 (TL chien luoc)_BC nhu cau von doi ung ODA nganh NN (BKH)_Copy of 05-12  KH trung han 2016-2020 - Liem Thinh edited (1)" xfId="1088"/>
    <cellStyle name="_Von dau tu 2006-2020 (TL chien luoc)_BC Tai co cau (bieu TH)" xfId="1089"/>
    <cellStyle name="_Von dau tu 2006-2020 (TL chien luoc)_BC Tai co cau (bieu TH)_05-12  KH trung han 2016-2020 - Liem Thinh edited" xfId="1090"/>
    <cellStyle name="_Von dau tu 2006-2020 (TL chien luoc)_BC Tai co cau (bieu TH)_Copy of 05-12  KH trung han 2016-2020 - Liem Thinh edited (1)" xfId="1091"/>
    <cellStyle name="_Von dau tu 2006-2020 (TL chien luoc)_DK 2014-2015 final" xfId="1092"/>
    <cellStyle name="_Von dau tu 2006-2020 (TL chien luoc)_DK 2014-2015 final_05-12  KH trung han 2016-2020 - Liem Thinh edited" xfId="1093"/>
    <cellStyle name="_Von dau tu 2006-2020 (TL chien luoc)_DK 2014-2015 final_Copy of 05-12  KH trung han 2016-2020 - Liem Thinh edited (1)" xfId="1094"/>
    <cellStyle name="_Von dau tu 2006-2020 (TL chien luoc)_DK 2014-2015 new" xfId="1095"/>
    <cellStyle name="_Von dau tu 2006-2020 (TL chien luoc)_DK 2014-2015 new_05-12  KH trung han 2016-2020 - Liem Thinh edited" xfId="1096"/>
    <cellStyle name="_Von dau tu 2006-2020 (TL chien luoc)_DK 2014-2015 new_Copy of 05-12  KH trung han 2016-2020 - Liem Thinh edited (1)" xfId="1097"/>
    <cellStyle name="_Von dau tu 2006-2020 (TL chien luoc)_DK KH CBDT 2014 11-11-2013" xfId="1098"/>
    <cellStyle name="_Von dau tu 2006-2020 (TL chien luoc)_DK KH CBDT 2014 11-11-2013(1)" xfId="1099"/>
    <cellStyle name="_Von dau tu 2006-2020 (TL chien luoc)_DK KH CBDT 2014 11-11-2013(1)_05-12  KH trung han 2016-2020 - Liem Thinh edited" xfId="1100"/>
    <cellStyle name="_Von dau tu 2006-2020 (TL chien luoc)_DK KH CBDT 2014 11-11-2013(1)_Copy of 05-12  KH trung han 2016-2020 - Liem Thinh edited (1)" xfId="1101"/>
    <cellStyle name="_Von dau tu 2006-2020 (TL chien luoc)_DK KH CBDT 2014 11-11-2013_05-12  KH trung han 2016-2020 - Liem Thinh edited" xfId="1102"/>
    <cellStyle name="_Von dau tu 2006-2020 (TL chien luoc)_DK KH CBDT 2014 11-11-2013_Copy of 05-12  KH trung han 2016-2020 - Liem Thinh edited (1)" xfId="1103"/>
    <cellStyle name="_Von dau tu 2006-2020 (TL chien luoc)_KH 2011-2015" xfId="1104"/>
    <cellStyle name="_Von dau tu 2006-2020 (TL chien luoc)_tai co cau dau tu (tong hop)1" xfId="1105"/>
    <cellStyle name="_x005f_x0001_" xfId="1106"/>
    <cellStyle name="_x005f_x0001__!1 1 bao cao giao KH ve HTCMT vung TNB   12-12-2011" xfId="1107"/>
    <cellStyle name="_x005f_x0001__kien giang 2" xfId="1108"/>
    <cellStyle name="_x005f_x000d__x005f_x000a_JournalTemplate=C:\COMFO\CTALK\JOURSTD.TPL_x005f_x000d__x005f_x000a_LbStateAddress=3 3 0 251 1 89 2 311_x005f_x000d__x005f_x000a_LbStateJou" xfId="1109"/>
    <cellStyle name="_x005f_x005f_x005f_x0001_" xfId="1110"/>
    <cellStyle name="_x005f_x005f_x005f_x0001__!1 1 bao cao giao KH ve HTCMT vung TNB   12-12-2011" xfId="1111"/>
    <cellStyle name="_x005f_x005f_x005f_x0001__kien giang 2" xfId="1112"/>
    <cellStyle name="_x005f_x005f_x005f_x000d__x005f_x005f_x005f_x000a_JournalTemplate=C:\COMFO\CTALK\JOURSTD.TPL_x005f_x005f_x005f_x000d__x005f_x005f_x005f_x000a_LbStateAddress=3 3 0 251 1 89 2 311_x005f_x005f_x005f_x000d__x005f_x005f_x005f_x000a_LbStateJou" xfId="1113"/>
    <cellStyle name="_XDCB thang 12.2010" xfId="1114"/>
    <cellStyle name="_ÿÿÿÿÿ" xfId="1115"/>
    <cellStyle name="_ÿÿÿÿÿ_Bieu mau cong trinh khoi cong moi 3-4" xfId="1116"/>
    <cellStyle name="_ÿÿÿÿÿ_Bieu mau cong trinh khoi cong moi 3-4_!1 1 bao cao giao KH ve HTCMT vung TNB   12-12-2011" xfId="1117"/>
    <cellStyle name="_ÿÿÿÿÿ_Bieu mau cong trinh khoi cong moi 3-4_KH TPCP vung TNB (03-1-2012)" xfId="1118"/>
    <cellStyle name="_ÿÿÿÿÿ_Bieu3ODA" xfId="1119"/>
    <cellStyle name="_ÿÿÿÿÿ_Bieu3ODA_!1 1 bao cao giao KH ve HTCMT vung TNB   12-12-2011" xfId="1120"/>
    <cellStyle name="_ÿÿÿÿÿ_Bieu3ODA_KH TPCP vung TNB (03-1-2012)" xfId="1121"/>
    <cellStyle name="_ÿÿÿÿÿ_Bieu4HTMT" xfId="1122"/>
    <cellStyle name="_ÿÿÿÿÿ_Bieu4HTMT_!1 1 bao cao giao KH ve HTCMT vung TNB   12-12-2011" xfId="1123"/>
    <cellStyle name="_ÿÿÿÿÿ_Bieu4HTMT_KH TPCP vung TNB (03-1-2012)" xfId="1124"/>
    <cellStyle name="_ÿÿÿÿÿ_kien giang 2" xfId="1128"/>
    <cellStyle name="_ÿÿÿÿÿ_Kh ql62 (2010) 11-09" xfId="1125"/>
    <cellStyle name="_ÿÿÿÿÿ_KH TPCP vung TNB (03-1-2012)" xfId="1126"/>
    <cellStyle name="_ÿÿÿÿÿ_Khung 2012" xfId="1127"/>
    <cellStyle name="~1" xfId="1129"/>
    <cellStyle name="’Ê‰Ý [0.00]_laroux" xfId="1130"/>
    <cellStyle name="’Ê‰Ý_laroux" xfId="1131"/>
    <cellStyle name="¤@¯ë_CHI PHI QUAN LY 1-00" xfId="1132"/>
    <cellStyle name="•W?_Format" xfId="1133"/>
    <cellStyle name="•W€_’·Šú‰p•¶" xfId="1134"/>
    <cellStyle name="•W_’·Šú‰p•¶" xfId="1135"/>
    <cellStyle name="W_MARINE" xfId="1136"/>
    <cellStyle name="0" xfId="1137"/>
    <cellStyle name="0 2" xfId="1138"/>
    <cellStyle name="0,0&#10;&#10;NA&#10;&#10;" xfId="1139"/>
    <cellStyle name="0,0_x000d_&#10;NA_x000d_&#10;" xfId="1140"/>
    <cellStyle name="0,0_x000d_&#10;NA_x000d_&#10; 2" xfId="1141"/>
    <cellStyle name="0,0_x000d_&#10;NA_x000d_&#10;_Thanh hoa chinh thuc 28-2" xfId="1142"/>
    <cellStyle name="0,0_x005f_x000d__x005f_x000a_NA_x005f_x000d__x005f_x000a_" xfId="1143"/>
    <cellStyle name="0.0" xfId="1144"/>
    <cellStyle name="0.0 2" xfId="1145"/>
    <cellStyle name="0.00" xfId="1146"/>
    <cellStyle name="0.00 2" xfId="1147"/>
    <cellStyle name="1" xfId="1148"/>
    <cellStyle name="1 2" xfId="1149"/>
    <cellStyle name="1_!1 1 bao cao giao KH ve HTCMT vung TNB   12-12-2011" xfId="1150"/>
    <cellStyle name="1_BAO GIA NGAY 24-10-08 (co dam)" xfId="1151"/>
    <cellStyle name="1_Bieu4HTMT" xfId="1152"/>
    <cellStyle name="1_Book1" xfId="1153"/>
    <cellStyle name="1_Book1_1" xfId="1154"/>
    <cellStyle name="1_Book1_1_!1 1 bao cao giao KH ve HTCMT vung TNB   12-12-2011" xfId="1155"/>
    <cellStyle name="1_Book1_1_Bieu4HTMT" xfId="1156"/>
    <cellStyle name="1_Book1_1_Bieu4HTMT_!1 1 bao cao giao KH ve HTCMT vung TNB   12-12-2011" xfId="1157"/>
    <cellStyle name="1_Book1_1_Bieu4HTMT_KH TPCP vung TNB (03-1-2012)" xfId="1158"/>
    <cellStyle name="1_Book1_1_KH TPCP vung TNB (03-1-2012)" xfId="1159"/>
    <cellStyle name="1_Cau thuy dien Ban La (Cu Anh)" xfId="1160"/>
    <cellStyle name="1_Cau thuy dien Ban La (Cu Anh)_!1 1 bao cao giao KH ve HTCMT vung TNB   12-12-2011" xfId="1161"/>
    <cellStyle name="1_Cau thuy dien Ban La (Cu Anh)_Bieu4HTMT" xfId="1162"/>
    <cellStyle name="1_Cau thuy dien Ban La (Cu Anh)_Bieu4HTMT_!1 1 bao cao giao KH ve HTCMT vung TNB   12-12-2011" xfId="1163"/>
    <cellStyle name="1_Cau thuy dien Ban La (Cu Anh)_Bieu4HTMT_KH TPCP vung TNB (03-1-2012)" xfId="1164"/>
    <cellStyle name="1_Cau thuy dien Ban La (Cu Anh)_KH TPCP vung TNB (03-1-2012)" xfId="1165"/>
    <cellStyle name="1_Cong trinh co y kien LD_Dang_NN_2011-Tay nguyen-9-10" xfId="1166"/>
    <cellStyle name="1_Du toan 558 (Km17+508.12 - Km 22)" xfId="1167"/>
    <cellStyle name="1_Du toan 558 (Km17+508.12 - Km 22)_!1 1 bao cao giao KH ve HTCMT vung TNB   12-12-2011" xfId="1168"/>
    <cellStyle name="1_Du toan 558 (Km17+508.12 - Km 22)_Bieu4HTMT" xfId="1169"/>
    <cellStyle name="1_Du toan 558 (Km17+508.12 - Km 22)_Bieu4HTMT_!1 1 bao cao giao KH ve HTCMT vung TNB   12-12-2011" xfId="1170"/>
    <cellStyle name="1_Du toan 558 (Km17+508.12 - Km 22)_Bieu4HTMT_KH TPCP vung TNB (03-1-2012)" xfId="1171"/>
    <cellStyle name="1_Du toan 558 (Km17+508.12 - Km 22)_KH TPCP vung TNB (03-1-2012)" xfId="1172"/>
    <cellStyle name="1_Gia_VLQL48_duyet " xfId="1173"/>
    <cellStyle name="1_Gia_VLQL48_duyet _!1 1 bao cao giao KH ve HTCMT vung TNB   12-12-2011" xfId="1174"/>
    <cellStyle name="1_Gia_VLQL48_duyet _Bieu4HTMT" xfId="1175"/>
    <cellStyle name="1_Gia_VLQL48_duyet _Bieu4HTMT_!1 1 bao cao giao KH ve HTCMT vung TNB   12-12-2011" xfId="1176"/>
    <cellStyle name="1_Gia_VLQL48_duyet _Bieu4HTMT_KH TPCP vung TNB (03-1-2012)" xfId="1177"/>
    <cellStyle name="1_Gia_VLQL48_duyet _KH TPCP vung TNB (03-1-2012)" xfId="1178"/>
    <cellStyle name="1_KlQdinhduyet" xfId="1182"/>
    <cellStyle name="1_KlQdinhduyet_!1 1 bao cao giao KH ve HTCMT vung TNB   12-12-2011" xfId="1183"/>
    <cellStyle name="1_KlQdinhduyet_Bieu4HTMT" xfId="1184"/>
    <cellStyle name="1_KlQdinhduyet_Bieu4HTMT_!1 1 bao cao giao KH ve HTCMT vung TNB   12-12-2011" xfId="1185"/>
    <cellStyle name="1_KlQdinhduyet_Bieu4HTMT_KH TPCP vung TNB (03-1-2012)" xfId="1186"/>
    <cellStyle name="1_KlQdinhduyet_KH TPCP vung TNB (03-1-2012)" xfId="1187"/>
    <cellStyle name="1_Kh ql62 (2010) 11-09" xfId="1179"/>
    <cellStyle name="1_KH TPCP vung TNB (03-1-2012)" xfId="1180"/>
    <cellStyle name="1_Khung 2012" xfId="1181"/>
    <cellStyle name="1_TN - Ho tro khac 2011" xfId="1188"/>
    <cellStyle name="1_TRUNG PMU 5" xfId="1189"/>
    <cellStyle name="1_ÿÿÿÿÿ" xfId="1190"/>
    <cellStyle name="1_ÿÿÿÿÿ_Bieu tong hop nhu cau ung 2011 da chon loc -Mien nui" xfId="1191"/>
    <cellStyle name="1_ÿÿÿÿÿ_Bieu tong hop nhu cau ung 2011 da chon loc -Mien nui 2" xfId="1192"/>
    <cellStyle name="1_ÿÿÿÿÿ_Kh ql62 (2010) 11-09" xfId="1193"/>
    <cellStyle name="1_ÿÿÿÿÿ_Khung 2012" xfId="1194"/>
    <cellStyle name="15" xfId="1195"/>
    <cellStyle name="18" xfId="1196"/>
    <cellStyle name="¹éºÐÀ²_      " xfId="1197"/>
    <cellStyle name="2" xfId="1198"/>
    <cellStyle name="2_Book1" xfId="1199"/>
    <cellStyle name="2_Book1_1" xfId="1200"/>
    <cellStyle name="2_Book1_1_!1 1 bao cao giao KH ve HTCMT vung TNB   12-12-2011" xfId="1201"/>
    <cellStyle name="2_Book1_1_Bieu4HTMT" xfId="1202"/>
    <cellStyle name="2_Book1_1_Bieu4HTMT_!1 1 bao cao giao KH ve HTCMT vung TNB   12-12-2011" xfId="1203"/>
    <cellStyle name="2_Book1_1_Bieu4HTMT_KH TPCP vung TNB (03-1-2012)" xfId="1204"/>
    <cellStyle name="2_Book1_1_KH TPCP vung TNB (03-1-2012)" xfId="1205"/>
    <cellStyle name="2_Cau thuy dien Ban La (Cu Anh)" xfId="1206"/>
    <cellStyle name="2_Cau thuy dien Ban La (Cu Anh)_!1 1 bao cao giao KH ve HTCMT vung TNB   12-12-2011" xfId="1207"/>
    <cellStyle name="2_Cau thuy dien Ban La (Cu Anh)_Bieu4HTMT" xfId="1208"/>
    <cellStyle name="2_Cau thuy dien Ban La (Cu Anh)_Bieu4HTMT_!1 1 bao cao giao KH ve HTCMT vung TNB   12-12-2011" xfId="1209"/>
    <cellStyle name="2_Cau thuy dien Ban La (Cu Anh)_Bieu4HTMT_KH TPCP vung TNB (03-1-2012)" xfId="1210"/>
    <cellStyle name="2_Cau thuy dien Ban La (Cu Anh)_KH TPCP vung TNB (03-1-2012)" xfId="1211"/>
    <cellStyle name="2_Du toan 558 (Km17+508.12 - Km 22)" xfId="1212"/>
    <cellStyle name="2_Du toan 558 (Km17+508.12 - Km 22)_!1 1 bao cao giao KH ve HTCMT vung TNB   12-12-2011" xfId="1213"/>
    <cellStyle name="2_Du toan 558 (Km17+508.12 - Km 22)_Bieu4HTMT" xfId="1214"/>
    <cellStyle name="2_Du toan 558 (Km17+508.12 - Km 22)_Bieu4HTMT_!1 1 bao cao giao KH ve HTCMT vung TNB   12-12-2011" xfId="1215"/>
    <cellStyle name="2_Du toan 558 (Km17+508.12 - Km 22)_Bieu4HTMT_KH TPCP vung TNB (03-1-2012)" xfId="1216"/>
    <cellStyle name="2_Du toan 558 (Km17+508.12 - Km 22)_KH TPCP vung TNB (03-1-2012)" xfId="1217"/>
    <cellStyle name="2_Gia_VLQL48_duyet " xfId="1218"/>
    <cellStyle name="2_Gia_VLQL48_duyet _!1 1 bao cao giao KH ve HTCMT vung TNB   12-12-2011" xfId="1219"/>
    <cellStyle name="2_Gia_VLQL48_duyet _Bieu4HTMT" xfId="1220"/>
    <cellStyle name="2_Gia_VLQL48_duyet _Bieu4HTMT_!1 1 bao cao giao KH ve HTCMT vung TNB   12-12-2011" xfId="1221"/>
    <cellStyle name="2_Gia_VLQL48_duyet _Bieu4HTMT_KH TPCP vung TNB (03-1-2012)" xfId="1222"/>
    <cellStyle name="2_Gia_VLQL48_duyet _KH TPCP vung TNB (03-1-2012)" xfId="1223"/>
    <cellStyle name="2_KlQdinhduyet" xfId="1224"/>
    <cellStyle name="2_KlQdinhduyet_!1 1 bao cao giao KH ve HTCMT vung TNB   12-12-2011" xfId="1225"/>
    <cellStyle name="2_KlQdinhduyet_Bieu4HTMT" xfId="1226"/>
    <cellStyle name="2_KlQdinhduyet_Bieu4HTMT_!1 1 bao cao giao KH ve HTCMT vung TNB   12-12-2011" xfId="1227"/>
    <cellStyle name="2_KlQdinhduyet_Bieu4HTMT_KH TPCP vung TNB (03-1-2012)" xfId="1228"/>
    <cellStyle name="2_KlQdinhduyet_KH TPCP vung TNB (03-1-2012)" xfId="1229"/>
    <cellStyle name="2_TRUNG PMU 5" xfId="1230"/>
    <cellStyle name="2_ÿÿÿÿÿ" xfId="1231"/>
    <cellStyle name="2_ÿÿÿÿÿ_Bieu tong hop nhu cau ung 2011 da chon loc -Mien nui" xfId="1232"/>
    <cellStyle name="2_ÿÿÿÿÿ_Bieu tong hop nhu cau ung 2011 da chon loc -Mien nui 2" xfId="1233"/>
    <cellStyle name="20% - Accent1 2" xfId="1234"/>
    <cellStyle name="20% - Accent2 2" xfId="1235"/>
    <cellStyle name="20% - Accent3 2" xfId="1236"/>
    <cellStyle name="20% - Accent4 2" xfId="1237"/>
    <cellStyle name="20% - Accent5 2" xfId="1238"/>
    <cellStyle name="20% - Accent6 2" xfId="1239"/>
    <cellStyle name="-2001" xfId="1240"/>
    <cellStyle name="3" xfId="1241"/>
    <cellStyle name="3_Book1" xfId="1242"/>
    <cellStyle name="3_Book1_1" xfId="1243"/>
    <cellStyle name="3_Book1_1_!1 1 bao cao giao KH ve HTCMT vung TNB   12-12-2011" xfId="1244"/>
    <cellStyle name="3_Book1_1_Bieu4HTMT" xfId="1245"/>
    <cellStyle name="3_Book1_1_Bieu4HTMT_!1 1 bao cao giao KH ve HTCMT vung TNB   12-12-2011" xfId="1246"/>
    <cellStyle name="3_Book1_1_Bieu4HTMT_KH TPCP vung TNB (03-1-2012)" xfId="1247"/>
    <cellStyle name="3_Book1_1_KH TPCP vung TNB (03-1-2012)" xfId="1248"/>
    <cellStyle name="3_Cau thuy dien Ban La (Cu Anh)" xfId="1249"/>
    <cellStyle name="3_Cau thuy dien Ban La (Cu Anh)_!1 1 bao cao giao KH ve HTCMT vung TNB   12-12-2011" xfId="1250"/>
    <cellStyle name="3_Cau thuy dien Ban La (Cu Anh)_Bieu4HTMT" xfId="1251"/>
    <cellStyle name="3_Cau thuy dien Ban La (Cu Anh)_Bieu4HTMT_!1 1 bao cao giao KH ve HTCMT vung TNB   12-12-2011" xfId="1252"/>
    <cellStyle name="3_Cau thuy dien Ban La (Cu Anh)_Bieu4HTMT_KH TPCP vung TNB (03-1-2012)" xfId="1253"/>
    <cellStyle name="3_Cau thuy dien Ban La (Cu Anh)_KH TPCP vung TNB (03-1-2012)" xfId="1254"/>
    <cellStyle name="3_Du toan 558 (Km17+508.12 - Km 22)" xfId="1255"/>
    <cellStyle name="3_Du toan 558 (Km17+508.12 - Km 22)_!1 1 bao cao giao KH ve HTCMT vung TNB   12-12-2011" xfId="1256"/>
    <cellStyle name="3_Du toan 558 (Km17+508.12 - Km 22)_Bieu4HTMT" xfId="1257"/>
    <cellStyle name="3_Du toan 558 (Km17+508.12 - Km 22)_Bieu4HTMT_!1 1 bao cao giao KH ve HTCMT vung TNB   12-12-2011" xfId="1258"/>
    <cellStyle name="3_Du toan 558 (Km17+508.12 - Km 22)_Bieu4HTMT_KH TPCP vung TNB (03-1-2012)" xfId="1259"/>
    <cellStyle name="3_Du toan 558 (Km17+508.12 - Km 22)_KH TPCP vung TNB (03-1-2012)" xfId="1260"/>
    <cellStyle name="3_Gia_VLQL48_duyet " xfId="1261"/>
    <cellStyle name="3_Gia_VLQL48_duyet _!1 1 bao cao giao KH ve HTCMT vung TNB   12-12-2011" xfId="1262"/>
    <cellStyle name="3_Gia_VLQL48_duyet _Bieu4HTMT" xfId="1263"/>
    <cellStyle name="3_Gia_VLQL48_duyet _Bieu4HTMT_!1 1 bao cao giao KH ve HTCMT vung TNB   12-12-2011" xfId="1264"/>
    <cellStyle name="3_Gia_VLQL48_duyet _Bieu4HTMT_KH TPCP vung TNB (03-1-2012)" xfId="1265"/>
    <cellStyle name="3_Gia_VLQL48_duyet _KH TPCP vung TNB (03-1-2012)" xfId="1266"/>
    <cellStyle name="3_KlQdinhduyet" xfId="1267"/>
    <cellStyle name="3_KlQdinhduyet_!1 1 bao cao giao KH ve HTCMT vung TNB   12-12-2011" xfId="1268"/>
    <cellStyle name="3_KlQdinhduyet_Bieu4HTMT" xfId="1269"/>
    <cellStyle name="3_KlQdinhduyet_Bieu4HTMT_!1 1 bao cao giao KH ve HTCMT vung TNB   12-12-2011" xfId="1270"/>
    <cellStyle name="3_KlQdinhduyet_Bieu4HTMT_KH TPCP vung TNB (03-1-2012)" xfId="1271"/>
    <cellStyle name="3_KlQdinhduyet_KH TPCP vung TNB (03-1-2012)" xfId="1272"/>
    <cellStyle name="3_ÿÿÿÿÿ" xfId="1273"/>
    <cellStyle name="4" xfId="1274"/>
    <cellStyle name="4_Book1" xfId="1275"/>
    <cellStyle name="4_Book1_1" xfId="1276"/>
    <cellStyle name="4_Book1_1_!1 1 bao cao giao KH ve HTCMT vung TNB   12-12-2011" xfId="1277"/>
    <cellStyle name="4_Book1_1_Bieu4HTMT" xfId="1278"/>
    <cellStyle name="4_Book1_1_Bieu4HTMT_!1 1 bao cao giao KH ve HTCMT vung TNB   12-12-2011" xfId="1279"/>
    <cellStyle name="4_Book1_1_Bieu4HTMT_KH TPCP vung TNB (03-1-2012)" xfId="1280"/>
    <cellStyle name="4_Book1_1_KH TPCP vung TNB (03-1-2012)" xfId="1281"/>
    <cellStyle name="4_Cau thuy dien Ban La (Cu Anh)" xfId="1282"/>
    <cellStyle name="4_Cau thuy dien Ban La (Cu Anh)_!1 1 bao cao giao KH ve HTCMT vung TNB   12-12-2011" xfId="1283"/>
    <cellStyle name="4_Cau thuy dien Ban La (Cu Anh)_Bieu4HTMT" xfId="1284"/>
    <cellStyle name="4_Cau thuy dien Ban La (Cu Anh)_Bieu4HTMT_!1 1 bao cao giao KH ve HTCMT vung TNB   12-12-2011" xfId="1285"/>
    <cellStyle name="4_Cau thuy dien Ban La (Cu Anh)_Bieu4HTMT_KH TPCP vung TNB (03-1-2012)" xfId="1286"/>
    <cellStyle name="4_Cau thuy dien Ban La (Cu Anh)_KH TPCP vung TNB (03-1-2012)" xfId="1287"/>
    <cellStyle name="4_Du toan 558 (Km17+508.12 - Km 22)" xfId="1288"/>
    <cellStyle name="4_Du toan 558 (Km17+508.12 - Km 22)_!1 1 bao cao giao KH ve HTCMT vung TNB   12-12-2011" xfId="1289"/>
    <cellStyle name="4_Du toan 558 (Km17+508.12 - Km 22)_Bieu4HTMT" xfId="1290"/>
    <cellStyle name="4_Du toan 558 (Km17+508.12 - Km 22)_Bieu4HTMT_!1 1 bao cao giao KH ve HTCMT vung TNB   12-12-2011" xfId="1291"/>
    <cellStyle name="4_Du toan 558 (Km17+508.12 - Km 22)_Bieu4HTMT_KH TPCP vung TNB (03-1-2012)" xfId="1292"/>
    <cellStyle name="4_Du toan 558 (Km17+508.12 - Km 22)_KH TPCP vung TNB (03-1-2012)" xfId="1293"/>
    <cellStyle name="4_Gia_VLQL48_duyet " xfId="1294"/>
    <cellStyle name="4_Gia_VLQL48_duyet _!1 1 bao cao giao KH ve HTCMT vung TNB   12-12-2011" xfId="1295"/>
    <cellStyle name="4_Gia_VLQL48_duyet _Bieu4HTMT" xfId="1296"/>
    <cellStyle name="4_Gia_VLQL48_duyet _Bieu4HTMT_!1 1 bao cao giao KH ve HTCMT vung TNB   12-12-2011" xfId="1297"/>
    <cellStyle name="4_Gia_VLQL48_duyet _Bieu4HTMT_KH TPCP vung TNB (03-1-2012)" xfId="1298"/>
    <cellStyle name="4_Gia_VLQL48_duyet _KH TPCP vung TNB (03-1-2012)" xfId="1299"/>
    <cellStyle name="4_KlQdinhduyet" xfId="1300"/>
    <cellStyle name="4_KlQdinhduyet_!1 1 bao cao giao KH ve HTCMT vung TNB   12-12-2011" xfId="1301"/>
    <cellStyle name="4_KlQdinhduyet_Bieu4HTMT" xfId="1302"/>
    <cellStyle name="4_KlQdinhduyet_Bieu4HTMT_!1 1 bao cao giao KH ve HTCMT vung TNB   12-12-2011" xfId="1303"/>
    <cellStyle name="4_KlQdinhduyet_Bieu4HTMT_KH TPCP vung TNB (03-1-2012)" xfId="1304"/>
    <cellStyle name="4_KlQdinhduyet_KH TPCP vung TNB (03-1-2012)" xfId="1305"/>
    <cellStyle name="4_ÿÿÿÿÿ" xfId="1306"/>
    <cellStyle name="40% - Accent1 2" xfId="1307"/>
    <cellStyle name="40% - Accent2 2" xfId="1308"/>
    <cellStyle name="40% - Accent3 2" xfId="1309"/>
    <cellStyle name="40% - Accent4 2" xfId="1310"/>
    <cellStyle name="40% - Accent5 2" xfId="1311"/>
    <cellStyle name="40% - Accent6 2" xfId="1312"/>
    <cellStyle name="52" xfId="1313"/>
    <cellStyle name="6" xfId="1314"/>
    <cellStyle name="6_15_10_2013 BC nhu cau von doi ung ODA (2014-2016) ngay 15102013 Sua" xfId="1315"/>
    <cellStyle name="6_BC nhu cau von doi ung ODA nganh NN (BKH)" xfId="1316"/>
    <cellStyle name="6_BC nhu cau von doi ung ODA nganh NN (BKH)_05-12  KH trung han 2016-2020 - Liem Thinh edited" xfId="1317"/>
    <cellStyle name="6_BC nhu cau von doi ung ODA nganh NN (BKH)_Copy of 05-12  KH trung han 2016-2020 - Liem Thinh edited (1)" xfId="1318"/>
    <cellStyle name="6_BC Tai co cau (bieu TH)" xfId="1319"/>
    <cellStyle name="6_BC Tai co cau (bieu TH)_05-12  KH trung han 2016-2020 - Liem Thinh edited" xfId="1320"/>
    <cellStyle name="6_BC Tai co cau (bieu TH)_Copy of 05-12  KH trung han 2016-2020 - Liem Thinh edited (1)" xfId="1321"/>
    <cellStyle name="6_Cong trinh co y kien LD_Dang_NN_2011-Tay nguyen-9-10" xfId="1322"/>
    <cellStyle name="6_Cong trinh co y kien LD_Dang_NN_2011-Tay nguyen-9-10_!1 1 bao cao giao KH ve HTCMT vung TNB   12-12-2011" xfId="1323"/>
    <cellStyle name="6_Cong trinh co y kien LD_Dang_NN_2011-Tay nguyen-9-10_Bieu4HTMT" xfId="1324"/>
    <cellStyle name="6_Cong trinh co y kien LD_Dang_NN_2011-Tay nguyen-9-10_Bieu4HTMT_!1 1 bao cao giao KH ve HTCMT vung TNB   12-12-2011" xfId="1325"/>
    <cellStyle name="6_Cong trinh co y kien LD_Dang_NN_2011-Tay nguyen-9-10_Bieu4HTMT_KH TPCP vung TNB (03-1-2012)" xfId="1326"/>
    <cellStyle name="6_Cong trinh co y kien LD_Dang_NN_2011-Tay nguyen-9-10_KH TPCP vung TNB (03-1-2012)" xfId="1327"/>
    <cellStyle name="6_DK 2014-2015 final" xfId="1328"/>
    <cellStyle name="6_DK 2014-2015 final_05-12  KH trung han 2016-2020 - Liem Thinh edited" xfId="1329"/>
    <cellStyle name="6_DK 2014-2015 final_Copy of 05-12  KH trung han 2016-2020 - Liem Thinh edited (1)" xfId="1330"/>
    <cellStyle name="6_DK 2014-2015 new" xfId="1331"/>
    <cellStyle name="6_DK 2014-2015 new_05-12  KH trung han 2016-2020 - Liem Thinh edited" xfId="1332"/>
    <cellStyle name="6_DK 2014-2015 new_Copy of 05-12  KH trung han 2016-2020 - Liem Thinh edited (1)" xfId="1333"/>
    <cellStyle name="6_DK KH CBDT 2014 11-11-2013" xfId="1334"/>
    <cellStyle name="6_DK KH CBDT 2014 11-11-2013(1)" xfId="1335"/>
    <cellStyle name="6_DK KH CBDT 2014 11-11-2013(1)_05-12  KH trung han 2016-2020 - Liem Thinh edited" xfId="1336"/>
    <cellStyle name="6_DK KH CBDT 2014 11-11-2013(1)_Copy of 05-12  KH trung han 2016-2020 - Liem Thinh edited (1)" xfId="1337"/>
    <cellStyle name="6_DK KH CBDT 2014 11-11-2013_05-12  KH trung han 2016-2020 - Liem Thinh edited" xfId="1338"/>
    <cellStyle name="6_DK KH CBDT 2014 11-11-2013_Copy of 05-12  KH trung han 2016-2020 - Liem Thinh edited (1)" xfId="1339"/>
    <cellStyle name="6_KH 2011-2015" xfId="1340"/>
    <cellStyle name="6_tai co cau dau tu (tong hop)1" xfId="1341"/>
    <cellStyle name="6_TN - Ho tro khac 2011" xfId="1342"/>
    <cellStyle name="6_TN - Ho tro khac 2011_!1 1 bao cao giao KH ve HTCMT vung TNB   12-12-2011" xfId="1343"/>
    <cellStyle name="6_TN - Ho tro khac 2011_Bieu4HTMT" xfId="1344"/>
    <cellStyle name="6_TN - Ho tro khac 2011_Bieu4HTMT_!1 1 bao cao giao KH ve HTCMT vung TNB   12-12-2011" xfId="1345"/>
    <cellStyle name="6_TN - Ho tro khac 2011_Bieu4HTMT_KH TPCP vung TNB (03-1-2012)" xfId="1346"/>
    <cellStyle name="6_TN - Ho tro khac 2011_KH TPCP vung TNB (03-1-2012)" xfId="1347"/>
    <cellStyle name="60% - Accent1 2" xfId="1348"/>
    <cellStyle name="60% - Accent2 2" xfId="1349"/>
    <cellStyle name="60% - Accent3 2" xfId="1350"/>
    <cellStyle name="60% - Accent4 2" xfId="1351"/>
    <cellStyle name="60% - Accent5 2" xfId="1352"/>
    <cellStyle name="60% - Accent6 2" xfId="1353"/>
    <cellStyle name="9" xfId="1354"/>
    <cellStyle name="9_!1 1 bao cao giao KH ve HTCMT vung TNB   12-12-2011" xfId="1355"/>
    <cellStyle name="9_Bieu4HTMT" xfId="1356"/>
    <cellStyle name="9_Bieu4HTMT_!1 1 bao cao giao KH ve HTCMT vung TNB   12-12-2011" xfId="1357"/>
    <cellStyle name="9_Bieu4HTMT_KH TPCP vung TNB (03-1-2012)" xfId="1358"/>
    <cellStyle name="9_KH TPCP vung TNB (03-1-2012)" xfId="1359"/>
    <cellStyle name="Accent1 2" xfId="1360"/>
    <cellStyle name="Accent2 2" xfId="1361"/>
    <cellStyle name="Accent3 2" xfId="1362"/>
    <cellStyle name="Accent4 2" xfId="1363"/>
    <cellStyle name="Accent5 2" xfId="1364"/>
    <cellStyle name="Accent6 2" xfId="1365"/>
    <cellStyle name="ÅëÈ­ [0]_      " xfId="1366"/>
    <cellStyle name="AeE­ [0]_INQUIRY ¿?¾÷AßAø " xfId="1367"/>
    <cellStyle name="ÅëÈ­ [0]_L601CPT" xfId="1368"/>
    <cellStyle name="ÅëÈ­_      " xfId="1369"/>
    <cellStyle name="AeE­_INQUIRY ¿?¾÷AßAø " xfId="1370"/>
    <cellStyle name="ÅëÈ­_L601CPT" xfId="1371"/>
    <cellStyle name="args.style" xfId="1372"/>
    <cellStyle name="args.style 2" xfId="1373"/>
    <cellStyle name="at" xfId="1374"/>
    <cellStyle name="ÄÞ¸¶ [0]_      " xfId="1375"/>
    <cellStyle name="AÞ¸¶ [0]_INQUIRY ¿?¾÷AßAø " xfId="1376"/>
    <cellStyle name="ÄÞ¸¶ [0]_L601CPT" xfId="1377"/>
    <cellStyle name="ÄÞ¸¶_      " xfId="1378"/>
    <cellStyle name="AÞ¸¶_INQUIRY ¿?¾÷AßAø " xfId="1379"/>
    <cellStyle name="ÄÞ¸¶_L601CPT" xfId="1380"/>
    <cellStyle name="AutoFormat Options" xfId="1381"/>
    <cellStyle name="AutoFormat Options 2" xfId="1382"/>
    <cellStyle name="Bad 2" xfId="1383"/>
    <cellStyle name="Body" xfId="1384"/>
    <cellStyle name="C?AØ_¿?¾÷CoE² " xfId="1385"/>
    <cellStyle name="C~1" xfId="1386"/>
    <cellStyle name="Ç¥ÁØ_      " xfId="1387"/>
    <cellStyle name="C￥AØ_¿μ¾÷CoE² " xfId="1388"/>
    <cellStyle name="Ç¥ÁØ_±¸¹Ì´ëÃ¥" xfId="1389"/>
    <cellStyle name="C￥AØ_Sheet1_¿μ¾÷CoE² " xfId="1390"/>
    <cellStyle name="Ç¥ÁØ_ÿÿÿÿÿÿ_4_ÃÑÇÕ°è " xfId="1391"/>
    <cellStyle name="Calc Currency (0)" xfId="1392"/>
    <cellStyle name="Calc Currency (0) 2" xfId="1393"/>
    <cellStyle name="Calc Currency (2)" xfId="1394"/>
    <cellStyle name="Calc Currency (2) 10" xfId="1395"/>
    <cellStyle name="Calc Currency (2) 11" xfId="1396"/>
    <cellStyle name="Calc Currency (2) 12" xfId="1397"/>
    <cellStyle name="Calc Currency (2) 13" xfId="1398"/>
    <cellStyle name="Calc Currency (2) 14" xfId="1399"/>
    <cellStyle name="Calc Currency (2) 15" xfId="1400"/>
    <cellStyle name="Calc Currency (2) 16" xfId="1401"/>
    <cellStyle name="Calc Currency (2) 2" xfId="1402"/>
    <cellStyle name="Calc Currency (2) 3" xfId="1403"/>
    <cellStyle name="Calc Currency (2) 4" xfId="1404"/>
    <cellStyle name="Calc Currency (2) 5" xfId="1405"/>
    <cellStyle name="Calc Currency (2) 6" xfId="1406"/>
    <cellStyle name="Calc Currency (2) 7" xfId="1407"/>
    <cellStyle name="Calc Currency (2) 8" xfId="1408"/>
    <cellStyle name="Calc Currency (2) 9" xfId="1409"/>
    <cellStyle name="Calc Percent (0)" xfId="1410"/>
    <cellStyle name="Calc Percent (0) 10" xfId="1411"/>
    <cellStyle name="Calc Percent (0) 11" xfId="1412"/>
    <cellStyle name="Calc Percent (0) 12" xfId="1413"/>
    <cellStyle name="Calc Percent (0) 13" xfId="1414"/>
    <cellStyle name="Calc Percent (0) 14" xfId="1415"/>
    <cellStyle name="Calc Percent (0) 15" xfId="1416"/>
    <cellStyle name="Calc Percent (0) 16" xfId="1417"/>
    <cellStyle name="Calc Percent (0) 2" xfId="1418"/>
    <cellStyle name="Calc Percent (0) 3" xfId="1419"/>
    <cellStyle name="Calc Percent (0) 4" xfId="1420"/>
    <cellStyle name="Calc Percent (0) 5" xfId="1421"/>
    <cellStyle name="Calc Percent (0) 6" xfId="1422"/>
    <cellStyle name="Calc Percent (0) 7" xfId="1423"/>
    <cellStyle name="Calc Percent (0) 8" xfId="1424"/>
    <cellStyle name="Calc Percent (0) 9" xfId="1425"/>
    <cellStyle name="Calc Percent (1)" xfId="1426"/>
    <cellStyle name="Calc Percent (1) 10" xfId="1427"/>
    <cellStyle name="Calc Percent (1) 11" xfId="1428"/>
    <cellStyle name="Calc Percent (1) 12" xfId="1429"/>
    <cellStyle name="Calc Percent (1) 13" xfId="1430"/>
    <cellStyle name="Calc Percent (1) 14" xfId="1431"/>
    <cellStyle name="Calc Percent (1) 15" xfId="1432"/>
    <cellStyle name="Calc Percent (1) 16" xfId="1433"/>
    <cellStyle name="Calc Percent (1) 2" xfId="1434"/>
    <cellStyle name="Calc Percent (1) 3" xfId="1435"/>
    <cellStyle name="Calc Percent (1) 4" xfId="1436"/>
    <cellStyle name="Calc Percent (1) 5" xfId="1437"/>
    <cellStyle name="Calc Percent (1) 6" xfId="1438"/>
    <cellStyle name="Calc Percent (1) 7" xfId="1439"/>
    <cellStyle name="Calc Percent (1) 8" xfId="1440"/>
    <cellStyle name="Calc Percent (1) 9" xfId="1441"/>
    <cellStyle name="Calc Percent (2)" xfId="1442"/>
    <cellStyle name="Calc Percent (2) 10" xfId="1443"/>
    <cellStyle name="Calc Percent (2) 11" xfId="1444"/>
    <cellStyle name="Calc Percent (2) 12" xfId="1445"/>
    <cellStyle name="Calc Percent (2) 13" xfId="1446"/>
    <cellStyle name="Calc Percent (2) 14" xfId="1447"/>
    <cellStyle name="Calc Percent (2) 15" xfId="1448"/>
    <cellStyle name="Calc Percent (2) 16" xfId="1449"/>
    <cellStyle name="Calc Percent (2) 2" xfId="1450"/>
    <cellStyle name="Calc Percent (2) 3" xfId="1451"/>
    <cellStyle name="Calc Percent (2) 4" xfId="1452"/>
    <cellStyle name="Calc Percent (2) 5" xfId="1453"/>
    <cellStyle name="Calc Percent (2) 6" xfId="1454"/>
    <cellStyle name="Calc Percent (2) 7" xfId="1455"/>
    <cellStyle name="Calc Percent (2) 8" xfId="1456"/>
    <cellStyle name="Calc Percent (2) 9" xfId="1457"/>
    <cellStyle name="Calc Units (0)" xfId="1458"/>
    <cellStyle name="Calc Units (0) 10" xfId="1459"/>
    <cellStyle name="Calc Units (0) 11" xfId="1460"/>
    <cellStyle name="Calc Units (0) 12" xfId="1461"/>
    <cellStyle name="Calc Units (0) 13" xfId="1462"/>
    <cellStyle name="Calc Units (0) 14" xfId="1463"/>
    <cellStyle name="Calc Units (0) 15" xfId="1464"/>
    <cellStyle name="Calc Units (0) 16" xfId="1465"/>
    <cellStyle name="Calc Units (0) 2" xfId="1466"/>
    <cellStyle name="Calc Units (0) 3" xfId="1467"/>
    <cellStyle name="Calc Units (0) 4" xfId="1468"/>
    <cellStyle name="Calc Units (0) 5" xfId="1469"/>
    <cellStyle name="Calc Units (0) 6" xfId="1470"/>
    <cellStyle name="Calc Units (0) 7" xfId="1471"/>
    <cellStyle name="Calc Units (0) 8" xfId="1472"/>
    <cellStyle name="Calc Units (0) 9" xfId="1473"/>
    <cellStyle name="Calc Units (1)" xfId="1474"/>
    <cellStyle name="Calc Units (1) 10" xfId="1475"/>
    <cellStyle name="Calc Units (1) 11" xfId="1476"/>
    <cellStyle name="Calc Units (1) 12" xfId="1477"/>
    <cellStyle name="Calc Units (1) 13" xfId="1478"/>
    <cellStyle name="Calc Units (1) 14" xfId="1479"/>
    <cellStyle name="Calc Units (1) 15" xfId="1480"/>
    <cellStyle name="Calc Units (1) 16" xfId="1481"/>
    <cellStyle name="Calc Units (1) 2" xfId="1482"/>
    <cellStyle name="Calc Units (1) 3" xfId="1483"/>
    <cellStyle name="Calc Units (1) 4" xfId="1484"/>
    <cellStyle name="Calc Units (1) 5" xfId="1485"/>
    <cellStyle name="Calc Units (1) 6" xfId="1486"/>
    <cellStyle name="Calc Units (1) 7" xfId="1487"/>
    <cellStyle name="Calc Units (1) 8" xfId="1488"/>
    <cellStyle name="Calc Units (1) 9" xfId="1489"/>
    <cellStyle name="Calc Units (2)" xfId="1490"/>
    <cellStyle name="Calc Units (2) 10" xfId="1491"/>
    <cellStyle name="Calc Units (2) 11" xfId="1492"/>
    <cellStyle name="Calc Units (2) 12" xfId="1493"/>
    <cellStyle name="Calc Units (2) 13" xfId="1494"/>
    <cellStyle name="Calc Units (2) 14" xfId="1495"/>
    <cellStyle name="Calc Units (2) 15" xfId="1496"/>
    <cellStyle name="Calc Units (2) 16" xfId="1497"/>
    <cellStyle name="Calc Units (2) 2" xfId="1498"/>
    <cellStyle name="Calc Units (2) 3" xfId="1499"/>
    <cellStyle name="Calc Units (2) 4" xfId="1500"/>
    <cellStyle name="Calc Units (2) 5" xfId="1501"/>
    <cellStyle name="Calc Units (2) 6" xfId="1502"/>
    <cellStyle name="Calc Units (2) 7" xfId="1503"/>
    <cellStyle name="Calc Units (2) 8" xfId="1504"/>
    <cellStyle name="Calc Units (2) 9" xfId="1505"/>
    <cellStyle name="Calculation 2" xfId="1506"/>
    <cellStyle name="category" xfId="1507"/>
    <cellStyle name="category 2" xfId="1508"/>
    <cellStyle name="Centered Heading" xfId="1509"/>
    <cellStyle name="Cerrency_Sheet2_XANGDAU" xfId="1510"/>
    <cellStyle name="Column_Title" xfId="1514"/>
    <cellStyle name="Comma" xfId="4261" builtinId="3"/>
    <cellStyle name="Comma  - Style1" xfId="1515"/>
    <cellStyle name="Comma  - Style2" xfId="1516"/>
    <cellStyle name="Comma  - Style3" xfId="1517"/>
    <cellStyle name="Comma  - Style4" xfId="1518"/>
    <cellStyle name="Comma  - Style5" xfId="1519"/>
    <cellStyle name="Comma  - Style6" xfId="1520"/>
    <cellStyle name="Comma  - Style7" xfId="1521"/>
    <cellStyle name="Comma  - Style8" xfId="1522"/>
    <cellStyle name="Comma %" xfId="1523"/>
    <cellStyle name="Comma % 10" xfId="1524"/>
    <cellStyle name="Comma % 11" xfId="1525"/>
    <cellStyle name="Comma % 12" xfId="1526"/>
    <cellStyle name="Comma % 13" xfId="1527"/>
    <cellStyle name="Comma % 14" xfId="1528"/>
    <cellStyle name="Comma % 15" xfId="1529"/>
    <cellStyle name="Comma % 2" xfId="1530"/>
    <cellStyle name="Comma % 3" xfId="1531"/>
    <cellStyle name="Comma % 4" xfId="1532"/>
    <cellStyle name="Comma % 5" xfId="1533"/>
    <cellStyle name="Comma % 6" xfId="1534"/>
    <cellStyle name="Comma % 7" xfId="1535"/>
    <cellStyle name="Comma % 8" xfId="1536"/>
    <cellStyle name="Comma % 9" xfId="1537"/>
    <cellStyle name="Comma [0] 10" xfId="1538"/>
    <cellStyle name="Comma [0] 11" xfId="1539"/>
    <cellStyle name="Comma [0] 2" xfId="1540"/>
    <cellStyle name="Comma [0] 2 10" xfId="1541"/>
    <cellStyle name="Comma [0] 2 11" xfId="1542"/>
    <cellStyle name="Comma [0] 2 12" xfId="1543"/>
    <cellStyle name="Comma [0] 2 13" xfId="1544"/>
    <cellStyle name="Comma [0] 2 14" xfId="1545"/>
    <cellStyle name="Comma [0] 2 15" xfId="1546"/>
    <cellStyle name="Comma [0] 2 16" xfId="1547"/>
    <cellStyle name="Comma [0] 2 17" xfId="1548"/>
    <cellStyle name="Comma [0] 2 18" xfId="1549"/>
    <cellStyle name="Comma [0] 2 19" xfId="1550"/>
    <cellStyle name="Comma [0] 2 2" xfId="1551"/>
    <cellStyle name="Comma [0] 2 2 2" xfId="1552"/>
    <cellStyle name="Comma [0] 2 20" xfId="1553"/>
    <cellStyle name="Comma [0] 2 21" xfId="1554"/>
    <cellStyle name="Comma [0] 2 22" xfId="1555"/>
    <cellStyle name="Comma [0] 2 23" xfId="1556"/>
    <cellStyle name="Comma [0] 2 24" xfId="1557"/>
    <cellStyle name="Comma [0] 2 25" xfId="1558"/>
    <cellStyle name="Comma [0] 2 26" xfId="1559"/>
    <cellStyle name="Comma [0] 2 3" xfId="1560"/>
    <cellStyle name="Comma [0] 2 4" xfId="1561"/>
    <cellStyle name="Comma [0] 2 5" xfId="1562"/>
    <cellStyle name="Comma [0] 2 6" xfId="1563"/>
    <cellStyle name="Comma [0] 2 7" xfId="1564"/>
    <cellStyle name="Comma [0] 2 8" xfId="1565"/>
    <cellStyle name="Comma [0] 2 9" xfId="1566"/>
    <cellStyle name="Comma [0] 2_05-12  KH trung han 2016-2020 - Liem Thinh edited" xfId="1567"/>
    <cellStyle name="Comma [0] 3" xfId="1568"/>
    <cellStyle name="Comma [0] 3 2" xfId="1569"/>
    <cellStyle name="Comma [0] 3 3" xfId="1570"/>
    <cellStyle name="Comma [0] 4" xfId="1571"/>
    <cellStyle name="Comma [0] 5" xfId="1572"/>
    <cellStyle name="Comma [0] 6" xfId="1573"/>
    <cellStyle name="Comma [0] 7" xfId="1574"/>
    <cellStyle name="Comma [0] 8" xfId="1575"/>
    <cellStyle name="Comma [0] 9" xfId="1576"/>
    <cellStyle name="Comma [00]" xfId="1577"/>
    <cellStyle name="Comma [00] 10" xfId="1578"/>
    <cellStyle name="Comma [00] 11" xfId="1579"/>
    <cellStyle name="Comma [00] 12" xfId="1580"/>
    <cellStyle name="Comma [00] 13" xfId="1581"/>
    <cellStyle name="Comma [00] 14" xfId="1582"/>
    <cellStyle name="Comma [00] 15" xfId="1583"/>
    <cellStyle name="Comma [00] 16" xfId="1584"/>
    <cellStyle name="Comma [00] 2" xfId="1585"/>
    <cellStyle name="Comma [00] 3" xfId="1586"/>
    <cellStyle name="Comma [00] 4" xfId="1587"/>
    <cellStyle name="Comma [00] 5" xfId="1588"/>
    <cellStyle name="Comma [00] 6" xfId="1589"/>
    <cellStyle name="Comma [00] 7" xfId="1590"/>
    <cellStyle name="Comma [00] 8" xfId="1591"/>
    <cellStyle name="Comma [00] 9" xfId="1592"/>
    <cellStyle name="Comma 0.0" xfId="1593"/>
    <cellStyle name="Comma 0.0%" xfId="1594"/>
    <cellStyle name="Comma 0.00" xfId="1595"/>
    <cellStyle name="Comma 0.00%" xfId="1596"/>
    <cellStyle name="Comma 0.000" xfId="1597"/>
    <cellStyle name="Comma 0.000%" xfId="1598"/>
    <cellStyle name="Comma 10" xfId="1599"/>
    <cellStyle name="Comma 10 10" xfId="1600"/>
    <cellStyle name="Comma 10 2" xfId="1601"/>
    <cellStyle name="Comma 10 2 2" xfId="1602"/>
    <cellStyle name="Comma 10 3" xfId="1603"/>
    <cellStyle name="Comma 10 3 2" xfId="1604"/>
    <cellStyle name="Comma 10 3 3 2" xfId="1605"/>
    <cellStyle name="Comma 11" xfId="1606"/>
    <cellStyle name="Comma 11 2" xfId="1607"/>
    <cellStyle name="Comma 11 3" xfId="1608"/>
    <cellStyle name="Comma 11 3 2" xfId="1609"/>
    <cellStyle name="Comma 11 3 3" xfId="1610"/>
    <cellStyle name="Comma 12" xfId="1611"/>
    <cellStyle name="Comma 12 2" xfId="1612"/>
    <cellStyle name="Comma 12 3" xfId="1613"/>
    <cellStyle name="Comma 13" xfId="1614"/>
    <cellStyle name="Comma 13 2" xfId="1615"/>
    <cellStyle name="Comma 13 2 2" xfId="1616"/>
    <cellStyle name="Comma 13 2 2 2" xfId="1617"/>
    <cellStyle name="Comma 13 2 2 2 2" xfId="1618"/>
    <cellStyle name="Comma 13 2 2 2 3" xfId="1619"/>
    <cellStyle name="Comma 13 2 2 3" xfId="1620"/>
    <cellStyle name="Comma 13 2 2 4" xfId="1621"/>
    <cellStyle name="Comma 13 2 2 5" xfId="1622"/>
    <cellStyle name="Comma 13 2 3" xfId="1623"/>
    <cellStyle name="Comma 13 2 3 2" xfId="1624"/>
    <cellStyle name="Comma 13 2 4" xfId="1625"/>
    <cellStyle name="Comma 13 2 5" xfId="1626"/>
    <cellStyle name="Comma 13 3" xfId="1627"/>
    <cellStyle name="Comma 13 4" xfId="1628"/>
    <cellStyle name="Comma 14" xfId="1629"/>
    <cellStyle name="Comma 14 2" xfId="1630"/>
    <cellStyle name="Comma 14 2 2" xfId="1631"/>
    <cellStyle name="Comma 14 3" xfId="1632"/>
    <cellStyle name="Comma 15" xfId="1633"/>
    <cellStyle name="Comma 15 2" xfId="1634"/>
    <cellStyle name="Comma 15 3" xfId="1635"/>
    <cellStyle name="Comma 16" xfId="1636"/>
    <cellStyle name="Comma 16 2" xfId="1637"/>
    <cellStyle name="Comma 16 3" xfId="1638"/>
    <cellStyle name="Comma 16 3 2" xfId="1639"/>
    <cellStyle name="Comma 16 3 2 2" xfId="1640"/>
    <cellStyle name="Comma 16 3 2 2 2 3" xfId="4262"/>
    <cellStyle name="Comma 16 3 3" xfId="1641"/>
    <cellStyle name="Comma 16 3 3 2" xfId="1642"/>
    <cellStyle name="Comma 16 3 4" xfId="1643"/>
    <cellStyle name="Comma 17" xfId="1644"/>
    <cellStyle name="Comma 17 2" xfId="1645"/>
    <cellStyle name="Comma 17 3" xfId="1646"/>
    <cellStyle name="Comma 17 4" xfId="1647"/>
    <cellStyle name="Comma 18" xfId="1648"/>
    <cellStyle name="Comma 18 2" xfId="1649"/>
    <cellStyle name="Comma 18 3" xfId="1650"/>
    <cellStyle name="Comma 19" xfId="1651"/>
    <cellStyle name="Comma 19 2" xfId="1652"/>
    <cellStyle name="Comma 2" xfId="1653"/>
    <cellStyle name="Comma 2 10" xfId="1654"/>
    <cellStyle name="Comma 2 11" xfId="1655"/>
    <cellStyle name="Comma 2 12" xfId="1656"/>
    <cellStyle name="Comma 2 13" xfId="1657"/>
    <cellStyle name="Comma 2 14" xfId="1658"/>
    <cellStyle name="Comma 2 15" xfId="1659"/>
    <cellStyle name="Comma 2 16" xfId="1660"/>
    <cellStyle name="Comma 2 17" xfId="1661"/>
    <cellStyle name="Comma 2 18" xfId="1662"/>
    <cellStyle name="Comma 2 19" xfId="1663"/>
    <cellStyle name="Comma 2 2" xfId="1664"/>
    <cellStyle name="Comma 2 2 10" xfId="1665"/>
    <cellStyle name="Comma 2 2 11" xfId="1666"/>
    <cellStyle name="Comma 2 2 12" xfId="1667"/>
    <cellStyle name="Comma 2 2 13" xfId="1668"/>
    <cellStyle name="Comma 2 2 14" xfId="1669"/>
    <cellStyle name="Comma 2 2 15" xfId="1670"/>
    <cellStyle name="Comma 2 2 16" xfId="1671"/>
    <cellStyle name="Comma 2 2 17" xfId="1672"/>
    <cellStyle name="Comma 2 2 18" xfId="1673"/>
    <cellStyle name="Comma 2 2 19" xfId="1674"/>
    <cellStyle name="Comma 2 2 2" xfId="1675"/>
    <cellStyle name="Comma 2 2 2 10" xfId="1676"/>
    <cellStyle name="Comma 2 2 2 11" xfId="1677"/>
    <cellStyle name="Comma 2 2 2 12" xfId="1678"/>
    <cellStyle name="Comma 2 2 2 13" xfId="1679"/>
    <cellStyle name="Comma 2 2 2 14" xfId="1680"/>
    <cellStyle name="Comma 2 2 2 15" xfId="1681"/>
    <cellStyle name="Comma 2 2 2 16" xfId="1682"/>
    <cellStyle name="Comma 2 2 2 17" xfId="1683"/>
    <cellStyle name="Comma 2 2 2 18" xfId="1684"/>
    <cellStyle name="Comma 2 2 2 19" xfId="1685"/>
    <cellStyle name="Comma 2 2 2 2" xfId="1686"/>
    <cellStyle name="Comma 2 2 2 2 2" xfId="1687"/>
    <cellStyle name="Comma 2 2 2 20" xfId="1688"/>
    <cellStyle name="Comma 2 2 2 21" xfId="1689"/>
    <cellStyle name="Comma 2 2 2 22" xfId="1690"/>
    <cellStyle name="Comma 2 2 2 23" xfId="1691"/>
    <cellStyle name="Comma 2 2 2 24" xfId="1692"/>
    <cellStyle name="Comma 2 2 2 3" xfId="1693"/>
    <cellStyle name="Comma 2 2 2 4" xfId="1694"/>
    <cellStyle name="Comma 2 2 2 5" xfId="1695"/>
    <cellStyle name="Comma 2 2 2 6" xfId="1696"/>
    <cellStyle name="Comma 2 2 2 7" xfId="1697"/>
    <cellStyle name="Comma 2 2 2 8" xfId="1698"/>
    <cellStyle name="Comma 2 2 2 9" xfId="1699"/>
    <cellStyle name="Comma 2 2 20" xfId="1700"/>
    <cellStyle name="Comma 2 2 21" xfId="1701"/>
    <cellStyle name="Comma 2 2 22" xfId="1702"/>
    <cellStyle name="Comma 2 2 23" xfId="1703"/>
    <cellStyle name="Comma 2 2 24" xfId="1704"/>
    <cellStyle name="Comma 2 2 24 2" xfId="1705"/>
    <cellStyle name="Comma 2 2 25" xfId="1706"/>
    <cellStyle name="Comma 2 2 3" xfId="1707"/>
    <cellStyle name="Comma 2 2 3 2" xfId="1708"/>
    <cellStyle name="Comma 2 2 4" xfId="1709"/>
    <cellStyle name="Comma 2 2 5" xfId="1710"/>
    <cellStyle name="Comma 2 2 6" xfId="1711"/>
    <cellStyle name="Comma 2 2 7" xfId="1712"/>
    <cellStyle name="Comma 2 2 8" xfId="1713"/>
    <cellStyle name="Comma 2 2 9" xfId="1714"/>
    <cellStyle name="Comma 2 2_05-12  KH trung han 2016-2020 - Liem Thinh edited" xfId="1715"/>
    <cellStyle name="Comma 2 20" xfId="1716"/>
    <cellStyle name="Comma 2 21" xfId="1717"/>
    <cellStyle name="Comma 2 22" xfId="1718"/>
    <cellStyle name="Comma 2 23" xfId="1719"/>
    <cellStyle name="Comma 2 24" xfId="1720"/>
    <cellStyle name="Comma 2 25" xfId="1721"/>
    <cellStyle name="Comma 2 26" xfId="1722"/>
    <cellStyle name="Comma 2 26 2" xfId="1723"/>
    <cellStyle name="Comma 2 27" xfId="1724"/>
    <cellStyle name="Comma 2 3" xfId="1725"/>
    <cellStyle name="Comma 2 3 2" xfId="1726"/>
    <cellStyle name="Comma 2 3 2 2" xfId="1727"/>
    <cellStyle name="Comma 2 3 2 3" xfId="1728"/>
    <cellStyle name="Comma 2 3 3" xfId="1729"/>
    <cellStyle name="Comma 2 4" xfId="1730"/>
    <cellStyle name="Comma 2 4 2" xfId="1731"/>
    <cellStyle name="Comma 2 5" xfId="1732"/>
    <cellStyle name="Comma 2 5 2" xfId="1733"/>
    <cellStyle name="Comma 2 5 3" xfId="1734"/>
    <cellStyle name="Comma 2 6" xfId="1735"/>
    <cellStyle name="Comma 2 7" xfId="1736"/>
    <cellStyle name="Comma 2 8" xfId="1737"/>
    <cellStyle name="Comma 2 9" xfId="1738"/>
    <cellStyle name="Comma 2_05-12  KH trung han 2016-2020 - Liem Thinh edited" xfId="1739"/>
    <cellStyle name="Comma 20" xfId="1740"/>
    <cellStyle name="Comma 20 2" xfId="1741"/>
    <cellStyle name="Comma 20 3" xfId="1742"/>
    <cellStyle name="Comma 21" xfId="1743"/>
    <cellStyle name="Comma 21 2" xfId="1744"/>
    <cellStyle name="Comma 21 3" xfId="1745"/>
    <cellStyle name="Comma 22" xfId="1746"/>
    <cellStyle name="Comma 22 2" xfId="1747"/>
    <cellStyle name="Comma 22 3" xfId="1748"/>
    <cellStyle name="Comma 23" xfId="1749"/>
    <cellStyle name="Comma 23 2" xfId="1750"/>
    <cellStyle name="Comma 23 3" xfId="1751"/>
    <cellStyle name="Comma 24" xfId="1752"/>
    <cellStyle name="Comma 24 2" xfId="1753"/>
    <cellStyle name="Comma 25" xfId="1754"/>
    <cellStyle name="Comma 25 2" xfId="1755"/>
    <cellStyle name="Comma 26" xfId="1756"/>
    <cellStyle name="Comma 26 2" xfId="1757"/>
    <cellStyle name="Comma 27" xfId="1758"/>
    <cellStyle name="Comma 27 2" xfId="1759"/>
    <cellStyle name="Comma 28" xfId="1760"/>
    <cellStyle name="Comma 28 2" xfId="1761"/>
    <cellStyle name="Comma 29" xfId="1762"/>
    <cellStyle name="Comma 29 2" xfId="1763"/>
    <cellStyle name="Comma 3" xfId="1764"/>
    <cellStyle name="Comma 3 2" xfId="1765"/>
    <cellStyle name="Comma 3 2 10" xfId="1766"/>
    <cellStyle name="Comma 3 2 11" xfId="1767"/>
    <cellStyle name="Comma 3 2 12" xfId="1768"/>
    <cellStyle name="Comma 3 2 13" xfId="1769"/>
    <cellStyle name="Comma 3 2 14" xfId="1770"/>
    <cellStyle name="Comma 3 2 15" xfId="1771"/>
    <cellStyle name="Comma 3 2 2" xfId="1772"/>
    <cellStyle name="Comma 3 2 2 2" xfId="1773"/>
    <cellStyle name="Comma 3 2 2 3" xfId="1774"/>
    <cellStyle name="Comma 3 2 3" xfId="1775"/>
    <cellStyle name="Comma 3 2 3 2" xfId="1776"/>
    <cellStyle name="Comma 3 2 3 3" xfId="1777"/>
    <cellStyle name="Comma 3 2 4" xfId="1778"/>
    <cellStyle name="Comma 3 2 5" xfId="1779"/>
    <cellStyle name="Comma 3 2 6" xfId="1780"/>
    <cellStyle name="Comma 3 2 7" xfId="1781"/>
    <cellStyle name="Comma 3 2 8" xfId="1782"/>
    <cellStyle name="Comma 3 2 9" xfId="1783"/>
    <cellStyle name="Comma 3 3" xfId="1784"/>
    <cellStyle name="Comma 3 3 2" xfId="1785"/>
    <cellStyle name="Comma 3 3 3" xfId="1786"/>
    <cellStyle name="Comma 3 4" xfId="1787"/>
    <cellStyle name="Comma 3 4 2" xfId="1788"/>
    <cellStyle name="Comma 3 4 3" xfId="1789"/>
    <cellStyle name="Comma 3 5" xfId="1790"/>
    <cellStyle name="Comma 3 5 2" xfId="1791"/>
    <cellStyle name="Comma 3 6" xfId="1792"/>
    <cellStyle name="Comma 3 6 2" xfId="1793"/>
    <cellStyle name="Comma 3_Biểu 14 - KH2015 dự án ODA" xfId="1794"/>
    <cellStyle name="Comma 30" xfId="1795"/>
    <cellStyle name="Comma 30 2" xfId="1796"/>
    <cellStyle name="Comma 31" xfId="1797"/>
    <cellStyle name="Comma 31 2" xfId="1798"/>
    <cellStyle name="Comma 32" xfId="1799"/>
    <cellStyle name="Comma 32 2" xfId="1800"/>
    <cellStyle name="Comma 32 2 2" xfId="1801"/>
    <cellStyle name="Comma 32 3" xfId="1802"/>
    <cellStyle name="Comma 33" xfId="1803"/>
    <cellStyle name="Comma 33 2" xfId="1804"/>
    <cellStyle name="Comma 34" xfId="1805"/>
    <cellStyle name="Comma 34 2" xfId="1806"/>
    <cellStyle name="Comma 35" xfId="1807"/>
    <cellStyle name="Comma 35 2" xfId="1808"/>
    <cellStyle name="Comma 35 3" xfId="1809"/>
    <cellStyle name="Comma 35 3 2" xfId="1810"/>
    <cellStyle name="Comma 35 4" xfId="1811"/>
    <cellStyle name="Comma 35 4 2" xfId="1812"/>
    <cellStyle name="Comma 36" xfId="1813"/>
    <cellStyle name="Comma 36 2" xfId="1814"/>
    <cellStyle name="Comma 37" xfId="1815"/>
    <cellStyle name="Comma 37 2" xfId="1816"/>
    <cellStyle name="Comma 38" xfId="1817"/>
    <cellStyle name="Comma 39" xfId="1818"/>
    <cellStyle name="Comma 39 2" xfId="1819"/>
    <cellStyle name="Comma 4" xfId="1820"/>
    <cellStyle name="Comma 4 10" xfId="1821"/>
    <cellStyle name="Comma 4 11" xfId="1822"/>
    <cellStyle name="Comma 4 12" xfId="1823"/>
    <cellStyle name="Comma 4 13" xfId="1824"/>
    <cellStyle name="Comma 4 14" xfId="1825"/>
    <cellStyle name="Comma 4 15" xfId="1826"/>
    <cellStyle name="Comma 4 16" xfId="1827"/>
    <cellStyle name="Comma 4 17" xfId="1828"/>
    <cellStyle name="Comma 4 18" xfId="1829"/>
    <cellStyle name="Comma 4 19" xfId="1830"/>
    <cellStyle name="Comma 4 2" xfId="1831"/>
    <cellStyle name="Comma 4 2 2" xfId="1832"/>
    <cellStyle name="Comma 4 3" xfId="1833"/>
    <cellStyle name="Comma 4 3 2" xfId="1834"/>
    <cellStyle name="Comma 4 3 2 2" xfId="1835"/>
    <cellStyle name="Comma 4 3 3" xfId="1836"/>
    <cellStyle name="Comma 4 4" xfId="1837"/>
    <cellStyle name="Comma 4 4 2" xfId="1838"/>
    <cellStyle name="Comma 4 4 3" xfId="1839"/>
    <cellStyle name="Comma 4 4 4" xfId="1840"/>
    <cellStyle name="Comma 4 5" xfId="1841"/>
    <cellStyle name="Comma 4 6" xfId="1842"/>
    <cellStyle name="Comma 4 7" xfId="1843"/>
    <cellStyle name="Comma 4 8" xfId="1844"/>
    <cellStyle name="Comma 4 9" xfId="1845"/>
    <cellStyle name="Comma 4_THEO DOI THUC HIEN (GỐC 1)" xfId="1846"/>
    <cellStyle name="Comma 40" xfId="1847"/>
    <cellStyle name="Comma 40 2" xfId="1848"/>
    <cellStyle name="Comma 41" xfId="1849"/>
    <cellStyle name="Comma 42" xfId="1850"/>
    <cellStyle name="Comma 43" xfId="1851"/>
    <cellStyle name="Comma 44" xfId="1852"/>
    <cellStyle name="Comma 45" xfId="1853"/>
    <cellStyle name="Comma 46" xfId="1854"/>
    <cellStyle name="Comma 47" xfId="1855"/>
    <cellStyle name="Comma 48" xfId="1856"/>
    <cellStyle name="Comma 49" xfId="1857"/>
    <cellStyle name="Comma 5" xfId="1858"/>
    <cellStyle name="Comma 5 10" xfId="1859"/>
    <cellStyle name="Comma 5 11" xfId="1860"/>
    <cellStyle name="Comma 5 12" xfId="1861"/>
    <cellStyle name="Comma 5 13" xfId="1862"/>
    <cellStyle name="Comma 5 14" xfId="1863"/>
    <cellStyle name="Comma 5 15" xfId="1864"/>
    <cellStyle name="Comma 5 16" xfId="1865"/>
    <cellStyle name="Comma 5 17" xfId="1866"/>
    <cellStyle name="Comma 5 17 2" xfId="1867"/>
    <cellStyle name="Comma 5 18" xfId="1868"/>
    <cellStyle name="Comma 5 19" xfId="1869"/>
    <cellStyle name="Comma 5 2" xfId="1870"/>
    <cellStyle name="Comma 5 2 2" xfId="1871"/>
    <cellStyle name="Comma 5 20" xfId="1872"/>
    <cellStyle name="Comma 5 3" xfId="1873"/>
    <cellStyle name="Comma 5 3 2" xfId="1874"/>
    <cellStyle name="Comma 5 4" xfId="1875"/>
    <cellStyle name="Comma 5 4 2" xfId="1876"/>
    <cellStyle name="Comma 5 5" xfId="1877"/>
    <cellStyle name="Comma 5 5 2" xfId="1878"/>
    <cellStyle name="Comma 5 6" xfId="1879"/>
    <cellStyle name="Comma 5 7" xfId="1880"/>
    <cellStyle name="Comma 5 8" xfId="1881"/>
    <cellStyle name="Comma 5 9" xfId="1882"/>
    <cellStyle name="Comma 5_05-12  KH trung han 2016-2020 - Liem Thinh edited" xfId="1883"/>
    <cellStyle name="Comma 50" xfId="1884"/>
    <cellStyle name="Comma 50 2" xfId="1885"/>
    <cellStyle name="Comma 51" xfId="1886"/>
    <cellStyle name="Comma 51 2" xfId="1887"/>
    <cellStyle name="Comma 52" xfId="1888"/>
    <cellStyle name="Comma 6" xfId="1889"/>
    <cellStyle name="Comma 6 2" xfId="1890"/>
    <cellStyle name="Comma 6 2 2" xfId="1891"/>
    <cellStyle name="Comma 6 3" xfId="1892"/>
    <cellStyle name="Comma 6 4" xfId="1893"/>
    <cellStyle name="Comma 7" xfId="1894"/>
    <cellStyle name="Comma 7 2" xfId="1895"/>
    <cellStyle name="Comma 7 3" xfId="1896"/>
    <cellStyle name="Comma 7 3 2" xfId="1897"/>
    <cellStyle name="Comma 7_20131129 Nhu cau 2014_TPCP ODA (co hoan ung)" xfId="1898"/>
    <cellStyle name="Comma 8" xfId="1899"/>
    <cellStyle name="Comma 8 2" xfId="1900"/>
    <cellStyle name="Comma 8 2 2" xfId="1901"/>
    <cellStyle name="Comma 8 3" xfId="1902"/>
    <cellStyle name="Comma 8 4" xfId="1903"/>
    <cellStyle name="Comma 9" xfId="1904"/>
    <cellStyle name="Comma 9 2" xfId="1905"/>
    <cellStyle name="Comma 9 2 2" xfId="1906"/>
    <cellStyle name="Comma 9 2 3" xfId="1907"/>
    <cellStyle name="Comma 9 3" xfId="1908"/>
    <cellStyle name="Comma 9 3 2" xfId="1909"/>
    <cellStyle name="Comma 9 4" xfId="1910"/>
    <cellStyle name="Comma 9 5" xfId="1911"/>
    <cellStyle name="comma zerodec" xfId="1912"/>
    <cellStyle name="Comma0" xfId="1913"/>
    <cellStyle name="Comma0 10" xfId="1914"/>
    <cellStyle name="Comma0 11" xfId="1915"/>
    <cellStyle name="Comma0 12" xfId="1916"/>
    <cellStyle name="Comma0 13" xfId="1917"/>
    <cellStyle name="Comma0 14" xfId="1918"/>
    <cellStyle name="Comma0 15" xfId="1919"/>
    <cellStyle name="Comma0 16" xfId="1920"/>
    <cellStyle name="Comma0 2" xfId="1921"/>
    <cellStyle name="Comma0 2 2" xfId="1922"/>
    <cellStyle name="Comma0 3" xfId="1923"/>
    <cellStyle name="Comma0 4" xfId="1924"/>
    <cellStyle name="Comma0 5" xfId="1925"/>
    <cellStyle name="Comma0 6" xfId="1926"/>
    <cellStyle name="Comma0 7" xfId="1927"/>
    <cellStyle name="Comma0 8" xfId="1928"/>
    <cellStyle name="Comma0 9" xfId="1929"/>
    <cellStyle name="Company Name" xfId="1930"/>
    <cellStyle name="cong" xfId="1931"/>
    <cellStyle name="Copied" xfId="1932"/>
    <cellStyle name="Co聭ma_Sheet1" xfId="1933"/>
    <cellStyle name="CR Comma" xfId="1934"/>
    <cellStyle name="CR Currency" xfId="1935"/>
    <cellStyle name="Credit" xfId="1936"/>
    <cellStyle name="Credit subtotal" xfId="1937"/>
    <cellStyle name="Credit Total" xfId="1938"/>
    <cellStyle name="Cࡵrrency_Sheet1_PRODUCTĠ" xfId="1939"/>
    <cellStyle name="Curråncy [0]_FCST_RESULTS" xfId="1940"/>
    <cellStyle name="Currency %" xfId="1941"/>
    <cellStyle name="Currency % 10" xfId="1942"/>
    <cellStyle name="Currency % 11" xfId="1943"/>
    <cellStyle name="Currency % 12" xfId="1944"/>
    <cellStyle name="Currency % 13" xfId="1945"/>
    <cellStyle name="Currency % 14" xfId="1946"/>
    <cellStyle name="Currency % 15" xfId="1947"/>
    <cellStyle name="Currency % 2" xfId="1948"/>
    <cellStyle name="Currency % 3" xfId="1949"/>
    <cellStyle name="Currency % 4" xfId="1950"/>
    <cellStyle name="Currency % 5" xfId="1951"/>
    <cellStyle name="Currency % 6" xfId="1952"/>
    <cellStyle name="Currency % 7" xfId="1953"/>
    <cellStyle name="Currency % 8" xfId="1954"/>
    <cellStyle name="Currency % 9" xfId="1955"/>
    <cellStyle name="Currency %_05-12  KH trung han 2016-2020 - Liem Thinh edited" xfId="1956"/>
    <cellStyle name="Currency [0]ßmud plant bolted_RESULTS" xfId="1957"/>
    <cellStyle name="Currency [00]" xfId="1958"/>
    <cellStyle name="Currency [00] 10" xfId="1959"/>
    <cellStyle name="Currency [00] 11" xfId="1960"/>
    <cellStyle name="Currency [00] 12" xfId="1961"/>
    <cellStyle name="Currency [00] 13" xfId="1962"/>
    <cellStyle name="Currency [00] 14" xfId="1963"/>
    <cellStyle name="Currency [00] 15" xfId="1964"/>
    <cellStyle name="Currency [00] 16" xfId="1965"/>
    <cellStyle name="Currency [00] 2" xfId="1966"/>
    <cellStyle name="Currency [00] 3" xfId="1967"/>
    <cellStyle name="Currency [00] 4" xfId="1968"/>
    <cellStyle name="Currency [00] 5" xfId="1969"/>
    <cellStyle name="Currency [00] 6" xfId="1970"/>
    <cellStyle name="Currency [00] 7" xfId="1971"/>
    <cellStyle name="Currency [00] 8" xfId="1972"/>
    <cellStyle name="Currency [00] 9" xfId="1973"/>
    <cellStyle name="Currency 0.0" xfId="1974"/>
    <cellStyle name="Currency 0.0%" xfId="1975"/>
    <cellStyle name="Currency 0.0_05-12  KH trung han 2016-2020 - Liem Thinh edited" xfId="1976"/>
    <cellStyle name="Currency 0.00" xfId="1977"/>
    <cellStyle name="Currency 0.00%" xfId="1978"/>
    <cellStyle name="Currency 0.00_05-12  KH trung han 2016-2020 - Liem Thinh edited" xfId="1979"/>
    <cellStyle name="Currency 0.000" xfId="1980"/>
    <cellStyle name="Currency 0.000%" xfId="1981"/>
    <cellStyle name="Currency 0.000_05-12  KH trung han 2016-2020 - Liem Thinh edited" xfId="1982"/>
    <cellStyle name="Currency 2" xfId="1983"/>
    <cellStyle name="Currency 2 10" xfId="1984"/>
    <cellStyle name="Currency 2 11" xfId="1985"/>
    <cellStyle name="Currency 2 12" xfId="1986"/>
    <cellStyle name="Currency 2 13" xfId="1987"/>
    <cellStyle name="Currency 2 14" xfId="1988"/>
    <cellStyle name="Currency 2 15" xfId="1989"/>
    <cellStyle name="Currency 2 16" xfId="1990"/>
    <cellStyle name="Currency 2 2" xfId="1991"/>
    <cellStyle name="Currency 2 3" xfId="1992"/>
    <cellStyle name="Currency 2 4" xfId="1993"/>
    <cellStyle name="Currency 2 5" xfId="1994"/>
    <cellStyle name="Currency 2 6" xfId="1995"/>
    <cellStyle name="Currency 2 7" xfId="1996"/>
    <cellStyle name="Currency 2 8" xfId="1997"/>
    <cellStyle name="Currency 2 9" xfId="1998"/>
    <cellStyle name="Currency![0]_FCSt (2)" xfId="1999"/>
    <cellStyle name="Currency0" xfId="2000"/>
    <cellStyle name="Currency0 10" xfId="2001"/>
    <cellStyle name="Currency0 11" xfId="2002"/>
    <cellStyle name="Currency0 12" xfId="2003"/>
    <cellStyle name="Currency0 13" xfId="2004"/>
    <cellStyle name="Currency0 14" xfId="2005"/>
    <cellStyle name="Currency0 15" xfId="2006"/>
    <cellStyle name="Currency0 16" xfId="2007"/>
    <cellStyle name="Currency0 2" xfId="2008"/>
    <cellStyle name="Currency0 2 2" xfId="2009"/>
    <cellStyle name="Currency0 3" xfId="2010"/>
    <cellStyle name="Currency0 4" xfId="2011"/>
    <cellStyle name="Currency0 5" xfId="2012"/>
    <cellStyle name="Currency0 6" xfId="2013"/>
    <cellStyle name="Currency0 7" xfId="2014"/>
    <cellStyle name="Currency0 8" xfId="2015"/>
    <cellStyle name="Currency0 9" xfId="2016"/>
    <cellStyle name="Currency1" xfId="2017"/>
    <cellStyle name="Currency1 10" xfId="2018"/>
    <cellStyle name="Currency1 11" xfId="2019"/>
    <cellStyle name="Currency1 12" xfId="2020"/>
    <cellStyle name="Currency1 13" xfId="2021"/>
    <cellStyle name="Currency1 14" xfId="2022"/>
    <cellStyle name="Currency1 15" xfId="2023"/>
    <cellStyle name="Currency1 16" xfId="2024"/>
    <cellStyle name="Currency1 2" xfId="2025"/>
    <cellStyle name="Currency1 2 2" xfId="2026"/>
    <cellStyle name="Currency1 3" xfId="2027"/>
    <cellStyle name="Currency1 4" xfId="2028"/>
    <cellStyle name="Currency1 5" xfId="2029"/>
    <cellStyle name="Currency1 6" xfId="2030"/>
    <cellStyle name="Currency1 7" xfId="2031"/>
    <cellStyle name="Currency1 8" xfId="2032"/>
    <cellStyle name="Currency1 9" xfId="2033"/>
    <cellStyle name="Check Cell 2" xfId="1511"/>
    <cellStyle name="Chi phÝ kh¸c_Book1" xfId="1512"/>
    <cellStyle name="CHUONG" xfId="1513"/>
    <cellStyle name="D1" xfId="2034"/>
    <cellStyle name="Date" xfId="2035"/>
    <cellStyle name="Date 10" xfId="2036"/>
    <cellStyle name="Date 11" xfId="2037"/>
    <cellStyle name="Date 12" xfId="2038"/>
    <cellStyle name="Date 13" xfId="2039"/>
    <cellStyle name="Date 14" xfId="2040"/>
    <cellStyle name="Date 15" xfId="2041"/>
    <cellStyle name="Date 16" xfId="2042"/>
    <cellStyle name="Date 2" xfId="2043"/>
    <cellStyle name="Date 2 2" xfId="2044"/>
    <cellStyle name="Date 3" xfId="2045"/>
    <cellStyle name="Date 4" xfId="2046"/>
    <cellStyle name="Date 5" xfId="2047"/>
    <cellStyle name="Date 6" xfId="2048"/>
    <cellStyle name="Date 7" xfId="2049"/>
    <cellStyle name="Date 8" xfId="2050"/>
    <cellStyle name="Date 9" xfId="2051"/>
    <cellStyle name="Date Short" xfId="2052"/>
    <cellStyle name="Date Short 2" xfId="2053"/>
    <cellStyle name="Date_Book1" xfId="2054"/>
    <cellStyle name="DAUDE" xfId="2056"/>
    <cellStyle name="Dấu_phảy 2" xfId="2055"/>
    <cellStyle name="Debit" xfId="2057"/>
    <cellStyle name="Debit subtotal" xfId="2058"/>
    <cellStyle name="Debit Total" xfId="2059"/>
    <cellStyle name="DELTA" xfId="2060"/>
    <cellStyle name="DELTA 10" xfId="2061"/>
    <cellStyle name="DELTA 11" xfId="2062"/>
    <cellStyle name="DELTA 12" xfId="2063"/>
    <cellStyle name="DELTA 13" xfId="2064"/>
    <cellStyle name="DELTA 14" xfId="2065"/>
    <cellStyle name="DELTA 15" xfId="2066"/>
    <cellStyle name="DELTA 2" xfId="2067"/>
    <cellStyle name="DELTA 3" xfId="2068"/>
    <cellStyle name="DELTA 4" xfId="2069"/>
    <cellStyle name="DELTA 5" xfId="2070"/>
    <cellStyle name="DELTA 6" xfId="2071"/>
    <cellStyle name="DELTA 7" xfId="2072"/>
    <cellStyle name="DELTA 8" xfId="2073"/>
    <cellStyle name="DELTA 9" xfId="2074"/>
    <cellStyle name="Dezimal [0]_35ERI8T2gbIEMixb4v26icuOo" xfId="2075"/>
    <cellStyle name="Dezimal_35ERI8T2gbIEMixb4v26icuOo" xfId="2076"/>
    <cellStyle name="Dg" xfId="2077"/>
    <cellStyle name="Dgia" xfId="2078"/>
    <cellStyle name="Dgia 2" xfId="2079"/>
    <cellStyle name="Dollar (zero dec)" xfId="2080"/>
    <cellStyle name="Dollar (zero dec) 10" xfId="2081"/>
    <cellStyle name="Dollar (zero dec) 11" xfId="2082"/>
    <cellStyle name="Dollar (zero dec) 12" xfId="2083"/>
    <cellStyle name="Dollar (zero dec) 13" xfId="2084"/>
    <cellStyle name="Dollar (zero dec) 14" xfId="2085"/>
    <cellStyle name="Dollar (zero dec) 15" xfId="2086"/>
    <cellStyle name="Dollar (zero dec) 16" xfId="2087"/>
    <cellStyle name="Dollar (zero dec) 2" xfId="2088"/>
    <cellStyle name="Dollar (zero dec) 2 2" xfId="2089"/>
    <cellStyle name="Dollar (zero dec) 3" xfId="2090"/>
    <cellStyle name="Dollar (zero dec) 4" xfId="2091"/>
    <cellStyle name="Dollar (zero dec) 5" xfId="2092"/>
    <cellStyle name="Dollar (zero dec) 6" xfId="2093"/>
    <cellStyle name="Dollar (zero dec) 7" xfId="2094"/>
    <cellStyle name="Dollar (zero dec) 8" xfId="2095"/>
    <cellStyle name="Dollar (zero dec) 9" xfId="2096"/>
    <cellStyle name="Don gia" xfId="2097"/>
    <cellStyle name="Dziesi?tny [0]_Invoices2001Slovakia" xfId="2098"/>
    <cellStyle name="Dziesi?tny_Invoices2001Slovakia" xfId="2099"/>
    <cellStyle name="Dziesietny [0]_Invoices2001Slovakia" xfId="2100"/>
    <cellStyle name="Dziesiętny [0]_Invoices2001Slovakia" xfId="2101"/>
    <cellStyle name="Dziesietny [0]_Invoices2001Slovakia 2" xfId="2102"/>
    <cellStyle name="Dziesiętny [0]_Invoices2001Slovakia 2" xfId="2103"/>
    <cellStyle name="Dziesietny [0]_Invoices2001Slovakia 3" xfId="2104"/>
    <cellStyle name="Dziesiętny [0]_Invoices2001Slovakia 3" xfId="2105"/>
    <cellStyle name="Dziesietny [0]_Invoices2001Slovakia 4" xfId="2106"/>
    <cellStyle name="Dziesiętny [0]_Invoices2001Slovakia 4" xfId="2107"/>
    <cellStyle name="Dziesietny [0]_Invoices2001Slovakia 5" xfId="2108"/>
    <cellStyle name="Dziesiętny [0]_Invoices2001Slovakia 5" xfId="2109"/>
    <cellStyle name="Dziesietny [0]_Invoices2001Slovakia 6" xfId="2110"/>
    <cellStyle name="Dziesiętny [0]_Invoices2001Slovakia 6" xfId="2111"/>
    <cellStyle name="Dziesietny [0]_Invoices2001Slovakia 7" xfId="2112"/>
    <cellStyle name="Dziesiętny [0]_Invoices2001Slovakia 7" xfId="2113"/>
    <cellStyle name="Dziesietny [0]_Invoices2001Slovakia_01_Nha so 1_Dien" xfId="2114"/>
    <cellStyle name="Dziesiętny [0]_Invoices2001Slovakia_01_Nha so 1_Dien" xfId="2115"/>
    <cellStyle name="Dziesietny [0]_Invoices2001Slovakia_05-12  KH trung han 2016-2020 - Liem Thinh edited" xfId="2116"/>
    <cellStyle name="Dziesiętny [0]_Invoices2001Slovakia_05-12  KH trung han 2016-2020 - Liem Thinh edited" xfId="2117"/>
    <cellStyle name="Dziesietny [0]_Invoices2001Slovakia_10_Nha so 10_Dien1" xfId="2118"/>
    <cellStyle name="Dziesiętny [0]_Invoices2001Slovakia_10_Nha so 10_Dien1" xfId="2119"/>
    <cellStyle name="Dziesietny [0]_Invoices2001Slovakia_Book1" xfId="2120"/>
    <cellStyle name="Dziesiętny [0]_Invoices2001Slovakia_Book1" xfId="2121"/>
    <cellStyle name="Dziesietny [0]_Invoices2001Slovakia_Book1_1" xfId="2122"/>
    <cellStyle name="Dziesiętny [0]_Invoices2001Slovakia_Book1_1" xfId="2123"/>
    <cellStyle name="Dziesietny [0]_Invoices2001Slovakia_Book1_1_Book1" xfId="2124"/>
    <cellStyle name="Dziesiętny [0]_Invoices2001Slovakia_Book1_1_Book1" xfId="2125"/>
    <cellStyle name="Dziesietny [0]_Invoices2001Slovakia_Book1_2" xfId="2126"/>
    <cellStyle name="Dziesiętny [0]_Invoices2001Slovakia_Book1_2" xfId="2127"/>
    <cellStyle name="Dziesietny [0]_Invoices2001Slovakia_Book1_Nhu cau von ung truoc 2011 Tha h Hoa + Nge An gui TW" xfId="2128"/>
    <cellStyle name="Dziesiętny [0]_Invoices2001Slovakia_Book1_Nhu cau von ung truoc 2011 Tha h Hoa + Nge An gui TW" xfId="2129"/>
    <cellStyle name="Dziesietny [0]_Invoices2001Slovakia_Book1_Tong hop Cac tuyen(9-1-06)" xfId="2130"/>
    <cellStyle name="Dziesiętny [0]_Invoices2001Slovakia_Book1_Tong hop Cac tuyen(9-1-06)" xfId="2131"/>
    <cellStyle name="Dziesietny [0]_Invoices2001Slovakia_Book1_ung truoc 2011 NSTW Thanh Hoa + Nge An gui Thu 12-5" xfId="2132"/>
    <cellStyle name="Dziesiętny [0]_Invoices2001Slovakia_Book1_ung truoc 2011 NSTW Thanh Hoa + Nge An gui Thu 12-5" xfId="2133"/>
    <cellStyle name="Dziesietny [0]_Invoices2001Slovakia_Copy of 05-12  KH trung han 2016-2020 - Liem Thinh edited (1)" xfId="2134"/>
    <cellStyle name="Dziesiętny [0]_Invoices2001Slovakia_Copy of 05-12  KH trung han 2016-2020 - Liem Thinh edited (1)" xfId="2135"/>
    <cellStyle name="Dziesietny [0]_Invoices2001Slovakia_d-uong+TDT" xfId="2136"/>
    <cellStyle name="Dziesiętny [0]_Invoices2001Slovakia_KH TPCP 2016-2020 (tong hop)" xfId="2137"/>
    <cellStyle name="Dziesietny [0]_Invoices2001Slovakia_Nha bao ve(28-7-05)" xfId="2138"/>
    <cellStyle name="Dziesiętny [0]_Invoices2001Slovakia_Nha bao ve(28-7-05)" xfId="2139"/>
    <cellStyle name="Dziesietny [0]_Invoices2001Slovakia_NHA de xe nguyen du" xfId="2140"/>
    <cellStyle name="Dziesiętny [0]_Invoices2001Slovakia_NHA de xe nguyen du" xfId="2141"/>
    <cellStyle name="Dziesietny [0]_Invoices2001Slovakia_Nhalamviec VTC(25-1-05)" xfId="2142"/>
    <cellStyle name="Dziesiętny [0]_Invoices2001Slovakia_Nhalamviec VTC(25-1-05)" xfId="2143"/>
    <cellStyle name="Dziesietny [0]_Invoices2001Slovakia_Nhu cau von ung truoc 2011 Tha h Hoa + Nge An gui TW" xfId="2144"/>
    <cellStyle name="Dziesiętny [0]_Invoices2001Slovakia_TDT KHANH HOA" xfId="2145"/>
    <cellStyle name="Dziesietny [0]_Invoices2001Slovakia_TDT KHANH HOA_Tong hop Cac tuyen(9-1-06)" xfId="2146"/>
    <cellStyle name="Dziesiętny [0]_Invoices2001Slovakia_TDT KHANH HOA_Tong hop Cac tuyen(9-1-06)" xfId="2147"/>
    <cellStyle name="Dziesietny [0]_Invoices2001Slovakia_TDT quangngai" xfId="2148"/>
    <cellStyle name="Dziesiętny [0]_Invoices2001Slovakia_TDT quangngai" xfId="2149"/>
    <cellStyle name="Dziesietny [0]_Invoices2001Slovakia_TMDT(10-5-06)" xfId="2150"/>
    <cellStyle name="Dziesietny_Invoices2001Slovakia" xfId="2151"/>
    <cellStyle name="Dziesiętny_Invoices2001Slovakia" xfId="2152"/>
    <cellStyle name="Dziesietny_Invoices2001Slovakia 2" xfId="2153"/>
    <cellStyle name="Dziesiętny_Invoices2001Slovakia 2" xfId="2154"/>
    <cellStyle name="Dziesietny_Invoices2001Slovakia 3" xfId="2155"/>
    <cellStyle name="Dziesiętny_Invoices2001Slovakia 3" xfId="2156"/>
    <cellStyle name="Dziesietny_Invoices2001Slovakia 4" xfId="2157"/>
    <cellStyle name="Dziesiętny_Invoices2001Slovakia 4" xfId="2158"/>
    <cellStyle name="Dziesietny_Invoices2001Slovakia 5" xfId="2159"/>
    <cellStyle name="Dziesiętny_Invoices2001Slovakia 5" xfId="2160"/>
    <cellStyle name="Dziesietny_Invoices2001Slovakia 6" xfId="2161"/>
    <cellStyle name="Dziesiętny_Invoices2001Slovakia 6" xfId="2162"/>
    <cellStyle name="Dziesietny_Invoices2001Slovakia 7" xfId="2163"/>
    <cellStyle name="Dziesiętny_Invoices2001Slovakia 7" xfId="2164"/>
    <cellStyle name="Dziesietny_Invoices2001Slovakia_01_Nha so 1_Dien" xfId="2165"/>
    <cellStyle name="Dziesiętny_Invoices2001Slovakia_01_Nha so 1_Dien" xfId="2166"/>
    <cellStyle name="Dziesietny_Invoices2001Slovakia_05-12  KH trung han 2016-2020 - Liem Thinh edited" xfId="2167"/>
    <cellStyle name="Dziesiętny_Invoices2001Slovakia_05-12  KH trung han 2016-2020 - Liem Thinh edited" xfId="2168"/>
    <cellStyle name="Dziesietny_Invoices2001Slovakia_10_Nha so 10_Dien1" xfId="2169"/>
    <cellStyle name="Dziesiętny_Invoices2001Slovakia_10_Nha so 10_Dien1" xfId="2170"/>
    <cellStyle name="Dziesietny_Invoices2001Slovakia_Book1" xfId="2171"/>
    <cellStyle name="Dziesiętny_Invoices2001Slovakia_Book1" xfId="2172"/>
    <cellStyle name="Dziesietny_Invoices2001Slovakia_Book1_1" xfId="2173"/>
    <cellStyle name="Dziesiętny_Invoices2001Slovakia_Book1_1" xfId="2174"/>
    <cellStyle name="Dziesietny_Invoices2001Slovakia_Book1_1_Book1" xfId="2175"/>
    <cellStyle name="Dziesiętny_Invoices2001Slovakia_Book1_1_Book1" xfId="2176"/>
    <cellStyle name="Dziesietny_Invoices2001Slovakia_Book1_2" xfId="2177"/>
    <cellStyle name="Dziesiętny_Invoices2001Slovakia_Book1_2" xfId="2178"/>
    <cellStyle name="Dziesietny_Invoices2001Slovakia_Book1_Nhu cau von ung truoc 2011 Tha h Hoa + Nge An gui TW" xfId="2179"/>
    <cellStyle name="Dziesiętny_Invoices2001Slovakia_Book1_Nhu cau von ung truoc 2011 Tha h Hoa + Nge An gui TW" xfId="2180"/>
    <cellStyle name="Dziesietny_Invoices2001Slovakia_Book1_Tong hop Cac tuyen(9-1-06)" xfId="2181"/>
    <cellStyle name="Dziesiętny_Invoices2001Slovakia_Book1_Tong hop Cac tuyen(9-1-06)" xfId="2182"/>
    <cellStyle name="Dziesietny_Invoices2001Slovakia_Book1_ung truoc 2011 NSTW Thanh Hoa + Nge An gui Thu 12-5" xfId="2183"/>
    <cellStyle name="Dziesiętny_Invoices2001Slovakia_Book1_ung truoc 2011 NSTW Thanh Hoa + Nge An gui Thu 12-5" xfId="2184"/>
    <cellStyle name="Dziesietny_Invoices2001Slovakia_Copy of 05-12  KH trung han 2016-2020 - Liem Thinh edited (1)" xfId="2185"/>
    <cellStyle name="Dziesiętny_Invoices2001Slovakia_Copy of 05-12  KH trung han 2016-2020 - Liem Thinh edited (1)" xfId="2186"/>
    <cellStyle name="Dziesietny_Invoices2001Slovakia_d-uong+TDT" xfId="2187"/>
    <cellStyle name="Dziesiętny_Invoices2001Slovakia_KH TPCP 2016-2020 (tong hop)" xfId="2188"/>
    <cellStyle name="Dziesietny_Invoices2001Slovakia_Nha bao ve(28-7-05)" xfId="2189"/>
    <cellStyle name="Dziesiętny_Invoices2001Slovakia_Nha bao ve(28-7-05)" xfId="2190"/>
    <cellStyle name="Dziesietny_Invoices2001Slovakia_NHA de xe nguyen du" xfId="2191"/>
    <cellStyle name="Dziesiętny_Invoices2001Slovakia_NHA de xe nguyen du" xfId="2192"/>
    <cellStyle name="Dziesietny_Invoices2001Slovakia_Nhalamviec VTC(25-1-05)" xfId="2193"/>
    <cellStyle name="Dziesiętny_Invoices2001Slovakia_Nhalamviec VTC(25-1-05)" xfId="2194"/>
    <cellStyle name="Dziesietny_Invoices2001Slovakia_Nhu cau von ung truoc 2011 Tha h Hoa + Nge An gui TW" xfId="2195"/>
    <cellStyle name="Dziesiętny_Invoices2001Slovakia_TDT KHANH HOA" xfId="2196"/>
    <cellStyle name="Dziesietny_Invoices2001Slovakia_TDT KHANH HOA_Tong hop Cac tuyen(9-1-06)" xfId="2197"/>
    <cellStyle name="Dziesiętny_Invoices2001Slovakia_TDT KHANH HOA_Tong hop Cac tuyen(9-1-06)" xfId="2198"/>
    <cellStyle name="Dziesietny_Invoices2001Slovakia_TDT quangngai" xfId="2199"/>
    <cellStyle name="Dziesiętny_Invoices2001Slovakia_TDT quangngai" xfId="2200"/>
    <cellStyle name="Dziesietny_Invoices2001Slovakia_TMDT(10-5-06)" xfId="2201"/>
    <cellStyle name="e" xfId="2202"/>
    <cellStyle name="Enter Currency (0)" xfId="2203"/>
    <cellStyle name="Enter Currency (0) 10" xfId="2204"/>
    <cellStyle name="Enter Currency (0) 11" xfId="2205"/>
    <cellStyle name="Enter Currency (0) 12" xfId="2206"/>
    <cellStyle name="Enter Currency (0) 13" xfId="2207"/>
    <cellStyle name="Enter Currency (0) 14" xfId="2208"/>
    <cellStyle name="Enter Currency (0) 15" xfId="2209"/>
    <cellStyle name="Enter Currency (0) 16" xfId="2210"/>
    <cellStyle name="Enter Currency (0) 2" xfId="2211"/>
    <cellStyle name="Enter Currency (0) 3" xfId="2212"/>
    <cellStyle name="Enter Currency (0) 4" xfId="2213"/>
    <cellStyle name="Enter Currency (0) 5" xfId="2214"/>
    <cellStyle name="Enter Currency (0) 6" xfId="2215"/>
    <cellStyle name="Enter Currency (0) 7" xfId="2216"/>
    <cellStyle name="Enter Currency (0) 8" xfId="2217"/>
    <cellStyle name="Enter Currency (0) 9" xfId="2218"/>
    <cellStyle name="Enter Currency (2)" xfId="2219"/>
    <cellStyle name="Enter Currency (2) 10" xfId="2220"/>
    <cellStyle name="Enter Currency (2) 11" xfId="2221"/>
    <cellStyle name="Enter Currency (2) 12" xfId="2222"/>
    <cellStyle name="Enter Currency (2) 13" xfId="2223"/>
    <cellStyle name="Enter Currency (2) 14" xfId="2224"/>
    <cellStyle name="Enter Currency (2) 15" xfId="2225"/>
    <cellStyle name="Enter Currency (2) 16" xfId="2226"/>
    <cellStyle name="Enter Currency (2) 2" xfId="2227"/>
    <cellStyle name="Enter Currency (2) 3" xfId="2228"/>
    <cellStyle name="Enter Currency (2) 4" xfId="2229"/>
    <cellStyle name="Enter Currency (2) 5" xfId="2230"/>
    <cellStyle name="Enter Currency (2) 6" xfId="2231"/>
    <cellStyle name="Enter Currency (2) 7" xfId="2232"/>
    <cellStyle name="Enter Currency (2) 8" xfId="2233"/>
    <cellStyle name="Enter Currency (2) 9" xfId="2234"/>
    <cellStyle name="Enter Units (0)" xfId="2235"/>
    <cellStyle name="Enter Units (0) 10" xfId="2236"/>
    <cellStyle name="Enter Units (0) 11" xfId="2237"/>
    <cellStyle name="Enter Units (0) 12" xfId="2238"/>
    <cellStyle name="Enter Units (0) 13" xfId="2239"/>
    <cellStyle name="Enter Units (0) 14" xfId="2240"/>
    <cellStyle name="Enter Units (0) 15" xfId="2241"/>
    <cellStyle name="Enter Units (0) 16" xfId="2242"/>
    <cellStyle name="Enter Units (0) 2" xfId="2243"/>
    <cellStyle name="Enter Units (0) 3" xfId="2244"/>
    <cellStyle name="Enter Units (0) 4" xfId="2245"/>
    <cellStyle name="Enter Units (0) 5" xfId="2246"/>
    <cellStyle name="Enter Units (0) 6" xfId="2247"/>
    <cellStyle name="Enter Units (0) 7" xfId="2248"/>
    <cellStyle name="Enter Units (0) 8" xfId="2249"/>
    <cellStyle name="Enter Units (0) 9" xfId="2250"/>
    <cellStyle name="Enter Units (1)" xfId="2251"/>
    <cellStyle name="Enter Units (1) 10" xfId="2252"/>
    <cellStyle name="Enter Units (1) 11" xfId="2253"/>
    <cellStyle name="Enter Units (1) 12" xfId="2254"/>
    <cellStyle name="Enter Units (1) 13" xfId="2255"/>
    <cellStyle name="Enter Units (1) 14" xfId="2256"/>
    <cellStyle name="Enter Units (1) 15" xfId="2257"/>
    <cellStyle name="Enter Units (1) 16" xfId="2258"/>
    <cellStyle name="Enter Units (1) 2" xfId="2259"/>
    <cellStyle name="Enter Units (1) 3" xfId="2260"/>
    <cellStyle name="Enter Units (1) 4" xfId="2261"/>
    <cellStyle name="Enter Units (1) 5" xfId="2262"/>
    <cellStyle name="Enter Units (1) 6" xfId="2263"/>
    <cellStyle name="Enter Units (1) 7" xfId="2264"/>
    <cellStyle name="Enter Units (1) 8" xfId="2265"/>
    <cellStyle name="Enter Units (1) 9" xfId="2266"/>
    <cellStyle name="Enter Units (2)" xfId="2267"/>
    <cellStyle name="Enter Units (2) 10" xfId="2268"/>
    <cellStyle name="Enter Units (2) 11" xfId="2269"/>
    <cellStyle name="Enter Units (2) 12" xfId="2270"/>
    <cellStyle name="Enter Units (2) 13" xfId="2271"/>
    <cellStyle name="Enter Units (2) 14" xfId="2272"/>
    <cellStyle name="Enter Units (2) 15" xfId="2273"/>
    <cellStyle name="Enter Units (2) 16" xfId="2274"/>
    <cellStyle name="Enter Units (2) 2" xfId="2275"/>
    <cellStyle name="Enter Units (2) 3" xfId="2276"/>
    <cellStyle name="Enter Units (2) 4" xfId="2277"/>
    <cellStyle name="Enter Units (2) 5" xfId="2278"/>
    <cellStyle name="Enter Units (2) 6" xfId="2279"/>
    <cellStyle name="Enter Units (2) 7" xfId="2280"/>
    <cellStyle name="Enter Units (2) 8" xfId="2281"/>
    <cellStyle name="Enter Units (2) 9" xfId="2282"/>
    <cellStyle name="Entered" xfId="2283"/>
    <cellStyle name="Euro" xfId="2284"/>
    <cellStyle name="Euro 10" xfId="2285"/>
    <cellStyle name="Euro 11" xfId="2286"/>
    <cellStyle name="Euro 12" xfId="2287"/>
    <cellStyle name="Euro 13" xfId="2288"/>
    <cellStyle name="Euro 14" xfId="2289"/>
    <cellStyle name="Euro 15" xfId="2290"/>
    <cellStyle name="Euro 16" xfId="2291"/>
    <cellStyle name="Euro 2" xfId="2292"/>
    <cellStyle name="Euro 3" xfId="2293"/>
    <cellStyle name="Euro 4" xfId="2294"/>
    <cellStyle name="Euro 5" xfId="2295"/>
    <cellStyle name="Euro 6" xfId="2296"/>
    <cellStyle name="Euro 7" xfId="2297"/>
    <cellStyle name="Euro 8" xfId="2298"/>
    <cellStyle name="Euro 9" xfId="2299"/>
    <cellStyle name="Excel Built-in Normal" xfId="2300"/>
    <cellStyle name="Explanatory Text 2" xfId="2301"/>
    <cellStyle name="f" xfId="2302"/>
    <cellStyle name="f_Danhmuc_Quyhoach2009" xfId="2303"/>
    <cellStyle name="f_Danhmuc_Quyhoach2009 2" xfId="2304"/>
    <cellStyle name="f_Danhmuc_Quyhoach2009 2 2" xfId="2305"/>
    <cellStyle name="Fixed" xfId="2306"/>
    <cellStyle name="Fixed 10" xfId="2307"/>
    <cellStyle name="Fixed 11" xfId="2308"/>
    <cellStyle name="Fixed 12" xfId="2309"/>
    <cellStyle name="Fixed 13" xfId="2310"/>
    <cellStyle name="Fixed 14" xfId="2311"/>
    <cellStyle name="Fixed 15" xfId="2312"/>
    <cellStyle name="Fixed 16" xfId="2313"/>
    <cellStyle name="Fixed 2" xfId="2314"/>
    <cellStyle name="Fixed 2 2" xfId="2315"/>
    <cellStyle name="Fixed 3" xfId="2316"/>
    <cellStyle name="Fixed 4" xfId="2317"/>
    <cellStyle name="Fixed 5" xfId="2318"/>
    <cellStyle name="Fixed 6" xfId="2319"/>
    <cellStyle name="Fixed 7" xfId="2320"/>
    <cellStyle name="Fixed 8" xfId="2321"/>
    <cellStyle name="Fixed 9" xfId="2322"/>
    <cellStyle name="Font Britannic16" xfId="2323"/>
    <cellStyle name="Font Britannic18" xfId="2324"/>
    <cellStyle name="Font CenturyCond 18" xfId="2325"/>
    <cellStyle name="Font Cond20" xfId="2326"/>
    <cellStyle name="Font LucidaSans16" xfId="2327"/>
    <cellStyle name="Font NewCenturyCond18" xfId="2328"/>
    <cellStyle name="Font Ottawa14" xfId="2329"/>
    <cellStyle name="Font Ottawa16" xfId="2330"/>
    <cellStyle name="Good 2" xfId="2332"/>
    <cellStyle name="Grey" xfId="2333"/>
    <cellStyle name="Grey 10" xfId="2334"/>
    <cellStyle name="Grey 11" xfId="2335"/>
    <cellStyle name="Grey 12" xfId="2336"/>
    <cellStyle name="Grey 13" xfId="2337"/>
    <cellStyle name="Grey 14" xfId="2338"/>
    <cellStyle name="Grey 15" xfId="2339"/>
    <cellStyle name="Grey 16" xfId="2340"/>
    <cellStyle name="Grey 2" xfId="2341"/>
    <cellStyle name="Grey 3" xfId="2342"/>
    <cellStyle name="Grey 4" xfId="2343"/>
    <cellStyle name="Grey 5" xfId="2344"/>
    <cellStyle name="Grey 6" xfId="2345"/>
    <cellStyle name="Grey 7" xfId="2346"/>
    <cellStyle name="Grey 8" xfId="2347"/>
    <cellStyle name="Grey 9" xfId="2348"/>
    <cellStyle name="Grey_KH TPCP 2016-2020 (tong hop)" xfId="2349"/>
    <cellStyle name="Group" xfId="2350"/>
    <cellStyle name="gia" xfId="2331"/>
    <cellStyle name="H" xfId="2351"/>
    <cellStyle name="ha" xfId="2352"/>
    <cellStyle name="HAI" xfId="2353"/>
    <cellStyle name="Head 1" xfId="2354"/>
    <cellStyle name="HEADER" xfId="2355"/>
    <cellStyle name="HEADER 2" xfId="2356"/>
    <cellStyle name="Header1" xfId="2357"/>
    <cellStyle name="Header1 2" xfId="2358"/>
    <cellStyle name="Header2" xfId="2359"/>
    <cellStyle name="Header2 2" xfId="2360"/>
    <cellStyle name="Heading" xfId="2361"/>
    <cellStyle name="Heading 1 2" xfId="2362"/>
    <cellStyle name="Heading 2 2" xfId="2363"/>
    <cellStyle name="Heading 3 2" xfId="2364"/>
    <cellStyle name="Heading 4 2" xfId="2365"/>
    <cellStyle name="Heading No Underline" xfId="2366"/>
    <cellStyle name="Heading With Underline" xfId="2367"/>
    <cellStyle name="HEADING1" xfId="2368"/>
    <cellStyle name="HEADING2" xfId="2369"/>
    <cellStyle name="HEADINGS" xfId="2370"/>
    <cellStyle name="HEADINGSTOP" xfId="2371"/>
    <cellStyle name="headoption" xfId="2372"/>
    <cellStyle name="headoption 2" xfId="2373"/>
    <cellStyle name="headoption 3" xfId="2374"/>
    <cellStyle name="Hoa-Scholl" xfId="2375"/>
    <cellStyle name="Hoa-Scholl 2" xfId="2376"/>
    <cellStyle name="HUY" xfId="2377"/>
    <cellStyle name="i phÝ kh¸c_B¶ng 2" xfId="2378"/>
    <cellStyle name="I.3" xfId="2379"/>
    <cellStyle name="i·0" xfId="2380"/>
    <cellStyle name="i·0 2" xfId="2381"/>
    <cellStyle name="ï-¾È»ê_BiÓu TB" xfId="2382"/>
    <cellStyle name="Input [yellow]" xfId="2383"/>
    <cellStyle name="Input [yellow] 10" xfId="2384"/>
    <cellStyle name="Input [yellow] 11" xfId="2385"/>
    <cellStyle name="Input [yellow] 12" xfId="2386"/>
    <cellStyle name="Input [yellow] 13" xfId="2387"/>
    <cellStyle name="Input [yellow] 14" xfId="2388"/>
    <cellStyle name="Input [yellow] 15" xfId="2389"/>
    <cellStyle name="Input [yellow] 16" xfId="2390"/>
    <cellStyle name="Input [yellow] 2" xfId="2391"/>
    <cellStyle name="Input [yellow] 2 2" xfId="2392"/>
    <cellStyle name="Input [yellow] 3" xfId="2393"/>
    <cellStyle name="Input [yellow] 4" xfId="2394"/>
    <cellStyle name="Input [yellow] 5" xfId="2395"/>
    <cellStyle name="Input [yellow] 6" xfId="2396"/>
    <cellStyle name="Input [yellow] 7" xfId="2397"/>
    <cellStyle name="Input [yellow] 8" xfId="2398"/>
    <cellStyle name="Input [yellow] 9" xfId="2399"/>
    <cellStyle name="Input [yellow]_KH TPCP 2016-2020 (tong hop)" xfId="2400"/>
    <cellStyle name="Input 2" xfId="2401"/>
    <cellStyle name="Input 3" xfId="2402"/>
    <cellStyle name="Input 4" xfId="2403"/>
    <cellStyle name="Input 5" xfId="2404"/>
    <cellStyle name="Input 6" xfId="2405"/>
    <cellStyle name="Input 7" xfId="2406"/>
    <cellStyle name="k_TONG HOP KINH PHI" xfId="2407"/>
    <cellStyle name="k_TONG HOP KINH PHI_!1 1 bao cao giao KH ve HTCMT vung TNB   12-12-2011" xfId="2408"/>
    <cellStyle name="k_TONG HOP KINH PHI_Bieu4HTMT" xfId="2409"/>
    <cellStyle name="k_TONG HOP KINH PHI_Bieu4HTMT_!1 1 bao cao giao KH ve HTCMT vung TNB   12-12-2011" xfId="2410"/>
    <cellStyle name="k_TONG HOP KINH PHI_Bieu4HTMT_KH TPCP vung TNB (03-1-2012)" xfId="2411"/>
    <cellStyle name="k_TONG HOP KINH PHI_KH TPCP vung TNB (03-1-2012)" xfId="2412"/>
    <cellStyle name="k_ÿÿÿÿÿ" xfId="2413"/>
    <cellStyle name="k_ÿÿÿÿÿ_!1 1 bao cao giao KH ve HTCMT vung TNB   12-12-2011" xfId="2414"/>
    <cellStyle name="k_ÿÿÿÿÿ_1" xfId="2415"/>
    <cellStyle name="k_ÿÿÿÿÿ_2" xfId="2416"/>
    <cellStyle name="k_ÿÿÿÿÿ_2_!1 1 bao cao giao KH ve HTCMT vung TNB   12-12-2011" xfId="2417"/>
    <cellStyle name="k_ÿÿÿÿÿ_2_Bieu4HTMT" xfId="2418"/>
    <cellStyle name="k_ÿÿÿÿÿ_2_Bieu4HTMT_!1 1 bao cao giao KH ve HTCMT vung TNB   12-12-2011" xfId="2419"/>
    <cellStyle name="k_ÿÿÿÿÿ_2_Bieu4HTMT_KH TPCP vung TNB (03-1-2012)" xfId="2420"/>
    <cellStyle name="k_ÿÿÿÿÿ_2_KH TPCP vung TNB (03-1-2012)" xfId="2421"/>
    <cellStyle name="k_ÿÿÿÿÿ_Bieu4HTMT" xfId="2422"/>
    <cellStyle name="k_ÿÿÿÿÿ_Bieu4HTMT_!1 1 bao cao giao KH ve HTCMT vung TNB   12-12-2011" xfId="2423"/>
    <cellStyle name="k_ÿÿÿÿÿ_Bieu4HTMT_KH TPCP vung TNB (03-1-2012)" xfId="2424"/>
    <cellStyle name="k_ÿÿÿÿÿ_KH TPCP vung TNB (03-1-2012)" xfId="2425"/>
    <cellStyle name="kh¸c_Bang Chi tieu" xfId="2426"/>
    <cellStyle name="khanh" xfId="2427"/>
    <cellStyle name="khung" xfId="2428"/>
    <cellStyle name="Ledger 17 x 11 in" xfId="2429"/>
    <cellStyle name="left" xfId="2430"/>
    <cellStyle name="Line" xfId="2431"/>
    <cellStyle name="Link Currency (0)" xfId="2432"/>
    <cellStyle name="Link Currency (0) 10" xfId="2433"/>
    <cellStyle name="Link Currency (0) 11" xfId="2434"/>
    <cellStyle name="Link Currency (0) 12" xfId="2435"/>
    <cellStyle name="Link Currency (0) 13" xfId="2436"/>
    <cellStyle name="Link Currency (0) 14" xfId="2437"/>
    <cellStyle name="Link Currency (0) 15" xfId="2438"/>
    <cellStyle name="Link Currency (0) 16" xfId="2439"/>
    <cellStyle name="Link Currency (0) 2" xfId="2440"/>
    <cellStyle name="Link Currency (0) 3" xfId="2441"/>
    <cellStyle name="Link Currency (0) 4" xfId="2442"/>
    <cellStyle name="Link Currency (0) 5" xfId="2443"/>
    <cellStyle name="Link Currency (0) 6" xfId="2444"/>
    <cellStyle name="Link Currency (0) 7" xfId="2445"/>
    <cellStyle name="Link Currency (0) 8" xfId="2446"/>
    <cellStyle name="Link Currency (0) 9" xfId="2447"/>
    <cellStyle name="Link Currency (2)" xfId="2448"/>
    <cellStyle name="Link Currency (2) 10" xfId="2449"/>
    <cellStyle name="Link Currency (2) 11" xfId="2450"/>
    <cellStyle name="Link Currency (2) 12" xfId="2451"/>
    <cellStyle name="Link Currency (2) 13" xfId="2452"/>
    <cellStyle name="Link Currency (2) 14" xfId="2453"/>
    <cellStyle name="Link Currency (2) 15" xfId="2454"/>
    <cellStyle name="Link Currency (2) 16" xfId="2455"/>
    <cellStyle name="Link Currency (2) 2" xfId="2456"/>
    <cellStyle name="Link Currency (2) 3" xfId="2457"/>
    <cellStyle name="Link Currency (2) 4" xfId="2458"/>
    <cellStyle name="Link Currency (2) 5" xfId="2459"/>
    <cellStyle name="Link Currency (2) 6" xfId="2460"/>
    <cellStyle name="Link Currency (2) 7" xfId="2461"/>
    <cellStyle name="Link Currency (2) 8" xfId="2462"/>
    <cellStyle name="Link Currency (2) 9" xfId="2463"/>
    <cellStyle name="Link Units (0)" xfId="2464"/>
    <cellStyle name="Link Units (0) 10" xfId="2465"/>
    <cellStyle name="Link Units (0) 11" xfId="2466"/>
    <cellStyle name="Link Units (0) 12" xfId="2467"/>
    <cellStyle name="Link Units (0) 13" xfId="2468"/>
    <cellStyle name="Link Units (0) 14" xfId="2469"/>
    <cellStyle name="Link Units (0) 15" xfId="2470"/>
    <cellStyle name="Link Units (0) 16" xfId="2471"/>
    <cellStyle name="Link Units (0) 2" xfId="2472"/>
    <cellStyle name="Link Units (0) 3" xfId="2473"/>
    <cellStyle name="Link Units (0) 4" xfId="2474"/>
    <cellStyle name="Link Units (0) 5" xfId="2475"/>
    <cellStyle name="Link Units (0) 6" xfId="2476"/>
    <cellStyle name="Link Units (0) 7" xfId="2477"/>
    <cellStyle name="Link Units (0) 8" xfId="2478"/>
    <cellStyle name="Link Units (0) 9" xfId="2479"/>
    <cellStyle name="Link Units (1)" xfId="2480"/>
    <cellStyle name="Link Units (1) 10" xfId="2481"/>
    <cellStyle name="Link Units (1) 11" xfId="2482"/>
    <cellStyle name="Link Units (1) 12" xfId="2483"/>
    <cellStyle name="Link Units (1) 13" xfId="2484"/>
    <cellStyle name="Link Units (1) 14" xfId="2485"/>
    <cellStyle name="Link Units (1) 15" xfId="2486"/>
    <cellStyle name="Link Units (1) 16" xfId="2487"/>
    <cellStyle name="Link Units (1) 2" xfId="2488"/>
    <cellStyle name="Link Units (1) 3" xfId="2489"/>
    <cellStyle name="Link Units (1) 4" xfId="2490"/>
    <cellStyle name="Link Units (1) 5" xfId="2491"/>
    <cellStyle name="Link Units (1) 6" xfId="2492"/>
    <cellStyle name="Link Units (1) 7" xfId="2493"/>
    <cellStyle name="Link Units (1) 8" xfId="2494"/>
    <cellStyle name="Link Units (1) 9" xfId="2495"/>
    <cellStyle name="Link Units (2)" xfId="2496"/>
    <cellStyle name="Link Units (2) 10" xfId="2497"/>
    <cellStyle name="Link Units (2) 11" xfId="2498"/>
    <cellStyle name="Link Units (2) 12" xfId="2499"/>
    <cellStyle name="Link Units (2) 13" xfId="2500"/>
    <cellStyle name="Link Units (2) 14" xfId="2501"/>
    <cellStyle name="Link Units (2) 15" xfId="2502"/>
    <cellStyle name="Link Units (2) 16" xfId="2503"/>
    <cellStyle name="Link Units (2) 2" xfId="2504"/>
    <cellStyle name="Link Units (2) 3" xfId="2505"/>
    <cellStyle name="Link Units (2) 4" xfId="2506"/>
    <cellStyle name="Link Units (2) 5" xfId="2507"/>
    <cellStyle name="Link Units (2) 6" xfId="2508"/>
    <cellStyle name="Link Units (2) 7" xfId="2509"/>
    <cellStyle name="Link Units (2) 8" xfId="2510"/>
    <cellStyle name="Link Units (2) 9" xfId="2511"/>
    <cellStyle name="Linked Cell 2" xfId="2512"/>
    <cellStyle name="Loai CBDT" xfId="2513"/>
    <cellStyle name="Loai CT" xfId="2514"/>
    <cellStyle name="Loai GD" xfId="2515"/>
    <cellStyle name="MAU" xfId="2516"/>
    <cellStyle name="MAU 2" xfId="2517"/>
    <cellStyle name="Millares [0]_Well Timing" xfId="2518"/>
    <cellStyle name="Millares_Well Timing" xfId="2519"/>
    <cellStyle name="Milliers [0]_      " xfId="2520"/>
    <cellStyle name="Milliers_      " xfId="2521"/>
    <cellStyle name="Model" xfId="2522"/>
    <cellStyle name="Model 2" xfId="2523"/>
    <cellStyle name="moi" xfId="2524"/>
    <cellStyle name="moi 2" xfId="2525"/>
    <cellStyle name="moi 3" xfId="2526"/>
    <cellStyle name="Moneda [0]_Well Timing" xfId="2527"/>
    <cellStyle name="Moneda_Well Timing" xfId="2528"/>
    <cellStyle name="Monétaire [0]_      " xfId="2529"/>
    <cellStyle name="Monétaire_      " xfId="2530"/>
    <cellStyle name="n" xfId="2531"/>
    <cellStyle name="Neutral 2" xfId="2532"/>
    <cellStyle name="New" xfId="2533"/>
    <cellStyle name="New Times Roman" xfId="2534"/>
    <cellStyle name="no dec" xfId="2536"/>
    <cellStyle name="no dec 2" xfId="2537"/>
    <cellStyle name="no dec 2 2" xfId="2538"/>
    <cellStyle name="ÑONVÒ" xfId="2539"/>
    <cellStyle name="ÑONVÒ 2" xfId="2540"/>
    <cellStyle name="Normal" xfId="0" builtinId="0"/>
    <cellStyle name="Normal - Style1" xfId="2541"/>
    <cellStyle name="Normal - Style1 2" xfId="2542"/>
    <cellStyle name="Normal - Style1 3" xfId="2543"/>
    <cellStyle name="Normal - Style1_KH TPCP 2016-2020 (tong hop)" xfId="2544"/>
    <cellStyle name="Normal - 유형1" xfId="2545"/>
    <cellStyle name="Normal 10" xfId="2546"/>
    <cellStyle name="Normal 10 2" xfId="2547"/>
    <cellStyle name="Normal 10 3" xfId="2548"/>
    <cellStyle name="Normal 10 3 2" xfId="2549"/>
    <cellStyle name="Normal 10 4" xfId="2550"/>
    <cellStyle name="Normal 10 5" xfId="2551"/>
    <cellStyle name="Normal 10 6" xfId="2552"/>
    <cellStyle name="Normal 10_05-12  KH trung han 2016-2020 - Liem Thinh edited" xfId="2553"/>
    <cellStyle name="Normal 11" xfId="2554"/>
    <cellStyle name="Normal 11 2" xfId="2555"/>
    <cellStyle name="Normal 11 2 2" xfId="2556"/>
    <cellStyle name="Normal 11 3" xfId="2557"/>
    <cellStyle name="Normal 11 3 2" xfId="2558"/>
    <cellStyle name="Normal 11 3 3" xfId="2559"/>
    <cellStyle name="Normal 11 3 4" xfId="2560"/>
    <cellStyle name="Normal 12" xfId="2561"/>
    <cellStyle name="Normal 12 2" xfId="2562"/>
    <cellStyle name="Normal 12 3" xfId="2563"/>
    <cellStyle name="Normal 13" xfId="2564"/>
    <cellStyle name="Normal 13 2" xfId="2565"/>
    <cellStyle name="Normal 14" xfId="2566"/>
    <cellStyle name="Normal 14 2" xfId="2567"/>
    <cellStyle name="Normal 14 3" xfId="2568"/>
    <cellStyle name="Normal 15" xfId="2569"/>
    <cellStyle name="Normal 15 2" xfId="2570"/>
    <cellStyle name="Normal 15 3" xfId="2571"/>
    <cellStyle name="Normal 16" xfId="2572"/>
    <cellStyle name="Normal 16 2" xfId="2573"/>
    <cellStyle name="Normal 16 2 2" xfId="2574"/>
    <cellStyle name="Normal 16 2 2 2" xfId="2575"/>
    <cellStyle name="Normal 16 2 3" xfId="2576"/>
    <cellStyle name="Normal 16 2 3 2" xfId="2577"/>
    <cellStyle name="Normal 16 2 4" xfId="2578"/>
    <cellStyle name="Normal 16 3" xfId="2579"/>
    <cellStyle name="Normal 16 4" xfId="2580"/>
    <cellStyle name="Normal 16 4 2" xfId="2581"/>
    <cellStyle name="Normal 16 5" xfId="2582"/>
    <cellStyle name="Normal 16 5 2" xfId="2583"/>
    <cellStyle name="Normal 17" xfId="2584"/>
    <cellStyle name="Normal 17 2" xfId="2585"/>
    <cellStyle name="Normal 17 3 2" xfId="2586"/>
    <cellStyle name="Normal 17 3 2 2" xfId="2587"/>
    <cellStyle name="Normal 17 3 2 2 2" xfId="2588"/>
    <cellStyle name="Normal 17 3 2 3" xfId="2589"/>
    <cellStyle name="Normal 17 3 2 3 2" xfId="2590"/>
    <cellStyle name="Normal 17 3 2 4" xfId="2591"/>
    <cellStyle name="Normal 18" xfId="2592"/>
    <cellStyle name="Normal 18 2" xfId="2593"/>
    <cellStyle name="Normal 18 2 2" xfId="2594"/>
    <cellStyle name="Normal 18 3" xfId="2595"/>
    <cellStyle name="Normal 18_05-12  KH trung han 2016-2020 - Liem Thinh edited" xfId="2596"/>
    <cellStyle name="Normal 19" xfId="2597"/>
    <cellStyle name="Normal 19 2" xfId="2598"/>
    <cellStyle name="Normal 19 3" xfId="2599"/>
    <cellStyle name="Normal 2" xfId="2"/>
    <cellStyle name="Normal 2 10" xfId="2600"/>
    <cellStyle name="Normal 2 10 2" xfId="2601"/>
    <cellStyle name="Normal 2 11" xfId="2602"/>
    <cellStyle name="Normal 2 11 2" xfId="2603"/>
    <cellStyle name="Normal 2 12" xfId="2604"/>
    <cellStyle name="Normal 2 12 2" xfId="2605"/>
    <cellStyle name="Normal 2 13" xfId="2606"/>
    <cellStyle name="Normal 2 13 2" xfId="2607"/>
    <cellStyle name="Normal 2 14" xfId="2608"/>
    <cellStyle name="Normal 2 14 2" xfId="2609"/>
    <cellStyle name="Normal 2 14_Phuongangiao 1-giaoxulykythuat" xfId="2610"/>
    <cellStyle name="Normal 2 15" xfId="2611"/>
    <cellStyle name="Normal 2 16" xfId="2612"/>
    <cellStyle name="Normal 2 17" xfId="2613"/>
    <cellStyle name="Normal 2 18" xfId="2614"/>
    <cellStyle name="Normal 2 19" xfId="2615"/>
    <cellStyle name="Normal 2 2" xfId="2616"/>
    <cellStyle name="Normal 2 2 10" xfId="2617"/>
    <cellStyle name="Normal 2 2 10 2" xfId="2618"/>
    <cellStyle name="Normal 2 2 11" xfId="2619"/>
    <cellStyle name="Normal 2 2 12" xfId="2620"/>
    <cellStyle name="Normal 2 2 13" xfId="2621"/>
    <cellStyle name="Normal 2 2 14" xfId="2622"/>
    <cellStyle name="Normal 2 2 15" xfId="2623"/>
    <cellStyle name="Normal 2 2 2" xfId="2624"/>
    <cellStyle name="Normal 2 2 2 2" xfId="2625"/>
    <cellStyle name="Normal 2 2 2 3" xfId="2626"/>
    <cellStyle name="Normal 2 2 3" xfId="2627"/>
    <cellStyle name="Normal 2 2 4" xfId="2628"/>
    <cellStyle name="Normal 2 2 4 2" xfId="2629"/>
    <cellStyle name="Normal 2 2 4 3" xfId="2630"/>
    <cellStyle name="Normal 2 2 5" xfId="2631"/>
    <cellStyle name="Normal 2 2 6" xfId="2632"/>
    <cellStyle name="Normal 2 2 7" xfId="2633"/>
    <cellStyle name="Normal 2 2 8" xfId="2634"/>
    <cellStyle name="Normal 2 2 9" xfId="2635"/>
    <cellStyle name="Normal 2 2_Bieu chi tiet tang quy mo, dch ky thuat 4" xfId="2636"/>
    <cellStyle name="Normal 2 20" xfId="2637"/>
    <cellStyle name="Normal 2 21" xfId="2638"/>
    <cellStyle name="Normal 2 22" xfId="2639"/>
    <cellStyle name="Normal 2 23" xfId="2640"/>
    <cellStyle name="Normal 2 24" xfId="2641"/>
    <cellStyle name="Normal 2 25" xfId="2642"/>
    <cellStyle name="Normal 2 26" xfId="2643"/>
    <cellStyle name="Normal 2 26 2" xfId="2644"/>
    <cellStyle name="Normal 2 27" xfId="2645"/>
    <cellStyle name="Normal 2 3" xfId="2646"/>
    <cellStyle name="Normal 2 3 2" xfId="2647"/>
    <cellStyle name="Normal 2 3 2 2" xfId="2648"/>
    <cellStyle name="Normal 2 3 3" xfId="2649"/>
    <cellStyle name="Normal 2 32" xfId="2650"/>
    <cellStyle name="Normal 2 4" xfId="2651"/>
    <cellStyle name="Normal 2 4 2" xfId="2652"/>
    <cellStyle name="Normal 2 4 2 2" xfId="2653"/>
    <cellStyle name="Normal 2 4 3" xfId="2654"/>
    <cellStyle name="Normal 2 4 3 2" xfId="2655"/>
    <cellStyle name="Normal 2 5" xfId="2656"/>
    <cellStyle name="Normal 2 5 2" xfId="2657"/>
    <cellStyle name="Normal 2 6" xfId="2658"/>
    <cellStyle name="Normal 2 6 2" xfId="2659"/>
    <cellStyle name="Normal 2 7" xfId="2660"/>
    <cellStyle name="Normal 2 7 2" xfId="2661"/>
    <cellStyle name="Normal 2 8" xfId="2662"/>
    <cellStyle name="Normal 2 8 2" xfId="2663"/>
    <cellStyle name="Normal 2 9" xfId="2664"/>
    <cellStyle name="Normal 2 9 2" xfId="2665"/>
    <cellStyle name="Normal 2_05-12  KH trung han 2016-2020 - Liem Thinh edited" xfId="2666"/>
    <cellStyle name="Normal 20" xfId="2667"/>
    <cellStyle name="Normal 20 2" xfId="2668"/>
    <cellStyle name="Normal 21" xfId="2669"/>
    <cellStyle name="Normal 21 2" xfId="2670"/>
    <cellStyle name="Normal 22" xfId="2671"/>
    <cellStyle name="Normal 22 2" xfId="2672"/>
    <cellStyle name="Normal 23" xfId="2673"/>
    <cellStyle name="Normal 23 2" xfId="2674"/>
    <cellStyle name="Normal 23 3" xfId="2675"/>
    <cellStyle name="Normal 24" xfId="2676"/>
    <cellStyle name="Normal 24 2" xfId="2677"/>
    <cellStyle name="Normal 24 2 2" xfId="2678"/>
    <cellStyle name="Normal 25" xfId="2679"/>
    <cellStyle name="Normal 25 2" xfId="2680"/>
    <cellStyle name="Normal 25 3" xfId="2681"/>
    <cellStyle name="Normal 26" xfId="2682"/>
    <cellStyle name="Normal 26 2" xfId="2683"/>
    <cellStyle name="Normal 27" xfId="2684"/>
    <cellStyle name="Normal 27 2" xfId="2685"/>
    <cellStyle name="Normal 28" xfId="2686"/>
    <cellStyle name="Normal 28 2" xfId="2687"/>
    <cellStyle name="Normal 29" xfId="2688"/>
    <cellStyle name="Normal 29 2" xfId="2689"/>
    <cellStyle name="Normal 3" xfId="2690"/>
    <cellStyle name="Normal 3 10" xfId="2691"/>
    <cellStyle name="Normal 3 11" xfId="2692"/>
    <cellStyle name="Normal 3 12" xfId="2693"/>
    <cellStyle name="Normal 3 13" xfId="2694"/>
    <cellStyle name="Normal 3 14" xfId="2695"/>
    <cellStyle name="Normal 3 15" xfId="2696"/>
    <cellStyle name="Normal 3 16" xfId="2697"/>
    <cellStyle name="Normal 3 17" xfId="2698"/>
    <cellStyle name="Normal 3 18" xfId="2699"/>
    <cellStyle name="Normal 3 2" xfId="2700"/>
    <cellStyle name="Normal 3 2 2" xfId="2701"/>
    <cellStyle name="Normal 3 2 2 2" xfId="2702"/>
    <cellStyle name="Normal 3 2 3" xfId="2703"/>
    <cellStyle name="Normal 3 2 3 2" xfId="2704"/>
    <cellStyle name="Normal 3 2 4" xfId="2705"/>
    <cellStyle name="Normal 3 2 5" xfId="2706"/>
    <cellStyle name="Normal 3 2 5 2" xfId="2707"/>
    <cellStyle name="Normal 3 2 6" xfId="2708"/>
    <cellStyle name="Normal 3 2 6 2" xfId="2709"/>
    <cellStyle name="Normal 3 2 7" xfId="2710"/>
    <cellStyle name="Normal 3 3" xfId="2711"/>
    <cellStyle name="Normal 3 3 2" xfId="2712"/>
    <cellStyle name="Normal 3 4" xfId="2713"/>
    <cellStyle name="Normal 3 4 2" xfId="2714"/>
    <cellStyle name="Normal 3 5" xfId="2715"/>
    <cellStyle name="Normal 3 6" xfId="2716"/>
    <cellStyle name="Normal 3 7" xfId="2717"/>
    <cellStyle name="Normal 3 8" xfId="2718"/>
    <cellStyle name="Normal 3 9" xfId="2719"/>
    <cellStyle name="Normal 3_Bieu TH TPCP Vung TNB ngay 4-1-2012" xfId="2720"/>
    <cellStyle name="Normal 30" xfId="2721"/>
    <cellStyle name="Normal 30 2" xfId="2722"/>
    <cellStyle name="Normal 30 2 2" xfId="2723"/>
    <cellStyle name="Normal 30 3" xfId="2724"/>
    <cellStyle name="Normal 30 3 2" xfId="2725"/>
    <cellStyle name="Normal 30 4" xfId="2726"/>
    <cellStyle name="Normal 31" xfId="2727"/>
    <cellStyle name="Normal 31 2" xfId="2728"/>
    <cellStyle name="Normal 31 2 2" xfId="2729"/>
    <cellStyle name="Normal 31 3" xfId="2730"/>
    <cellStyle name="Normal 31 3 2" xfId="2731"/>
    <cellStyle name="Normal 31 4" xfId="2732"/>
    <cellStyle name="Normal 32" xfId="2733"/>
    <cellStyle name="Normal 32 2" xfId="2734"/>
    <cellStyle name="Normal 32 2 2" xfId="2735"/>
    <cellStyle name="Normal 33" xfId="2736"/>
    <cellStyle name="Normal 33 2" xfId="2737"/>
    <cellStyle name="Normal 34" xfId="2738"/>
    <cellStyle name="Normal 35" xfId="2739"/>
    <cellStyle name="Normal 36" xfId="2740"/>
    <cellStyle name="Normal 37" xfId="2741"/>
    <cellStyle name="Normal 37 2" xfId="2742"/>
    <cellStyle name="Normal 37 2 2" xfId="2743"/>
    <cellStyle name="Normal 37 2 3" xfId="2744"/>
    <cellStyle name="Normal 37 3" xfId="2745"/>
    <cellStyle name="Normal 37 3 2" xfId="2746"/>
    <cellStyle name="Normal 37 4" xfId="2747"/>
    <cellStyle name="Normal 38" xfId="2748"/>
    <cellStyle name="Normal 38 2" xfId="2749"/>
    <cellStyle name="Normal 38 2 2" xfId="2750"/>
    <cellStyle name="Normal 39" xfId="2751"/>
    <cellStyle name="Normal 39 2" xfId="2752"/>
    <cellStyle name="Normal 39 2 2" xfId="2753"/>
    <cellStyle name="Normal 39 3" xfId="2754"/>
    <cellStyle name="Normal 39 3 2" xfId="2755"/>
    <cellStyle name="Normal 4" xfId="2756"/>
    <cellStyle name="Normal 4 10" xfId="2757"/>
    <cellStyle name="Normal 4 11" xfId="2758"/>
    <cellStyle name="Normal 4 12" xfId="2759"/>
    <cellStyle name="Normal 4 13" xfId="2760"/>
    <cellStyle name="Normal 4 14" xfId="2761"/>
    <cellStyle name="Normal 4 15" xfId="2762"/>
    <cellStyle name="Normal 4 16" xfId="2763"/>
    <cellStyle name="Normal 4 17" xfId="2764"/>
    <cellStyle name="Normal 4 2" xfId="2765"/>
    <cellStyle name="Normal 4 2 2" xfId="2766"/>
    <cellStyle name="Normal 4 3" xfId="2767"/>
    <cellStyle name="Normal 4 4" xfId="2768"/>
    <cellStyle name="Normal 4 5" xfId="2769"/>
    <cellStyle name="Normal 4 6" xfId="2770"/>
    <cellStyle name="Normal 4 7" xfId="2771"/>
    <cellStyle name="Normal 4 8" xfId="2772"/>
    <cellStyle name="Normal 4 9" xfId="2773"/>
    <cellStyle name="Normal 4_Bang bieu" xfId="2774"/>
    <cellStyle name="Normal 40" xfId="2775"/>
    <cellStyle name="Normal 41" xfId="2776"/>
    <cellStyle name="Normal 42" xfId="2777"/>
    <cellStyle name="Normal 43" xfId="2778"/>
    <cellStyle name="Normal 44" xfId="2779"/>
    <cellStyle name="Normal 45" xfId="2780"/>
    <cellStyle name="Normal 46" xfId="2781"/>
    <cellStyle name="Normal 46 2" xfId="2782"/>
    <cellStyle name="Normal 47" xfId="2783"/>
    <cellStyle name="Normal 48" xfId="2784"/>
    <cellStyle name="Normal 49" xfId="2785"/>
    <cellStyle name="Normal 5" xfId="2786"/>
    <cellStyle name="Normal 5 2" xfId="2787"/>
    <cellStyle name="Normal 5 2 2" xfId="2788"/>
    <cellStyle name="Normal 50" xfId="2789"/>
    <cellStyle name="Normal 51" xfId="2790"/>
    <cellStyle name="Normal 52" xfId="2791"/>
    <cellStyle name="Normal 53" xfId="2792"/>
    <cellStyle name="Normal 54" xfId="2793"/>
    <cellStyle name="Normal 6" xfId="2794"/>
    <cellStyle name="Normal 6 10" xfId="2795"/>
    <cellStyle name="Normal 6 11" xfId="2796"/>
    <cellStyle name="Normal 6 12" xfId="2797"/>
    <cellStyle name="Normal 6 13" xfId="2798"/>
    <cellStyle name="Normal 6 14" xfId="2799"/>
    <cellStyle name="Normal 6 15" xfId="2800"/>
    <cellStyle name="Normal 6 16" xfId="2801"/>
    <cellStyle name="Normal 6 2" xfId="2802"/>
    <cellStyle name="Normal 6 2 2" xfId="2803"/>
    <cellStyle name="Normal 6 3" xfId="2804"/>
    <cellStyle name="Normal 6 4" xfId="2805"/>
    <cellStyle name="Normal 6 5" xfId="2806"/>
    <cellStyle name="Normal 6 6" xfId="2807"/>
    <cellStyle name="Normal 6 7" xfId="2808"/>
    <cellStyle name="Normal 6 8" xfId="2809"/>
    <cellStyle name="Normal 6 9" xfId="2810"/>
    <cellStyle name="Normal 6_TPCP trinh UBND ngay 27-12" xfId="2811"/>
    <cellStyle name="Normal 7" xfId="2812"/>
    <cellStyle name="Normal 7 2" xfId="2813"/>
    <cellStyle name="Normal 7 3" xfId="2814"/>
    <cellStyle name="Normal 7 3 2" xfId="2815"/>
    <cellStyle name="Normal 7 3 3" xfId="2816"/>
    <cellStyle name="Normal 7_!1 1 bao cao giao KH ve HTCMT vung TNB   12-12-2011" xfId="2817"/>
    <cellStyle name="Normal 8" xfId="2818"/>
    <cellStyle name="Normal 8 2" xfId="2819"/>
    <cellStyle name="Normal 8 2 2" xfId="2820"/>
    <cellStyle name="Normal 8 2 2 2" xfId="2821"/>
    <cellStyle name="Normal 8 2 3" xfId="2822"/>
    <cellStyle name="Normal 8 2_Phuongangiao 1-giaoxulykythuat" xfId="2823"/>
    <cellStyle name="Normal 8 3" xfId="2824"/>
    <cellStyle name="Normal 8_KH KH2014-TPCP (11-12-2013)-3 ( lay theo DH TPCP 2012-2015 da trinh)" xfId="2825"/>
    <cellStyle name="Normal 9" xfId="2826"/>
    <cellStyle name="Normal 9 10" xfId="2827"/>
    <cellStyle name="Normal 9 12" xfId="2828"/>
    <cellStyle name="Normal 9 13" xfId="2829"/>
    <cellStyle name="Normal 9 17" xfId="2830"/>
    <cellStyle name="Normal 9 2" xfId="2831"/>
    <cellStyle name="Normal 9 21" xfId="2832"/>
    <cellStyle name="Normal 9 23" xfId="2833"/>
    <cellStyle name="Normal 9 3" xfId="2834"/>
    <cellStyle name="Normal 9 46" xfId="2835"/>
    <cellStyle name="Normal 9 47" xfId="2836"/>
    <cellStyle name="Normal 9 48" xfId="2837"/>
    <cellStyle name="Normal 9 49" xfId="2838"/>
    <cellStyle name="Normal 9 50" xfId="2839"/>
    <cellStyle name="Normal 9 51" xfId="2840"/>
    <cellStyle name="Normal 9 52" xfId="2841"/>
    <cellStyle name="Normal 9_Bieu KH trung han BKH TW" xfId="2842"/>
    <cellStyle name="Normal_Bieu mau (CV )" xfId="1"/>
    <cellStyle name="Normal1" xfId="2843"/>
    <cellStyle name="Normal8" xfId="2844"/>
    <cellStyle name="Normalny_Cennik obowiazuje od 06-08-2001 r (1)" xfId="2845"/>
    <cellStyle name="Note 2" xfId="2846"/>
    <cellStyle name="Note 2 2" xfId="2847"/>
    <cellStyle name="Note 3" xfId="2848"/>
    <cellStyle name="Note 3 2" xfId="2849"/>
    <cellStyle name="Note 4" xfId="2850"/>
    <cellStyle name="Note 4 2" xfId="2851"/>
    <cellStyle name="Note 5" xfId="2852"/>
    <cellStyle name="NWM" xfId="2853"/>
    <cellStyle name="nga" xfId="2535"/>
    <cellStyle name="Ò&#10;Normal_123569" xfId="2854"/>
    <cellStyle name="Ò_x000d_Normal_123569" xfId="2855"/>
    <cellStyle name="Ò_x005f_x000d_Normal_123569" xfId="2856"/>
    <cellStyle name="Ò_x005f_x005f_x005f_x000d_Normal_123569" xfId="2857"/>
    <cellStyle name="Œ…‹æØ‚è [0.00]_ÆÂ¹²" xfId="2858"/>
    <cellStyle name="Œ…‹æØ‚è_laroux" xfId="2859"/>
    <cellStyle name="oft Excel]&#10;&#10;Comment=open=/f ‚ðw’è‚·‚é‚ÆAƒ†[ƒU[’è‹`ŠÖ”‚ðŠÖ”“\‚è•t‚¯‚Ìˆê——‚É“o˜^‚·‚é‚±‚Æ‚ª‚Å‚«‚Ü‚·B&#10;&#10;Maximized" xfId="2860"/>
    <cellStyle name="oft Excel]&#10;&#10;Comment=open=/f ‚ðŽw’è‚·‚é‚ÆAƒ†[ƒU[’è‹`ŠÖ”‚ðŠÖ”“\‚è•t‚¯‚Ìˆê——‚É“o˜^‚·‚é‚±‚Æ‚ª‚Å‚«‚Ü‚·B&#10;&#10;Maximized" xfId="2861"/>
    <cellStyle name="oft Excel]&#10;&#10;Comment=The open=/f lines load custom functions into the Paste Function list.&#10;&#10;Maximized=2&#10;&#10;Basics=1&#10;&#10;A" xfId="2862"/>
    <cellStyle name="oft Excel]&#10;&#10;Comment=The open=/f lines load custom functions into the Paste Function list.&#10;&#10;Maximized=3&#10;&#10;Basics=1&#10;&#10;A" xfId="2863"/>
    <cellStyle name="oft Excel]_x000d_&#10;Comment=open=/f ‚ðw’è‚·‚é‚ÆAƒ†[ƒU[’è‹`ŠÖ”‚ðŠÖ”“\‚è•t‚¯‚Ìˆê——‚É“o˜^‚·‚é‚±‚Æ‚ª‚Å‚«‚Ü‚·B_x000d_&#10;Maximized" xfId="2864"/>
    <cellStyle name="oft Excel]_x000d_&#10;Comment=open=/f ‚ðŽw’è‚·‚é‚ÆAƒ†[ƒU[’è‹`ŠÖ”‚ðŠÖ”“\‚è•t‚¯‚Ìˆê——‚É“o˜^‚·‚é‚±‚Æ‚ª‚Å‚«‚Ü‚·B_x000d_&#10;Maximized" xfId="2865"/>
    <cellStyle name="oft Excel]_x000d_&#10;Comment=The open=/f lines load custom functions into the Paste Function list._x000d_&#10;Maximized=2_x000d_&#10;Basics=1_x000d_&#10;A" xfId="2866"/>
    <cellStyle name="oft Excel]_x000d_&#10;Comment=The open=/f lines load custom functions into the Paste Function list._x000d_&#10;Maximized=3_x000d_&#10;Basics=1_x000d_&#10;A" xfId="2867"/>
    <cellStyle name="oft Excel]_x005f_x000d__x005f_x000a_Comment=open=/f ‚ðw’è‚·‚é‚ÆAƒ†[ƒU[’è‹`ŠÖ”‚ðŠÖ”“\‚è•t‚¯‚Ìˆê——‚É“o˜^‚·‚é‚±‚Æ‚ª‚Å‚«‚Ü‚·B_x005f_x000d__x005f_x000a_Maximized" xfId="2868"/>
    <cellStyle name="omma [0]_Mktg Prog" xfId="2869"/>
    <cellStyle name="ormal_Sheet1_1" xfId="2870"/>
    <cellStyle name="Output 2" xfId="2871"/>
    <cellStyle name="p" xfId="2872"/>
    <cellStyle name="paint" xfId="2873"/>
    <cellStyle name="paint 2" xfId="2874"/>
    <cellStyle name="paint_05-12  KH trung han 2016-2020 - Liem Thinh edited" xfId="2875"/>
    <cellStyle name="Pattern" xfId="2876"/>
    <cellStyle name="Pattern 10" xfId="2877"/>
    <cellStyle name="Pattern 11" xfId="2878"/>
    <cellStyle name="Pattern 12" xfId="2879"/>
    <cellStyle name="Pattern 13" xfId="2880"/>
    <cellStyle name="Pattern 14" xfId="2881"/>
    <cellStyle name="Pattern 15" xfId="2882"/>
    <cellStyle name="Pattern 16" xfId="2883"/>
    <cellStyle name="Pattern 2" xfId="2884"/>
    <cellStyle name="Pattern 3" xfId="2885"/>
    <cellStyle name="Pattern 4" xfId="2886"/>
    <cellStyle name="Pattern 5" xfId="2887"/>
    <cellStyle name="Pattern 6" xfId="2888"/>
    <cellStyle name="Pattern 7" xfId="2889"/>
    <cellStyle name="Pattern 8" xfId="2890"/>
    <cellStyle name="Pattern 9" xfId="2891"/>
    <cellStyle name="per.style" xfId="2892"/>
    <cellStyle name="per.style 2" xfId="2893"/>
    <cellStyle name="Percent %" xfId="2894"/>
    <cellStyle name="Percent % Long Underline" xfId="2895"/>
    <cellStyle name="Percent %_Worksheet in  US Financial Statements Ref. Workbook - Single Co" xfId="2896"/>
    <cellStyle name="Percent (0)" xfId="2897"/>
    <cellStyle name="Percent (0) 10" xfId="2898"/>
    <cellStyle name="Percent (0) 11" xfId="2899"/>
    <cellStyle name="Percent (0) 12" xfId="2900"/>
    <cellStyle name="Percent (0) 13" xfId="2901"/>
    <cellStyle name="Percent (0) 14" xfId="2902"/>
    <cellStyle name="Percent (0) 15" xfId="2903"/>
    <cellStyle name="Percent (0) 2" xfId="2904"/>
    <cellStyle name="Percent (0) 3" xfId="2905"/>
    <cellStyle name="Percent (0) 4" xfId="2906"/>
    <cellStyle name="Percent (0) 5" xfId="2907"/>
    <cellStyle name="Percent (0) 6" xfId="2908"/>
    <cellStyle name="Percent (0) 7" xfId="2909"/>
    <cellStyle name="Percent (0) 8" xfId="2910"/>
    <cellStyle name="Percent (0) 9" xfId="2911"/>
    <cellStyle name="Percent [0]" xfId="2912"/>
    <cellStyle name="Percent [0] 10" xfId="2913"/>
    <cellStyle name="Percent [0] 11" xfId="2914"/>
    <cellStyle name="Percent [0] 12" xfId="2915"/>
    <cellStyle name="Percent [0] 13" xfId="2916"/>
    <cellStyle name="Percent [0] 14" xfId="2917"/>
    <cellStyle name="Percent [0] 15" xfId="2918"/>
    <cellStyle name="Percent [0] 16" xfId="2919"/>
    <cellStyle name="Percent [0] 2" xfId="2920"/>
    <cellStyle name="Percent [0] 3" xfId="2921"/>
    <cellStyle name="Percent [0] 4" xfId="2922"/>
    <cellStyle name="Percent [0] 5" xfId="2923"/>
    <cellStyle name="Percent [0] 6" xfId="2924"/>
    <cellStyle name="Percent [0] 7" xfId="2925"/>
    <cellStyle name="Percent [0] 8" xfId="2926"/>
    <cellStyle name="Percent [0] 9" xfId="2927"/>
    <cellStyle name="Percent [00]" xfId="2928"/>
    <cellStyle name="Percent [00] 10" xfId="2929"/>
    <cellStyle name="Percent [00] 11" xfId="2930"/>
    <cellStyle name="Percent [00] 12" xfId="2931"/>
    <cellStyle name="Percent [00] 13" xfId="2932"/>
    <cellStyle name="Percent [00] 14" xfId="2933"/>
    <cellStyle name="Percent [00] 15" xfId="2934"/>
    <cellStyle name="Percent [00] 16" xfId="2935"/>
    <cellStyle name="Percent [00] 2" xfId="2936"/>
    <cellStyle name="Percent [00] 3" xfId="2937"/>
    <cellStyle name="Percent [00] 4" xfId="2938"/>
    <cellStyle name="Percent [00] 5" xfId="2939"/>
    <cellStyle name="Percent [00] 6" xfId="2940"/>
    <cellStyle name="Percent [00] 7" xfId="2941"/>
    <cellStyle name="Percent [00] 8" xfId="2942"/>
    <cellStyle name="Percent [00] 9" xfId="2943"/>
    <cellStyle name="Percent [2]" xfId="2944"/>
    <cellStyle name="Percent [2] 10" xfId="2945"/>
    <cellStyle name="Percent [2] 11" xfId="2946"/>
    <cellStyle name="Percent [2] 12" xfId="2947"/>
    <cellStyle name="Percent [2] 13" xfId="2948"/>
    <cellStyle name="Percent [2] 14" xfId="2949"/>
    <cellStyle name="Percent [2] 15" xfId="2950"/>
    <cellStyle name="Percent [2] 16" xfId="2951"/>
    <cellStyle name="Percent [2] 2" xfId="2952"/>
    <cellStyle name="Percent [2] 2 2" xfId="2953"/>
    <cellStyle name="Percent [2] 3" xfId="2954"/>
    <cellStyle name="Percent [2] 4" xfId="2955"/>
    <cellStyle name="Percent [2] 5" xfId="2956"/>
    <cellStyle name="Percent [2] 6" xfId="2957"/>
    <cellStyle name="Percent [2] 7" xfId="2958"/>
    <cellStyle name="Percent [2] 8" xfId="2959"/>
    <cellStyle name="Percent [2] 9" xfId="2960"/>
    <cellStyle name="Percent 0.0%" xfId="2961"/>
    <cellStyle name="Percent 0.0% Long Underline" xfId="2962"/>
    <cellStyle name="Percent 0.00%" xfId="2963"/>
    <cellStyle name="Percent 0.00% Long Underline" xfId="2964"/>
    <cellStyle name="Percent 0.000%" xfId="2965"/>
    <cellStyle name="Percent 0.000% Long Underline" xfId="2966"/>
    <cellStyle name="Percent 10" xfId="2967"/>
    <cellStyle name="Percent 10 2" xfId="2968"/>
    <cellStyle name="Percent 11" xfId="2969"/>
    <cellStyle name="Percent 11 2" xfId="2970"/>
    <cellStyle name="Percent 12" xfId="2971"/>
    <cellStyle name="Percent 12 2" xfId="2972"/>
    <cellStyle name="Percent 13" xfId="2973"/>
    <cellStyle name="Percent 13 2" xfId="2974"/>
    <cellStyle name="Percent 14" xfId="2975"/>
    <cellStyle name="Percent 14 2" xfId="2976"/>
    <cellStyle name="Percent 15" xfId="2977"/>
    <cellStyle name="Percent 16" xfId="2978"/>
    <cellStyle name="Percent 17" xfId="2979"/>
    <cellStyle name="Percent 18" xfId="2980"/>
    <cellStyle name="Percent 19" xfId="2981"/>
    <cellStyle name="Percent 19 2" xfId="2982"/>
    <cellStyle name="Percent 2" xfId="2983"/>
    <cellStyle name="Percent 2 2" xfId="2984"/>
    <cellStyle name="Percent 2 2 2" xfId="2985"/>
    <cellStyle name="Percent 2 2 3" xfId="2986"/>
    <cellStyle name="Percent 2 3" xfId="2987"/>
    <cellStyle name="Percent 2 4" xfId="2988"/>
    <cellStyle name="Percent 20" xfId="2989"/>
    <cellStyle name="Percent 20 2" xfId="2990"/>
    <cellStyle name="Percent 21" xfId="2991"/>
    <cellStyle name="Percent 22" xfId="2992"/>
    <cellStyle name="Percent 23" xfId="2993"/>
    <cellStyle name="Percent 3" xfId="2994"/>
    <cellStyle name="Percent 3 2" xfId="2995"/>
    <cellStyle name="Percent 3 3" xfId="2996"/>
    <cellStyle name="Percent 4" xfId="2997"/>
    <cellStyle name="Percent 4 2" xfId="2998"/>
    <cellStyle name="Percent 5" xfId="2999"/>
    <cellStyle name="Percent 5 2" xfId="3000"/>
    <cellStyle name="Percent 6" xfId="3001"/>
    <cellStyle name="Percent 6 2" xfId="3002"/>
    <cellStyle name="Percent 7" xfId="3003"/>
    <cellStyle name="Percent 7 2" xfId="3004"/>
    <cellStyle name="Percent 8" xfId="3005"/>
    <cellStyle name="Percent 8 2" xfId="3006"/>
    <cellStyle name="Percent 9" xfId="3007"/>
    <cellStyle name="Percent 9 2" xfId="3008"/>
    <cellStyle name="PERCENTAGE" xfId="3009"/>
    <cellStyle name="PERCENTAGE 2" xfId="3010"/>
    <cellStyle name="PrePop Currency (0)" xfId="3011"/>
    <cellStyle name="PrePop Currency (0) 10" xfId="3012"/>
    <cellStyle name="PrePop Currency (0) 11" xfId="3013"/>
    <cellStyle name="PrePop Currency (0) 12" xfId="3014"/>
    <cellStyle name="PrePop Currency (0) 13" xfId="3015"/>
    <cellStyle name="PrePop Currency (0) 14" xfId="3016"/>
    <cellStyle name="PrePop Currency (0) 15" xfId="3017"/>
    <cellStyle name="PrePop Currency (0) 16" xfId="3018"/>
    <cellStyle name="PrePop Currency (0) 2" xfId="3019"/>
    <cellStyle name="PrePop Currency (0) 3" xfId="3020"/>
    <cellStyle name="PrePop Currency (0) 4" xfId="3021"/>
    <cellStyle name="PrePop Currency (0) 5" xfId="3022"/>
    <cellStyle name="PrePop Currency (0) 6" xfId="3023"/>
    <cellStyle name="PrePop Currency (0) 7" xfId="3024"/>
    <cellStyle name="PrePop Currency (0) 8" xfId="3025"/>
    <cellStyle name="PrePop Currency (0) 9" xfId="3026"/>
    <cellStyle name="PrePop Currency (2)" xfId="3027"/>
    <cellStyle name="PrePop Currency (2) 10" xfId="3028"/>
    <cellStyle name="PrePop Currency (2) 11" xfId="3029"/>
    <cellStyle name="PrePop Currency (2) 12" xfId="3030"/>
    <cellStyle name="PrePop Currency (2) 13" xfId="3031"/>
    <cellStyle name="PrePop Currency (2) 14" xfId="3032"/>
    <cellStyle name="PrePop Currency (2) 15" xfId="3033"/>
    <cellStyle name="PrePop Currency (2) 16" xfId="3034"/>
    <cellStyle name="PrePop Currency (2) 2" xfId="3035"/>
    <cellStyle name="PrePop Currency (2) 3" xfId="3036"/>
    <cellStyle name="PrePop Currency (2) 4" xfId="3037"/>
    <cellStyle name="PrePop Currency (2) 5" xfId="3038"/>
    <cellStyle name="PrePop Currency (2) 6" xfId="3039"/>
    <cellStyle name="PrePop Currency (2) 7" xfId="3040"/>
    <cellStyle name="PrePop Currency (2) 8" xfId="3041"/>
    <cellStyle name="PrePop Currency (2) 9" xfId="3042"/>
    <cellStyle name="PrePop Units (0)" xfId="3043"/>
    <cellStyle name="PrePop Units (0) 10" xfId="3044"/>
    <cellStyle name="PrePop Units (0) 11" xfId="3045"/>
    <cellStyle name="PrePop Units (0) 12" xfId="3046"/>
    <cellStyle name="PrePop Units (0) 13" xfId="3047"/>
    <cellStyle name="PrePop Units (0) 14" xfId="3048"/>
    <cellStyle name="PrePop Units (0) 15" xfId="3049"/>
    <cellStyle name="PrePop Units (0) 16" xfId="3050"/>
    <cellStyle name="PrePop Units (0) 2" xfId="3051"/>
    <cellStyle name="PrePop Units (0) 3" xfId="3052"/>
    <cellStyle name="PrePop Units (0) 4" xfId="3053"/>
    <cellStyle name="PrePop Units (0) 5" xfId="3054"/>
    <cellStyle name="PrePop Units (0) 6" xfId="3055"/>
    <cellStyle name="PrePop Units (0) 7" xfId="3056"/>
    <cellStyle name="PrePop Units (0) 8" xfId="3057"/>
    <cellStyle name="PrePop Units (0) 9" xfId="3058"/>
    <cellStyle name="PrePop Units (1)" xfId="3059"/>
    <cellStyle name="PrePop Units (1) 10" xfId="3060"/>
    <cellStyle name="PrePop Units (1) 11" xfId="3061"/>
    <cellStyle name="PrePop Units (1) 12" xfId="3062"/>
    <cellStyle name="PrePop Units (1) 13" xfId="3063"/>
    <cellStyle name="PrePop Units (1) 14" xfId="3064"/>
    <cellStyle name="PrePop Units (1) 15" xfId="3065"/>
    <cellStyle name="PrePop Units (1) 16" xfId="3066"/>
    <cellStyle name="PrePop Units (1) 2" xfId="3067"/>
    <cellStyle name="PrePop Units (1) 3" xfId="3068"/>
    <cellStyle name="PrePop Units (1) 4" xfId="3069"/>
    <cellStyle name="PrePop Units (1) 5" xfId="3070"/>
    <cellStyle name="PrePop Units (1) 6" xfId="3071"/>
    <cellStyle name="PrePop Units (1) 7" xfId="3072"/>
    <cellStyle name="PrePop Units (1) 8" xfId="3073"/>
    <cellStyle name="PrePop Units (1) 9" xfId="3074"/>
    <cellStyle name="PrePop Units (2)" xfId="3075"/>
    <cellStyle name="PrePop Units (2) 10" xfId="3076"/>
    <cellStyle name="PrePop Units (2) 11" xfId="3077"/>
    <cellStyle name="PrePop Units (2) 12" xfId="3078"/>
    <cellStyle name="PrePop Units (2) 13" xfId="3079"/>
    <cellStyle name="PrePop Units (2) 14" xfId="3080"/>
    <cellStyle name="PrePop Units (2) 15" xfId="3081"/>
    <cellStyle name="PrePop Units (2) 16" xfId="3082"/>
    <cellStyle name="PrePop Units (2) 2" xfId="3083"/>
    <cellStyle name="PrePop Units (2) 3" xfId="3084"/>
    <cellStyle name="PrePop Units (2) 4" xfId="3085"/>
    <cellStyle name="PrePop Units (2) 5" xfId="3086"/>
    <cellStyle name="PrePop Units (2) 6" xfId="3087"/>
    <cellStyle name="PrePop Units (2) 7" xfId="3088"/>
    <cellStyle name="PrePop Units (2) 8" xfId="3089"/>
    <cellStyle name="PrePop Units (2) 9" xfId="3090"/>
    <cellStyle name="pricing" xfId="3091"/>
    <cellStyle name="pricing 2" xfId="3092"/>
    <cellStyle name="PSChar" xfId="3093"/>
    <cellStyle name="PSHeading" xfId="3094"/>
    <cellStyle name="Quantity" xfId="3095"/>
    <cellStyle name="regstoresfromspecstores" xfId="3096"/>
    <cellStyle name="regstoresfromspecstores 2" xfId="3097"/>
    <cellStyle name="RevList" xfId="3098"/>
    <cellStyle name="rlink_tiªn l­în_x005f_x001b_Hyperlink_TONG HOP KINH PHI" xfId="3099"/>
    <cellStyle name="rmal_ADAdot" xfId="3100"/>
    <cellStyle name="S—_x0008_" xfId="3101"/>
    <cellStyle name="S—_x0008_ 2" xfId="3102"/>
    <cellStyle name="s]&#10;&#10;spooler=yes&#10;&#10;load=&#10;&#10;Beep=yes&#10;&#10;NullPort=None&#10;&#10;BorderWidth=3&#10;&#10;CursorBlinkRate=1200&#10;&#10;DoubleClickSpeed=452&#10;&#10;Programs=co" xfId="3103"/>
    <cellStyle name="s]_x000d_&#10;spooler=yes_x000d_&#10;load=_x000d_&#10;Beep=yes_x000d_&#10;NullPort=None_x000d_&#10;BorderWidth=3_x000d_&#10;CursorBlinkRate=1200_x000d_&#10;DoubleClickSpeed=452_x000d_&#10;Programs=co" xfId="310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105"/>
    <cellStyle name="S—_x0008__KH TPCP vung TNB (03-1-2012)" xfId="3106"/>
    <cellStyle name="S—_x005f_x0008_" xfId="3107"/>
    <cellStyle name="SAPBEXaggData" xfId="3108"/>
    <cellStyle name="SAPBEXaggData 2" xfId="3109"/>
    <cellStyle name="SAPBEXaggDataEmph" xfId="3110"/>
    <cellStyle name="SAPBEXaggDataEmph 2" xfId="3111"/>
    <cellStyle name="SAPBEXaggItem" xfId="3112"/>
    <cellStyle name="SAPBEXaggItem 2" xfId="3113"/>
    <cellStyle name="SAPBEXchaText" xfId="3114"/>
    <cellStyle name="SAPBEXchaText 2" xfId="3115"/>
    <cellStyle name="SAPBEXexcBad7" xfId="3116"/>
    <cellStyle name="SAPBEXexcBad7 2" xfId="3117"/>
    <cellStyle name="SAPBEXexcBad8" xfId="3118"/>
    <cellStyle name="SAPBEXexcBad8 2" xfId="3119"/>
    <cellStyle name="SAPBEXexcBad9" xfId="3120"/>
    <cellStyle name="SAPBEXexcBad9 2" xfId="3121"/>
    <cellStyle name="SAPBEXexcCritical4" xfId="3122"/>
    <cellStyle name="SAPBEXexcCritical4 2" xfId="3123"/>
    <cellStyle name="SAPBEXexcCritical5" xfId="3124"/>
    <cellStyle name="SAPBEXexcCritical5 2" xfId="3125"/>
    <cellStyle name="SAPBEXexcCritical6" xfId="3126"/>
    <cellStyle name="SAPBEXexcCritical6 2" xfId="3127"/>
    <cellStyle name="SAPBEXexcGood1" xfId="3128"/>
    <cellStyle name="SAPBEXexcGood1 2" xfId="3129"/>
    <cellStyle name="SAPBEXexcGood2" xfId="3130"/>
    <cellStyle name="SAPBEXexcGood2 2" xfId="3131"/>
    <cellStyle name="SAPBEXexcGood3" xfId="3132"/>
    <cellStyle name="SAPBEXexcGood3 2" xfId="3133"/>
    <cellStyle name="SAPBEXfilterDrill" xfId="3134"/>
    <cellStyle name="SAPBEXfilterDrill 2" xfId="3135"/>
    <cellStyle name="SAPBEXfilterItem" xfId="3136"/>
    <cellStyle name="SAPBEXfilterItem 2" xfId="3137"/>
    <cellStyle name="SAPBEXfilterText" xfId="3138"/>
    <cellStyle name="SAPBEXfilterText 2" xfId="3139"/>
    <cellStyle name="SAPBEXformats" xfId="3140"/>
    <cellStyle name="SAPBEXformats 2" xfId="3141"/>
    <cellStyle name="SAPBEXheaderItem" xfId="3142"/>
    <cellStyle name="SAPBEXheaderItem 2" xfId="3143"/>
    <cellStyle name="SAPBEXheaderText" xfId="3144"/>
    <cellStyle name="SAPBEXheaderText 2" xfId="3145"/>
    <cellStyle name="SAPBEXresData" xfId="3146"/>
    <cellStyle name="SAPBEXresData 2" xfId="3147"/>
    <cellStyle name="SAPBEXresDataEmph" xfId="3148"/>
    <cellStyle name="SAPBEXresDataEmph 2" xfId="3149"/>
    <cellStyle name="SAPBEXresItem" xfId="3150"/>
    <cellStyle name="SAPBEXresItem 2" xfId="3151"/>
    <cellStyle name="SAPBEXstdData" xfId="3152"/>
    <cellStyle name="SAPBEXstdData 2" xfId="3153"/>
    <cellStyle name="SAPBEXstdDataEmph" xfId="3154"/>
    <cellStyle name="SAPBEXstdDataEmph 2" xfId="3155"/>
    <cellStyle name="SAPBEXstdItem" xfId="3156"/>
    <cellStyle name="SAPBEXstdItem 2" xfId="3157"/>
    <cellStyle name="SAPBEXtitle" xfId="3158"/>
    <cellStyle name="SAPBEXtitle 2" xfId="3159"/>
    <cellStyle name="SAPBEXundefined" xfId="3160"/>
    <cellStyle name="SAPBEXundefined 2" xfId="3161"/>
    <cellStyle name="serJet 1200 Series PCL 6" xfId="3162"/>
    <cellStyle name="SHADEDSTORES" xfId="3163"/>
    <cellStyle name="SHADEDSTORES 2" xfId="3164"/>
    <cellStyle name="songuyen" xfId="3165"/>
    <cellStyle name="specstores" xfId="3166"/>
    <cellStyle name="Standard_AAbgleich" xfId="3167"/>
    <cellStyle name="STTDG" xfId="3168"/>
    <cellStyle name="Style 1" xfId="3169"/>
    <cellStyle name="Style 1 2" xfId="3170"/>
    <cellStyle name="Style 1 3" xfId="3171"/>
    <cellStyle name="Style 10" xfId="3172"/>
    <cellStyle name="Style 10 2" xfId="3173"/>
    <cellStyle name="Style 100" xfId="3174"/>
    <cellStyle name="Style 101" xfId="3175"/>
    <cellStyle name="Style 102" xfId="3176"/>
    <cellStyle name="Style 103" xfId="3177"/>
    <cellStyle name="Style 104" xfId="3178"/>
    <cellStyle name="Style 105" xfId="3179"/>
    <cellStyle name="Style 106" xfId="3180"/>
    <cellStyle name="Style 107" xfId="3181"/>
    <cellStyle name="Style 108" xfId="3182"/>
    <cellStyle name="Style 109" xfId="3183"/>
    <cellStyle name="Style 11" xfId="3184"/>
    <cellStyle name="Style 11 2" xfId="3185"/>
    <cellStyle name="Style 110" xfId="3186"/>
    <cellStyle name="Style 111" xfId="3187"/>
    <cellStyle name="Style 112" xfId="3188"/>
    <cellStyle name="Style 113" xfId="3189"/>
    <cellStyle name="Style 114" xfId="3190"/>
    <cellStyle name="Style 115" xfId="3191"/>
    <cellStyle name="Style 116" xfId="3192"/>
    <cellStyle name="Style 117" xfId="3193"/>
    <cellStyle name="Style 118" xfId="3194"/>
    <cellStyle name="Style 119" xfId="3195"/>
    <cellStyle name="Style 12" xfId="3196"/>
    <cellStyle name="Style 12 2" xfId="3197"/>
    <cellStyle name="Style 120" xfId="3198"/>
    <cellStyle name="Style 121" xfId="3199"/>
    <cellStyle name="Style 122" xfId="3200"/>
    <cellStyle name="Style 123" xfId="3201"/>
    <cellStyle name="Style 124" xfId="3202"/>
    <cellStyle name="Style 125" xfId="3203"/>
    <cellStyle name="Style 126" xfId="3204"/>
    <cellStyle name="Style 127" xfId="3205"/>
    <cellStyle name="Style 128" xfId="3206"/>
    <cellStyle name="Style 129" xfId="3207"/>
    <cellStyle name="Style 13" xfId="3208"/>
    <cellStyle name="Style 13 2" xfId="3209"/>
    <cellStyle name="Style 130" xfId="3210"/>
    <cellStyle name="Style 131" xfId="3211"/>
    <cellStyle name="Style 132" xfId="3212"/>
    <cellStyle name="Style 133" xfId="3213"/>
    <cellStyle name="Style 134" xfId="3214"/>
    <cellStyle name="Style 135" xfId="3215"/>
    <cellStyle name="Style 136" xfId="3216"/>
    <cellStyle name="Style 137" xfId="3217"/>
    <cellStyle name="Style 138" xfId="3218"/>
    <cellStyle name="Style 139" xfId="3219"/>
    <cellStyle name="Style 14" xfId="3220"/>
    <cellStyle name="Style 14 2" xfId="3221"/>
    <cellStyle name="Style 140" xfId="3222"/>
    <cellStyle name="Style 141" xfId="3223"/>
    <cellStyle name="Style 142" xfId="3224"/>
    <cellStyle name="Style 143" xfId="3225"/>
    <cellStyle name="Style 144" xfId="3226"/>
    <cellStyle name="Style 145" xfId="3227"/>
    <cellStyle name="Style 146" xfId="3228"/>
    <cellStyle name="Style 147" xfId="3229"/>
    <cellStyle name="Style 148" xfId="3230"/>
    <cellStyle name="Style 149" xfId="3231"/>
    <cellStyle name="Style 15" xfId="3232"/>
    <cellStyle name="Style 15 2" xfId="3233"/>
    <cellStyle name="Style 150" xfId="3234"/>
    <cellStyle name="Style 151" xfId="3235"/>
    <cellStyle name="Style 152" xfId="3236"/>
    <cellStyle name="Style 153" xfId="3237"/>
    <cellStyle name="Style 154" xfId="3238"/>
    <cellStyle name="Style 155" xfId="3239"/>
    <cellStyle name="Style 16" xfId="3240"/>
    <cellStyle name="Style 16 2" xfId="3241"/>
    <cellStyle name="Style 17" xfId="3242"/>
    <cellStyle name="Style 17 2" xfId="3243"/>
    <cellStyle name="Style 18" xfId="3244"/>
    <cellStyle name="Style 18 2" xfId="3245"/>
    <cellStyle name="Style 19" xfId="3246"/>
    <cellStyle name="Style 19 2" xfId="3247"/>
    <cellStyle name="Style 2" xfId="3248"/>
    <cellStyle name="Style 2 2" xfId="3249"/>
    <cellStyle name="Style 20" xfId="3250"/>
    <cellStyle name="Style 20 2" xfId="3251"/>
    <cellStyle name="Style 21" xfId="3252"/>
    <cellStyle name="Style 21 2" xfId="3253"/>
    <cellStyle name="Style 22" xfId="3254"/>
    <cellStyle name="Style 22 2" xfId="3255"/>
    <cellStyle name="Style 23" xfId="3256"/>
    <cellStyle name="Style 23 2" xfId="3257"/>
    <cellStyle name="Style 24" xfId="3258"/>
    <cellStyle name="Style 24 2" xfId="3259"/>
    <cellStyle name="Style 25" xfId="3260"/>
    <cellStyle name="Style 25 2" xfId="3261"/>
    <cellStyle name="Style 26" xfId="3262"/>
    <cellStyle name="Style 26 2" xfId="3263"/>
    <cellStyle name="Style 27" xfId="3264"/>
    <cellStyle name="Style 27 2" xfId="3265"/>
    <cellStyle name="Style 28" xfId="3266"/>
    <cellStyle name="Style 28 2" xfId="3267"/>
    <cellStyle name="Style 29" xfId="3268"/>
    <cellStyle name="Style 29 2" xfId="3269"/>
    <cellStyle name="Style 3" xfId="3270"/>
    <cellStyle name="Style 3 2" xfId="3271"/>
    <cellStyle name="Style 30" xfId="3272"/>
    <cellStyle name="Style 30 2" xfId="3273"/>
    <cellStyle name="Style 31" xfId="3274"/>
    <cellStyle name="Style 31 2" xfId="3275"/>
    <cellStyle name="Style 32" xfId="3276"/>
    <cellStyle name="Style 32 2" xfId="3277"/>
    <cellStyle name="Style 33" xfId="3278"/>
    <cellStyle name="Style 33 2" xfId="3279"/>
    <cellStyle name="Style 34" xfId="3280"/>
    <cellStyle name="Style 34 2" xfId="3281"/>
    <cellStyle name="Style 35" xfId="3282"/>
    <cellStyle name="Style 35 2" xfId="3283"/>
    <cellStyle name="Style 36" xfId="3284"/>
    <cellStyle name="Style 37" xfId="3285"/>
    <cellStyle name="Style 37 2" xfId="3286"/>
    <cellStyle name="Style 38" xfId="3287"/>
    <cellStyle name="Style 38 2" xfId="3288"/>
    <cellStyle name="Style 39" xfId="3289"/>
    <cellStyle name="Style 39 2" xfId="3290"/>
    <cellStyle name="Style 4" xfId="3291"/>
    <cellStyle name="Style 4 2" xfId="3292"/>
    <cellStyle name="Style 40" xfId="3293"/>
    <cellStyle name="Style 40 2" xfId="3294"/>
    <cellStyle name="Style 41" xfId="3295"/>
    <cellStyle name="Style 41 2" xfId="3296"/>
    <cellStyle name="Style 42" xfId="3297"/>
    <cellStyle name="Style 42 2" xfId="3298"/>
    <cellStyle name="Style 43" xfId="3299"/>
    <cellStyle name="Style 43 2" xfId="3300"/>
    <cellStyle name="Style 44" xfId="3301"/>
    <cellStyle name="Style 44 2" xfId="3302"/>
    <cellStyle name="Style 45" xfId="3303"/>
    <cellStyle name="Style 45 2" xfId="3304"/>
    <cellStyle name="Style 46" xfId="3305"/>
    <cellStyle name="Style 46 2" xfId="3306"/>
    <cellStyle name="Style 47" xfId="3307"/>
    <cellStyle name="Style 47 2" xfId="3308"/>
    <cellStyle name="Style 48" xfId="3309"/>
    <cellStyle name="Style 48 2" xfId="3310"/>
    <cellStyle name="Style 49" xfId="3311"/>
    <cellStyle name="Style 49 2" xfId="3312"/>
    <cellStyle name="Style 5" xfId="3313"/>
    <cellStyle name="Style 50" xfId="3314"/>
    <cellStyle name="Style 50 2" xfId="3315"/>
    <cellStyle name="Style 51" xfId="3316"/>
    <cellStyle name="Style 51 2" xfId="3317"/>
    <cellStyle name="Style 52" xfId="3318"/>
    <cellStyle name="Style 52 2" xfId="3319"/>
    <cellStyle name="Style 53" xfId="3320"/>
    <cellStyle name="Style 53 2" xfId="3321"/>
    <cellStyle name="Style 54" xfId="3322"/>
    <cellStyle name="Style 54 2" xfId="3323"/>
    <cellStyle name="Style 55" xfId="3324"/>
    <cellStyle name="Style 55 2" xfId="3325"/>
    <cellStyle name="Style 56" xfId="3326"/>
    <cellStyle name="Style 57" xfId="3327"/>
    <cellStyle name="Style 58" xfId="3328"/>
    <cellStyle name="Style 59" xfId="3329"/>
    <cellStyle name="Style 6" xfId="3330"/>
    <cellStyle name="Style 6 2" xfId="3331"/>
    <cellStyle name="Style 60" xfId="3332"/>
    <cellStyle name="Style 61" xfId="3333"/>
    <cellStyle name="Style 62" xfId="3334"/>
    <cellStyle name="Style 63" xfId="3335"/>
    <cellStyle name="Style 64" xfId="3336"/>
    <cellStyle name="Style 65" xfId="3337"/>
    <cellStyle name="Style 66" xfId="3338"/>
    <cellStyle name="Style 67" xfId="3339"/>
    <cellStyle name="Style 68" xfId="3340"/>
    <cellStyle name="Style 69" xfId="3341"/>
    <cellStyle name="Style 7" xfId="3342"/>
    <cellStyle name="Style 7 2" xfId="3343"/>
    <cellStyle name="Style 70" xfId="3344"/>
    <cellStyle name="Style 71" xfId="3345"/>
    <cellStyle name="Style 72" xfId="3346"/>
    <cellStyle name="Style 73" xfId="3347"/>
    <cellStyle name="Style 74" xfId="3348"/>
    <cellStyle name="Style 75" xfId="3349"/>
    <cellStyle name="Style 76" xfId="3350"/>
    <cellStyle name="Style 77" xfId="3351"/>
    <cellStyle name="Style 78" xfId="3352"/>
    <cellStyle name="Style 79" xfId="3353"/>
    <cellStyle name="Style 8" xfId="3354"/>
    <cellStyle name="Style 8 2" xfId="3355"/>
    <cellStyle name="Style 80" xfId="3356"/>
    <cellStyle name="Style 81" xfId="3357"/>
    <cellStyle name="Style 82" xfId="3358"/>
    <cellStyle name="Style 83" xfId="3359"/>
    <cellStyle name="Style 84" xfId="3360"/>
    <cellStyle name="Style 85" xfId="3361"/>
    <cellStyle name="Style 86" xfId="3362"/>
    <cellStyle name="Style 87" xfId="3363"/>
    <cellStyle name="Style 88" xfId="3364"/>
    <cellStyle name="Style 89" xfId="3365"/>
    <cellStyle name="Style 9" xfId="3366"/>
    <cellStyle name="Style 9 2" xfId="3367"/>
    <cellStyle name="Style 90" xfId="3368"/>
    <cellStyle name="Style 91" xfId="3369"/>
    <cellStyle name="Style 92" xfId="3370"/>
    <cellStyle name="Style 93" xfId="3371"/>
    <cellStyle name="Style 94" xfId="3372"/>
    <cellStyle name="Style 95" xfId="3373"/>
    <cellStyle name="Style 96" xfId="3374"/>
    <cellStyle name="Style 97" xfId="3375"/>
    <cellStyle name="Style 98" xfId="3376"/>
    <cellStyle name="Style 99" xfId="3377"/>
    <cellStyle name="Style Date" xfId="3378"/>
    <cellStyle name="style_1" xfId="3379"/>
    <cellStyle name="subhead" xfId="3380"/>
    <cellStyle name="subhead 2" xfId="3381"/>
    <cellStyle name="Subtotal" xfId="3382"/>
    <cellStyle name="symbol" xfId="3383"/>
    <cellStyle name="T" xfId="3384"/>
    <cellStyle name="T 2" xfId="3385"/>
    <cellStyle name="T_15_10_2013 BC nhu cau von doi ung ODA (2014-2016) ngay 15102013 Sua" xfId="3386"/>
    <cellStyle name="T_bao cao" xfId="3387"/>
    <cellStyle name="T_bao cao 2" xfId="3388"/>
    <cellStyle name="T_bao cao phan bo KHDT 2011(final)" xfId="3389"/>
    <cellStyle name="T_Bao cao so lieu kiem toan nam 2007 sua" xfId="3390"/>
    <cellStyle name="T_Bao cao so lieu kiem toan nam 2007 sua 2" xfId="3391"/>
    <cellStyle name="T_Bao cao so lieu kiem toan nam 2007 sua_!1 1 bao cao giao KH ve HTCMT vung TNB   12-12-2011" xfId="3392"/>
    <cellStyle name="T_Bao cao so lieu kiem toan nam 2007 sua_!1 1 bao cao giao KH ve HTCMT vung TNB   12-12-2011 2" xfId="3393"/>
    <cellStyle name="T_Bao cao so lieu kiem toan nam 2007 sua_KH TPCP vung TNB (03-1-2012)" xfId="3394"/>
    <cellStyle name="T_Bao cao so lieu kiem toan nam 2007 sua_KH TPCP vung TNB (03-1-2012) 2" xfId="3395"/>
    <cellStyle name="T_bao cao_!1 1 bao cao giao KH ve HTCMT vung TNB   12-12-2011" xfId="3396"/>
    <cellStyle name="T_bao cao_!1 1 bao cao giao KH ve HTCMT vung TNB   12-12-2011 2" xfId="3397"/>
    <cellStyle name="T_bao cao_Bieu4HTMT" xfId="3398"/>
    <cellStyle name="T_bao cao_Bieu4HTMT 2" xfId="3399"/>
    <cellStyle name="T_bao cao_Bieu4HTMT_!1 1 bao cao giao KH ve HTCMT vung TNB   12-12-2011" xfId="3400"/>
    <cellStyle name="T_bao cao_Bieu4HTMT_!1 1 bao cao giao KH ve HTCMT vung TNB   12-12-2011 2" xfId="3401"/>
    <cellStyle name="T_bao cao_Bieu4HTMT_KH TPCP vung TNB (03-1-2012)" xfId="3402"/>
    <cellStyle name="T_bao cao_Bieu4HTMT_KH TPCP vung TNB (03-1-2012) 2" xfId="3403"/>
    <cellStyle name="T_bao cao_KH TPCP vung TNB (03-1-2012)" xfId="3404"/>
    <cellStyle name="T_bao cao_KH TPCP vung TNB (03-1-2012) 2" xfId="3405"/>
    <cellStyle name="T_BBTNG-06" xfId="3406"/>
    <cellStyle name="T_BBTNG-06 2" xfId="3407"/>
    <cellStyle name="T_BBTNG-06_!1 1 bao cao giao KH ve HTCMT vung TNB   12-12-2011" xfId="3408"/>
    <cellStyle name="T_BBTNG-06_!1 1 bao cao giao KH ve HTCMT vung TNB   12-12-2011 2" xfId="3409"/>
    <cellStyle name="T_BBTNG-06_Bieu4HTMT" xfId="3410"/>
    <cellStyle name="T_BBTNG-06_Bieu4HTMT 2" xfId="3411"/>
    <cellStyle name="T_BBTNG-06_Bieu4HTMT_!1 1 bao cao giao KH ve HTCMT vung TNB   12-12-2011" xfId="3412"/>
    <cellStyle name="T_BBTNG-06_Bieu4HTMT_!1 1 bao cao giao KH ve HTCMT vung TNB   12-12-2011 2" xfId="3413"/>
    <cellStyle name="T_BBTNG-06_Bieu4HTMT_KH TPCP vung TNB (03-1-2012)" xfId="3414"/>
    <cellStyle name="T_BBTNG-06_Bieu4HTMT_KH TPCP vung TNB (03-1-2012) 2" xfId="3415"/>
    <cellStyle name="T_BBTNG-06_KH TPCP vung TNB (03-1-2012)" xfId="3416"/>
    <cellStyle name="T_BBTNG-06_KH TPCP vung TNB (03-1-2012) 2" xfId="3417"/>
    <cellStyle name="T_BC  NAM 2007" xfId="3418"/>
    <cellStyle name="T_BC  NAM 2007 2" xfId="3419"/>
    <cellStyle name="T_BC CTMT-2008 Ttinh" xfId="3420"/>
    <cellStyle name="T_BC CTMT-2008 Ttinh 2" xfId="3421"/>
    <cellStyle name="T_BC CTMT-2008 Ttinh_!1 1 bao cao giao KH ve HTCMT vung TNB   12-12-2011" xfId="3422"/>
    <cellStyle name="T_BC CTMT-2008 Ttinh_!1 1 bao cao giao KH ve HTCMT vung TNB   12-12-2011 2" xfId="3423"/>
    <cellStyle name="T_BC CTMT-2008 Ttinh_KH TPCP vung TNB (03-1-2012)" xfId="3424"/>
    <cellStyle name="T_BC CTMT-2008 Ttinh_KH TPCP vung TNB (03-1-2012) 2" xfId="3425"/>
    <cellStyle name="T_BC nhu cau von doi ung ODA nganh NN (BKH)" xfId="3426"/>
    <cellStyle name="T_BC nhu cau von doi ung ODA nganh NN (BKH)_05-12  KH trung han 2016-2020 - Liem Thinh edited" xfId="3427"/>
    <cellStyle name="T_BC nhu cau von doi ung ODA nganh NN (BKH)_Copy of 05-12  KH trung han 2016-2020 - Liem Thinh edited (1)" xfId="3428"/>
    <cellStyle name="T_BC Tai co cau (bieu TH)" xfId="3429"/>
    <cellStyle name="T_BC Tai co cau (bieu TH)_05-12  KH trung han 2016-2020 - Liem Thinh edited" xfId="3430"/>
    <cellStyle name="T_BC Tai co cau (bieu TH)_Copy of 05-12  KH trung han 2016-2020 - Liem Thinh edited (1)" xfId="3431"/>
    <cellStyle name="T_Bieu 4.2 A, B KHCTgiong 2011" xfId="3432"/>
    <cellStyle name="T_Bieu 4.2 A, B KHCTgiong 2011 10" xfId="3433"/>
    <cellStyle name="T_Bieu 4.2 A, B KHCTgiong 2011 11" xfId="3434"/>
    <cellStyle name="T_Bieu 4.2 A, B KHCTgiong 2011 12" xfId="3435"/>
    <cellStyle name="T_Bieu 4.2 A, B KHCTgiong 2011 13" xfId="3436"/>
    <cellStyle name="T_Bieu 4.2 A, B KHCTgiong 2011 14" xfId="3437"/>
    <cellStyle name="T_Bieu 4.2 A, B KHCTgiong 2011 15" xfId="3438"/>
    <cellStyle name="T_Bieu 4.2 A, B KHCTgiong 2011 2" xfId="3439"/>
    <cellStyle name="T_Bieu 4.2 A, B KHCTgiong 2011 3" xfId="3440"/>
    <cellStyle name="T_Bieu 4.2 A, B KHCTgiong 2011 4" xfId="3441"/>
    <cellStyle name="T_Bieu 4.2 A, B KHCTgiong 2011 5" xfId="3442"/>
    <cellStyle name="T_Bieu 4.2 A, B KHCTgiong 2011 6" xfId="3443"/>
    <cellStyle name="T_Bieu 4.2 A, B KHCTgiong 2011 7" xfId="3444"/>
    <cellStyle name="T_Bieu 4.2 A, B KHCTgiong 2011 8" xfId="3445"/>
    <cellStyle name="T_Bieu 4.2 A, B KHCTgiong 2011 9" xfId="3446"/>
    <cellStyle name="T_Bieu mau cong trinh khoi cong moi 3-4" xfId="3447"/>
    <cellStyle name="T_Bieu mau cong trinh khoi cong moi 3-4 2" xfId="3448"/>
    <cellStyle name="T_Bieu mau cong trinh khoi cong moi 3-4_!1 1 bao cao giao KH ve HTCMT vung TNB   12-12-2011" xfId="3449"/>
    <cellStyle name="T_Bieu mau cong trinh khoi cong moi 3-4_!1 1 bao cao giao KH ve HTCMT vung TNB   12-12-2011 2" xfId="3450"/>
    <cellStyle name="T_Bieu mau cong trinh khoi cong moi 3-4_KH TPCP vung TNB (03-1-2012)" xfId="3451"/>
    <cellStyle name="T_Bieu mau cong trinh khoi cong moi 3-4_KH TPCP vung TNB (03-1-2012) 2" xfId="3452"/>
    <cellStyle name="T_Bieu mau danh muc du an thuoc CTMTQG nam 2008" xfId="3453"/>
    <cellStyle name="T_Bieu mau danh muc du an thuoc CTMTQG nam 2008 2" xfId="3454"/>
    <cellStyle name="T_Bieu mau danh muc du an thuoc CTMTQG nam 2008_!1 1 bao cao giao KH ve HTCMT vung TNB   12-12-2011" xfId="3455"/>
    <cellStyle name="T_Bieu mau danh muc du an thuoc CTMTQG nam 2008_!1 1 bao cao giao KH ve HTCMT vung TNB   12-12-2011 2" xfId="3456"/>
    <cellStyle name="T_Bieu mau danh muc du an thuoc CTMTQG nam 2008_KH TPCP vung TNB (03-1-2012)" xfId="3457"/>
    <cellStyle name="T_Bieu mau danh muc du an thuoc CTMTQG nam 2008_KH TPCP vung TNB (03-1-2012) 2" xfId="3458"/>
    <cellStyle name="T_Bieu tong hop nhu cau ung 2011 da chon loc -Mien nui" xfId="3459"/>
    <cellStyle name="T_Bieu tong hop nhu cau ung 2011 da chon loc -Mien nui 2" xfId="3460"/>
    <cellStyle name="T_Bieu tong hop nhu cau ung 2011 da chon loc -Mien nui_!1 1 bao cao giao KH ve HTCMT vung TNB   12-12-2011" xfId="3461"/>
    <cellStyle name="T_Bieu tong hop nhu cau ung 2011 da chon loc -Mien nui_!1 1 bao cao giao KH ve HTCMT vung TNB   12-12-2011 2" xfId="3462"/>
    <cellStyle name="T_Bieu tong hop nhu cau ung 2011 da chon loc -Mien nui_KH TPCP vung TNB (03-1-2012)" xfId="3463"/>
    <cellStyle name="T_Bieu tong hop nhu cau ung 2011 da chon loc -Mien nui_KH TPCP vung TNB (03-1-2012) 2" xfId="3464"/>
    <cellStyle name="T_Bieu3ODA" xfId="3465"/>
    <cellStyle name="T_Bieu3ODA 2" xfId="3466"/>
    <cellStyle name="T_Bieu3ODA_!1 1 bao cao giao KH ve HTCMT vung TNB   12-12-2011" xfId="3467"/>
    <cellStyle name="T_Bieu3ODA_!1 1 bao cao giao KH ve HTCMT vung TNB   12-12-2011 2" xfId="3468"/>
    <cellStyle name="T_Bieu3ODA_1" xfId="3469"/>
    <cellStyle name="T_Bieu3ODA_1 2" xfId="3470"/>
    <cellStyle name="T_Bieu3ODA_1_!1 1 bao cao giao KH ve HTCMT vung TNB   12-12-2011" xfId="3471"/>
    <cellStyle name="T_Bieu3ODA_1_!1 1 bao cao giao KH ve HTCMT vung TNB   12-12-2011 2" xfId="3472"/>
    <cellStyle name="T_Bieu3ODA_1_KH TPCP vung TNB (03-1-2012)" xfId="3473"/>
    <cellStyle name="T_Bieu3ODA_1_KH TPCP vung TNB (03-1-2012) 2" xfId="3474"/>
    <cellStyle name="T_Bieu3ODA_KH TPCP vung TNB (03-1-2012)" xfId="3475"/>
    <cellStyle name="T_Bieu3ODA_KH TPCP vung TNB (03-1-2012) 2" xfId="3476"/>
    <cellStyle name="T_Bieu4HTMT" xfId="3477"/>
    <cellStyle name="T_Bieu4HTMT 2" xfId="3478"/>
    <cellStyle name="T_Bieu4HTMT_!1 1 bao cao giao KH ve HTCMT vung TNB   12-12-2011" xfId="3479"/>
    <cellStyle name="T_Bieu4HTMT_!1 1 bao cao giao KH ve HTCMT vung TNB   12-12-2011 2" xfId="3480"/>
    <cellStyle name="T_Bieu4HTMT_KH TPCP vung TNB (03-1-2012)" xfId="3481"/>
    <cellStyle name="T_Bieu4HTMT_KH TPCP vung TNB (03-1-2012) 2" xfId="3482"/>
    <cellStyle name="T_bo sung von KCH nam 2010 va Du an tre kho khan" xfId="3483"/>
    <cellStyle name="T_bo sung von KCH nam 2010 va Du an tre kho khan 2" xfId="3484"/>
    <cellStyle name="T_bo sung von KCH nam 2010 va Du an tre kho khan_!1 1 bao cao giao KH ve HTCMT vung TNB   12-12-2011" xfId="3485"/>
    <cellStyle name="T_bo sung von KCH nam 2010 va Du an tre kho khan_!1 1 bao cao giao KH ve HTCMT vung TNB   12-12-2011 2" xfId="3486"/>
    <cellStyle name="T_bo sung von KCH nam 2010 va Du an tre kho khan_KH TPCP vung TNB (03-1-2012)" xfId="3487"/>
    <cellStyle name="T_bo sung von KCH nam 2010 va Du an tre kho khan_KH TPCP vung TNB (03-1-2012) 2" xfId="3488"/>
    <cellStyle name="T_Book1" xfId="3489"/>
    <cellStyle name="T_Book1 2" xfId="3490"/>
    <cellStyle name="T_Book1 3" xfId="3491"/>
    <cellStyle name="T_Book1_!1 1 bao cao giao KH ve HTCMT vung TNB   12-12-2011" xfId="3492"/>
    <cellStyle name="T_Book1_!1 1 bao cao giao KH ve HTCMT vung TNB   12-12-2011 2" xfId="3493"/>
    <cellStyle name="T_Book1_1" xfId="3494"/>
    <cellStyle name="T_Book1_1 2" xfId="3495"/>
    <cellStyle name="T_Book1_1_Bieu tong hop nhu cau ung 2011 da chon loc -Mien nui" xfId="3496"/>
    <cellStyle name="T_Book1_1_Bieu tong hop nhu cau ung 2011 da chon loc -Mien nui 2" xfId="3497"/>
    <cellStyle name="T_Book1_1_Bieu tong hop nhu cau ung 2011 da chon loc -Mien nui_!1 1 bao cao giao KH ve HTCMT vung TNB   12-12-2011" xfId="3498"/>
    <cellStyle name="T_Book1_1_Bieu tong hop nhu cau ung 2011 da chon loc -Mien nui_!1 1 bao cao giao KH ve HTCMT vung TNB   12-12-2011 2" xfId="3499"/>
    <cellStyle name="T_Book1_1_Bieu tong hop nhu cau ung 2011 da chon loc -Mien nui_KH TPCP vung TNB (03-1-2012)" xfId="3500"/>
    <cellStyle name="T_Book1_1_Bieu tong hop nhu cau ung 2011 da chon loc -Mien nui_KH TPCP vung TNB (03-1-2012) 2" xfId="3501"/>
    <cellStyle name="T_Book1_1_Bieu3ODA" xfId="3502"/>
    <cellStyle name="T_Book1_1_Bieu3ODA 2" xfId="3503"/>
    <cellStyle name="T_Book1_1_Bieu3ODA_!1 1 bao cao giao KH ve HTCMT vung TNB   12-12-2011" xfId="3504"/>
    <cellStyle name="T_Book1_1_Bieu3ODA_!1 1 bao cao giao KH ve HTCMT vung TNB   12-12-2011 2" xfId="3505"/>
    <cellStyle name="T_Book1_1_Bieu3ODA_KH TPCP vung TNB (03-1-2012)" xfId="3506"/>
    <cellStyle name="T_Book1_1_Bieu3ODA_KH TPCP vung TNB (03-1-2012) 2" xfId="3507"/>
    <cellStyle name="T_Book1_1_CPK" xfId="3508"/>
    <cellStyle name="T_Book1_1_CPK 2" xfId="3509"/>
    <cellStyle name="T_Book1_1_CPK_!1 1 bao cao giao KH ve HTCMT vung TNB   12-12-2011" xfId="3510"/>
    <cellStyle name="T_Book1_1_CPK_!1 1 bao cao giao KH ve HTCMT vung TNB   12-12-2011 2" xfId="3511"/>
    <cellStyle name="T_Book1_1_CPK_Bieu4HTMT" xfId="3512"/>
    <cellStyle name="T_Book1_1_CPK_Bieu4HTMT 2" xfId="3513"/>
    <cellStyle name="T_Book1_1_CPK_Bieu4HTMT_!1 1 bao cao giao KH ve HTCMT vung TNB   12-12-2011" xfId="3514"/>
    <cellStyle name="T_Book1_1_CPK_Bieu4HTMT_!1 1 bao cao giao KH ve HTCMT vung TNB   12-12-2011 2" xfId="3515"/>
    <cellStyle name="T_Book1_1_CPK_Bieu4HTMT_KH TPCP vung TNB (03-1-2012)" xfId="3516"/>
    <cellStyle name="T_Book1_1_CPK_Bieu4HTMT_KH TPCP vung TNB (03-1-2012) 2" xfId="3517"/>
    <cellStyle name="T_Book1_1_CPK_KH TPCP vung TNB (03-1-2012)" xfId="3518"/>
    <cellStyle name="T_Book1_1_CPK_KH TPCP vung TNB (03-1-2012) 2" xfId="3519"/>
    <cellStyle name="T_Book1_1_kien giang 2" xfId="3522"/>
    <cellStyle name="T_Book1_1_kien giang 2 2" xfId="3523"/>
    <cellStyle name="T_Book1_1_KH TPCP vung TNB (03-1-2012)" xfId="3520"/>
    <cellStyle name="T_Book1_1_KH TPCP vung TNB (03-1-2012) 2" xfId="3521"/>
    <cellStyle name="T_Book1_1_Luy ke von ung nam 2011 -Thoa gui ngay 12-8-2012" xfId="3524"/>
    <cellStyle name="T_Book1_1_Luy ke von ung nam 2011 -Thoa gui ngay 12-8-2012 2" xfId="3525"/>
    <cellStyle name="T_Book1_1_Luy ke von ung nam 2011 -Thoa gui ngay 12-8-2012_!1 1 bao cao giao KH ve HTCMT vung TNB   12-12-2011" xfId="3526"/>
    <cellStyle name="T_Book1_1_Luy ke von ung nam 2011 -Thoa gui ngay 12-8-2012_!1 1 bao cao giao KH ve HTCMT vung TNB   12-12-2011 2" xfId="3527"/>
    <cellStyle name="T_Book1_1_Luy ke von ung nam 2011 -Thoa gui ngay 12-8-2012_KH TPCP vung TNB (03-1-2012)" xfId="3528"/>
    <cellStyle name="T_Book1_1_Luy ke von ung nam 2011 -Thoa gui ngay 12-8-2012_KH TPCP vung TNB (03-1-2012) 2" xfId="3529"/>
    <cellStyle name="T_Book1_1_Thiet bi" xfId="3530"/>
    <cellStyle name="T_Book1_1_Thiet bi 2" xfId="3531"/>
    <cellStyle name="T_Book1_1_Thiet bi_!1 1 bao cao giao KH ve HTCMT vung TNB   12-12-2011" xfId="3532"/>
    <cellStyle name="T_Book1_1_Thiet bi_!1 1 bao cao giao KH ve HTCMT vung TNB   12-12-2011 2" xfId="3533"/>
    <cellStyle name="T_Book1_1_Thiet bi_Bieu4HTMT" xfId="3534"/>
    <cellStyle name="T_Book1_1_Thiet bi_Bieu4HTMT 2" xfId="3535"/>
    <cellStyle name="T_Book1_1_Thiet bi_Bieu4HTMT_!1 1 bao cao giao KH ve HTCMT vung TNB   12-12-2011" xfId="3536"/>
    <cellStyle name="T_Book1_1_Thiet bi_Bieu4HTMT_!1 1 bao cao giao KH ve HTCMT vung TNB   12-12-2011 2" xfId="3537"/>
    <cellStyle name="T_Book1_1_Thiet bi_Bieu4HTMT_KH TPCP vung TNB (03-1-2012)" xfId="3538"/>
    <cellStyle name="T_Book1_1_Thiet bi_Bieu4HTMT_KH TPCP vung TNB (03-1-2012) 2" xfId="3539"/>
    <cellStyle name="T_Book1_1_Thiet bi_KH TPCP vung TNB (03-1-2012)" xfId="3540"/>
    <cellStyle name="T_Book1_1_Thiet bi_KH TPCP vung TNB (03-1-2012) 2" xfId="3541"/>
    <cellStyle name="T_Book1_15_10_2013 BC nhu cau von doi ung ODA (2014-2016) ngay 15102013 Sua" xfId="3542"/>
    <cellStyle name="T_Book1_bao cao phan bo KHDT 2011(final)" xfId="3543"/>
    <cellStyle name="T_Book1_bao cao phan bo KHDT 2011(final)_BC nhu cau von doi ung ODA nganh NN (BKH)" xfId="3544"/>
    <cellStyle name="T_Book1_bao cao phan bo KHDT 2011(final)_BC Tai co cau (bieu TH)" xfId="3545"/>
    <cellStyle name="T_Book1_bao cao phan bo KHDT 2011(final)_DK 2014-2015 final" xfId="3546"/>
    <cellStyle name="T_Book1_bao cao phan bo KHDT 2011(final)_DK 2014-2015 new" xfId="3547"/>
    <cellStyle name="T_Book1_bao cao phan bo KHDT 2011(final)_DK KH CBDT 2014 11-11-2013" xfId="3548"/>
    <cellStyle name="T_Book1_bao cao phan bo KHDT 2011(final)_DK KH CBDT 2014 11-11-2013(1)" xfId="3549"/>
    <cellStyle name="T_Book1_bao cao phan bo KHDT 2011(final)_KH 2011-2015" xfId="3550"/>
    <cellStyle name="T_Book1_bao cao phan bo KHDT 2011(final)_tai co cau dau tu (tong hop)1" xfId="3551"/>
    <cellStyle name="T_Book1_BC NQ11-CP - chinh sua lai" xfId="3555"/>
    <cellStyle name="T_Book1_BC NQ11-CP - chinh sua lai 2" xfId="3556"/>
    <cellStyle name="T_Book1_BC NQ11-CP-Quynh sau bieu so3" xfId="3557"/>
    <cellStyle name="T_Book1_BC NQ11-CP-Quynh sau bieu so3 2" xfId="3558"/>
    <cellStyle name="T_Book1_BC nhu cau von doi ung ODA nganh NN (BKH)" xfId="3552"/>
    <cellStyle name="T_Book1_BC nhu cau von doi ung ODA nganh NN (BKH)_05-12  KH trung han 2016-2020 - Liem Thinh edited" xfId="3553"/>
    <cellStyle name="T_Book1_BC nhu cau von doi ung ODA nganh NN (BKH)_Copy of 05-12  KH trung han 2016-2020 - Liem Thinh edited (1)" xfId="3554"/>
    <cellStyle name="T_Book1_BC Tai co cau (bieu TH)" xfId="3559"/>
    <cellStyle name="T_Book1_BC Tai co cau (bieu TH)_05-12  KH trung han 2016-2020 - Liem Thinh edited" xfId="3560"/>
    <cellStyle name="T_Book1_BC Tai co cau (bieu TH)_Copy of 05-12  KH trung han 2016-2020 - Liem Thinh edited (1)" xfId="3561"/>
    <cellStyle name="T_Book1_BC_NQ11-CP_-_Thao_sua_lai" xfId="3562"/>
    <cellStyle name="T_Book1_BC_NQ11-CP_-_Thao_sua_lai 2" xfId="3563"/>
    <cellStyle name="T_Book1_Bieu mau cong trinh khoi cong moi 3-4" xfId="3564"/>
    <cellStyle name="T_Book1_Bieu mau cong trinh khoi cong moi 3-4 2" xfId="3565"/>
    <cellStyle name="T_Book1_Bieu mau cong trinh khoi cong moi 3-4_!1 1 bao cao giao KH ve HTCMT vung TNB   12-12-2011" xfId="3566"/>
    <cellStyle name="T_Book1_Bieu mau cong trinh khoi cong moi 3-4_!1 1 bao cao giao KH ve HTCMT vung TNB   12-12-2011 2" xfId="3567"/>
    <cellStyle name="T_Book1_Bieu mau cong trinh khoi cong moi 3-4_KH TPCP vung TNB (03-1-2012)" xfId="3568"/>
    <cellStyle name="T_Book1_Bieu mau cong trinh khoi cong moi 3-4_KH TPCP vung TNB (03-1-2012) 2" xfId="3569"/>
    <cellStyle name="T_Book1_Bieu mau danh muc du an thuoc CTMTQG nam 2008" xfId="3570"/>
    <cellStyle name="T_Book1_Bieu mau danh muc du an thuoc CTMTQG nam 2008 2" xfId="3571"/>
    <cellStyle name="T_Book1_Bieu mau danh muc du an thuoc CTMTQG nam 2008_!1 1 bao cao giao KH ve HTCMT vung TNB   12-12-2011" xfId="3572"/>
    <cellStyle name="T_Book1_Bieu mau danh muc du an thuoc CTMTQG nam 2008_!1 1 bao cao giao KH ve HTCMT vung TNB   12-12-2011 2" xfId="3573"/>
    <cellStyle name="T_Book1_Bieu mau danh muc du an thuoc CTMTQG nam 2008_KH TPCP vung TNB (03-1-2012)" xfId="3574"/>
    <cellStyle name="T_Book1_Bieu mau danh muc du an thuoc CTMTQG nam 2008_KH TPCP vung TNB (03-1-2012) 2" xfId="3575"/>
    <cellStyle name="T_Book1_Bieu tong hop nhu cau ung 2011 da chon loc -Mien nui" xfId="3576"/>
    <cellStyle name="T_Book1_Bieu tong hop nhu cau ung 2011 da chon loc -Mien nui 2" xfId="3577"/>
    <cellStyle name="T_Book1_Bieu tong hop nhu cau ung 2011 da chon loc -Mien nui_!1 1 bao cao giao KH ve HTCMT vung TNB   12-12-2011" xfId="3578"/>
    <cellStyle name="T_Book1_Bieu tong hop nhu cau ung 2011 da chon loc -Mien nui_!1 1 bao cao giao KH ve HTCMT vung TNB   12-12-2011 2" xfId="3579"/>
    <cellStyle name="T_Book1_Bieu tong hop nhu cau ung 2011 da chon loc -Mien nui_KH TPCP vung TNB (03-1-2012)" xfId="3580"/>
    <cellStyle name="T_Book1_Bieu tong hop nhu cau ung 2011 da chon loc -Mien nui_KH TPCP vung TNB (03-1-2012) 2" xfId="3581"/>
    <cellStyle name="T_Book1_Bieu3ODA" xfId="3582"/>
    <cellStyle name="T_Book1_Bieu3ODA 2" xfId="3583"/>
    <cellStyle name="T_Book1_Bieu3ODA_!1 1 bao cao giao KH ve HTCMT vung TNB   12-12-2011" xfId="3584"/>
    <cellStyle name="T_Book1_Bieu3ODA_!1 1 bao cao giao KH ve HTCMT vung TNB   12-12-2011 2" xfId="3585"/>
    <cellStyle name="T_Book1_Bieu3ODA_1" xfId="3586"/>
    <cellStyle name="T_Book1_Bieu3ODA_1 2" xfId="3587"/>
    <cellStyle name="T_Book1_Bieu3ODA_1_!1 1 bao cao giao KH ve HTCMT vung TNB   12-12-2011" xfId="3588"/>
    <cellStyle name="T_Book1_Bieu3ODA_1_!1 1 bao cao giao KH ve HTCMT vung TNB   12-12-2011 2" xfId="3589"/>
    <cellStyle name="T_Book1_Bieu3ODA_1_KH TPCP vung TNB (03-1-2012)" xfId="3590"/>
    <cellStyle name="T_Book1_Bieu3ODA_1_KH TPCP vung TNB (03-1-2012) 2" xfId="3591"/>
    <cellStyle name="T_Book1_Bieu3ODA_KH TPCP vung TNB (03-1-2012)" xfId="3592"/>
    <cellStyle name="T_Book1_Bieu3ODA_KH TPCP vung TNB (03-1-2012) 2" xfId="3593"/>
    <cellStyle name="T_Book1_Bieu4HTMT" xfId="3594"/>
    <cellStyle name="T_Book1_Bieu4HTMT 2" xfId="3595"/>
    <cellStyle name="T_Book1_Bieu4HTMT_!1 1 bao cao giao KH ve HTCMT vung TNB   12-12-2011" xfId="3596"/>
    <cellStyle name="T_Book1_Bieu4HTMT_!1 1 bao cao giao KH ve HTCMT vung TNB   12-12-2011 2" xfId="3597"/>
    <cellStyle name="T_Book1_Bieu4HTMT_KH TPCP vung TNB (03-1-2012)" xfId="3598"/>
    <cellStyle name="T_Book1_Bieu4HTMT_KH TPCP vung TNB (03-1-2012) 2" xfId="3599"/>
    <cellStyle name="T_Book1_Book1" xfId="3600"/>
    <cellStyle name="T_Book1_Book1 2" xfId="3601"/>
    <cellStyle name="T_Book1_Cong trinh co y kien LD_Dang_NN_2011-Tay nguyen-9-10" xfId="3602"/>
    <cellStyle name="T_Book1_Cong trinh co y kien LD_Dang_NN_2011-Tay nguyen-9-10 2" xfId="3603"/>
    <cellStyle name="T_Book1_Cong trinh co y kien LD_Dang_NN_2011-Tay nguyen-9-10_!1 1 bao cao giao KH ve HTCMT vung TNB   12-12-2011" xfId="3604"/>
    <cellStyle name="T_Book1_Cong trinh co y kien LD_Dang_NN_2011-Tay nguyen-9-10_!1 1 bao cao giao KH ve HTCMT vung TNB   12-12-2011 2" xfId="3605"/>
    <cellStyle name="T_Book1_Cong trinh co y kien LD_Dang_NN_2011-Tay nguyen-9-10_Bieu4HTMT" xfId="3606"/>
    <cellStyle name="T_Book1_Cong trinh co y kien LD_Dang_NN_2011-Tay nguyen-9-10_Bieu4HTMT 2" xfId="3607"/>
    <cellStyle name="T_Book1_Cong trinh co y kien LD_Dang_NN_2011-Tay nguyen-9-10_KH TPCP vung TNB (03-1-2012)" xfId="3608"/>
    <cellStyle name="T_Book1_Cong trinh co y kien LD_Dang_NN_2011-Tay nguyen-9-10_KH TPCP vung TNB (03-1-2012) 2" xfId="3609"/>
    <cellStyle name="T_Book1_CPK" xfId="3610"/>
    <cellStyle name="T_Book1_CPK 2" xfId="3611"/>
    <cellStyle name="T_Book1_danh muc chuan bi dau tu 2011 ngay 07-6-2011" xfId="3612"/>
    <cellStyle name="T_Book1_danh muc chuan bi dau tu 2011 ngay 07-6-2011 2" xfId="3613"/>
    <cellStyle name="T_Book1_dieu chinh KH 2011 ngay 26-5-2011111" xfId="3614"/>
    <cellStyle name="T_Book1_dieu chinh KH 2011 ngay 26-5-2011111 2" xfId="3615"/>
    <cellStyle name="T_Book1_DK 2014-2015 final" xfId="3616"/>
    <cellStyle name="T_Book1_DK 2014-2015 final_05-12  KH trung han 2016-2020 - Liem Thinh edited" xfId="3617"/>
    <cellStyle name="T_Book1_DK 2014-2015 final_Copy of 05-12  KH trung han 2016-2020 - Liem Thinh edited (1)" xfId="3618"/>
    <cellStyle name="T_Book1_DK 2014-2015 new" xfId="3619"/>
    <cellStyle name="T_Book1_DK 2014-2015 new_05-12  KH trung han 2016-2020 - Liem Thinh edited" xfId="3620"/>
    <cellStyle name="T_Book1_DK 2014-2015 new_Copy of 05-12  KH trung han 2016-2020 - Liem Thinh edited (1)" xfId="3621"/>
    <cellStyle name="T_Book1_DK KH CBDT 2014 11-11-2013" xfId="3622"/>
    <cellStyle name="T_Book1_DK KH CBDT 2014 11-11-2013(1)" xfId="3623"/>
    <cellStyle name="T_Book1_DK KH CBDT 2014 11-11-2013(1)_05-12  KH trung han 2016-2020 - Liem Thinh edited" xfId="3624"/>
    <cellStyle name="T_Book1_DK KH CBDT 2014 11-11-2013(1)_Copy of 05-12  KH trung han 2016-2020 - Liem Thinh edited (1)" xfId="3625"/>
    <cellStyle name="T_Book1_DK KH CBDT 2014 11-11-2013_05-12  KH trung han 2016-2020 - Liem Thinh edited" xfId="3626"/>
    <cellStyle name="T_Book1_DK KH CBDT 2014 11-11-2013_Copy of 05-12  KH trung han 2016-2020 - Liem Thinh edited (1)" xfId="3627"/>
    <cellStyle name="T_Book1_Du an khoi cong moi nam 2010" xfId="3628"/>
    <cellStyle name="T_Book1_Du an khoi cong moi nam 2010 2" xfId="3629"/>
    <cellStyle name="T_Book1_Du an khoi cong moi nam 2010_!1 1 bao cao giao KH ve HTCMT vung TNB   12-12-2011" xfId="3630"/>
    <cellStyle name="T_Book1_Du an khoi cong moi nam 2010_!1 1 bao cao giao KH ve HTCMT vung TNB   12-12-2011 2" xfId="3631"/>
    <cellStyle name="T_Book1_Du an khoi cong moi nam 2010_KH TPCP vung TNB (03-1-2012)" xfId="3632"/>
    <cellStyle name="T_Book1_Du an khoi cong moi nam 2010_KH TPCP vung TNB (03-1-2012) 2" xfId="3633"/>
    <cellStyle name="T_Book1_giao KH 2011 ngay 10-12-2010" xfId="3634"/>
    <cellStyle name="T_Book1_giao KH 2011 ngay 10-12-2010 2" xfId="3635"/>
    <cellStyle name="T_Book1_Hang Tom goi9 9-07(Cau 12 sua)" xfId="3636"/>
    <cellStyle name="T_Book1_Hang Tom goi9 9-07(Cau 12 sua) 2" xfId="3637"/>
    <cellStyle name="T_Book1_Ket qua phan bo von nam 2008" xfId="3638"/>
    <cellStyle name="T_Book1_Ket qua phan bo von nam 2008 2" xfId="3639"/>
    <cellStyle name="T_Book1_Ket qua phan bo von nam 2008_!1 1 bao cao giao KH ve HTCMT vung TNB   12-12-2011" xfId="3640"/>
    <cellStyle name="T_Book1_Ket qua phan bo von nam 2008_!1 1 bao cao giao KH ve HTCMT vung TNB   12-12-2011 2" xfId="3641"/>
    <cellStyle name="T_Book1_Ket qua phan bo von nam 2008_KH TPCP vung TNB (03-1-2012)" xfId="3642"/>
    <cellStyle name="T_Book1_Ket qua phan bo von nam 2008_KH TPCP vung TNB (03-1-2012) 2" xfId="3643"/>
    <cellStyle name="T_Book1_kien giang 2" xfId="3654"/>
    <cellStyle name="T_Book1_kien giang 2 2" xfId="3655"/>
    <cellStyle name="T_Book1_KH TPCP vung TNB (03-1-2012)" xfId="3644"/>
    <cellStyle name="T_Book1_KH TPCP vung TNB (03-1-2012) 2" xfId="3645"/>
    <cellStyle name="T_Book1_KH XDCB_2008 lan 2 sua ngay 10-11" xfId="3646"/>
    <cellStyle name="T_Book1_KH XDCB_2008 lan 2 sua ngay 10-11 2" xfId="3647"/>
    <cellStyle name="T_Book1_KH XDCB_2008 lan 2 sua ngay 10-11_!1 1 bao cao giao KH ve HTCMT vung TNB   12-12-2011" xfId="3648"/>
    <cellStyle name="T_Book1_KH XDCB_2008 lan 2 sua ngay 10-11_!1 1 bao cao giao KH ve HTCMT vung TNB   12-12-2011 2" xfId="3649"/>
    <cellStyle name="T_Book1_KH XDCB_2008 lan 2 sua ngay 10-11_KH TPCP vung TNB (03-1-2012)" xfId="3650"/>
    <cellStyle name="T_Book1_KH XDCB_2008 lan 2 sua ngay 10-11_KH TPCP vung TNB (03-1-2012) 2" xfId="3651"/>
    <cellStyle name="T_Book1_Khoi luong chinh Hang Tom" xfId="3652"/>
    <cellStyle name="T_Book1_Khoi luong chinh Hang Tom 2" xfId="3653"/>
    <cellStyle name="T_Book1_Luy ke von ung nam 2011 -Thoa gui ngay 12-8-2012" xfId="3656"/>
    <cellStyle name="T_Book1_Luy ke von ung nam 2011 -Thoa gui ngay 12-8-2012 2" xfId="3657"/>
    <cellStyle name="T_Book1_Luy ke von ung nam 2011 -Thoa gui ngay 12-8-2012_!1 1 bao cao giao KH ve HTCMT vung TNB   12-12-2011" xfId="3658"/>
    <cellStyle name="T_Book1_Luy ke von ung nam 2011 -Thoa gui ngay 12-8-2012_!1 1 bao cao giao KH ve HTCMT vung TNB   12-12-2011 2" xfId="3659"/>
    <cellStyle name="T_Book1_Luy ke von ung nam 2011 -Thoa gui ngay 12-8-2012_KH TPCP vung TNB (03-1-2012)" xfId="3660"/>
    <cellStyle name="T_Book1_Luy ke von ung nam 2011 -Thoa gui ngay 12-8-2012_KH TPCP vung TNB (03-1-2012) 2" xfId="3661"/>
    <cellStyle name="T_Book1_Nhu cau von ung truoc 2011 Tha h Hoa + Nge An gui TW" xfId="3662"/>
    <cellStyle name="T_Book1_Nhu cau von ung truoc 2011 Tha h Hoa + Nge An gui TW 2" xfId="3663"/>
    <cellStyle name="T_Book1_Nhu cau von ung truoc 2011 Tha h Hoa + Nge An gui TW_!1 1 bao cao giao KH ve HTCMT vung TNB   12-12-2011" xfId="3664"/>
    <cellStyle name="T_Book1_Nhu cau von ung truoc 2011 Tha h Hoa + Nge An gui TW_!1 1 bao cao giao KH ve HTCMT vung TNB   12-12-2011 2" xfId="3665"/>
    <cellStyle name="T_Book1_Nhu cau von ung truoc 2011 Tha h Hoa + Nge An gui TW_Bieu4HTMT" xfId="3666"/>
    <cellStyle name="T_Book1_Nhu cau von ung truoc 2011 Tha h Hoa + Nge An gui TW_Bieu4HTMT 2" xfId="3667"/>
    <cellStyle name="T_Book1_Nhu cau von ung truoc 2011 Tha h Hoa + Nge An gui TW_Bieu4HTMT_!1 1 bao cao giao KH ve HTCMT vung TNB   12-12-2011" xfId="3668"/>
    <cellStyle name="T_Book1_Nhu cau von ung truoc 2011 Tha h Hoa + Nge An gui TW_Bieu4HTMT_!1 1 bao cao giao KH ve HTCMT vung TNB   12-12-2011 2" xfId="3669"/>
    <cellStyle name="T_Book1_Nhu cau von ung truoc 2011 Tha h Hoa + Nge An gui TW_Bieu4HTMT_KH TPCP vung TNB (03-1-2012)" xfId="3670"/>
    <cellStyle name="T_Book1_Nhu cau von ung truoc 2011 Tha h Hoa + Nge An gui TW_Bieu4HTMT_KH TPCP vung TNB (03-1-2012) 2" xfId="3671"/>
    <cellStyle name="T_Book1_Nhu cau von ung truoc 2011 Tha h Hoa + Nge An gui TW_KH TPCP vung TNB (03-1-2012)" xfId="3672"/>
    <cellStyle name="T_Book1_Nhu cau von ung truoc 2011 Tha h Hoa + Nge An gui TW_KH TPCP vung TNB (03-1-2012) 2" xfId="3673"/>
    <cellStyle name="T_Book1_phu luc tong ket tinh hinh TH giai doan 03-10 (ngay 30)" xfId="3674"/>
    <cellStyle name="T_Book1_phu luc tong ket tinh hinh TH giai doan 03-10 (ngay 30) 2" xfId="3675"/>
    <cellStyle name="T_Book1_phu luc tong ket tinh hinh TH giai doan 03-10 (ngay 30)_!1 1 bao cao giao KH ve HTCMT vung TNB   12-12-2011" xfId="3676"/>
    <cellStyle name="T_Book1_phu luc tong ket tinh hinh TH giai doan 03-10 (ngay 30)_!1 1 bao cao giao KH ve HTCMT vung TNB   12-12-2011 2" xfId="3677"/>
    <cellStyle name="T_Book1_phu luc tong ket tinh hinh TH giai doan 03-10 (ngay 30)_KH TPCP vung TNB (03-1-2012)" xfId="3678"/>
    <cellStyle name="T_Book1_phu luc tong ket tinh hinh TH giai doan 03-10 (ngay 30)_KH TPCP vung TNB (03-1-2012) 2" xfId="3679"/>
    <cellStyle name="T_Book1_TN - Ho tro khac 2011" xfId="3698"/>
    <cellStyle name="T_Book1_TN - Ho tro khac 2011 2" xfId="3699"/>
    <cellStyle name="T_Book1_TN - Ho tro khac 2011_!1 1 bao cao giao KH ve HTCMT vung TNB   12-12-2011" xfId="3700"/>
    <cellStyle name="T_Book1_TN - Ho tro khac 2011_!1 1 bao cao giao KH ve HTCMT vung TNB   12-12-2011 2" xfId="3701"/>
    <cellStyle name="T_Book1_TN - Ho tro khac 2011_Bieu4HTMT" xfId="3702"/>
    <cellStyle name="T_Book1_TN - Ho tro khac 2011_Bieu4HTMT 2" xfId="3703"/>
    <cellStyle name="T_Book1_TN - Ho tro khac 2011_KH TPCP vung TNB (03-1-2012)" xfId="3704"/>
    <cellStyle name="T_Book1_TN - Ho tro khac 2011_KH TPCP vung TNB (03-1-2012) 2" xfId="3705"/>
    <cellStyle name="T_Book1_TH ung tren 70%-Ra soat phap ly-8-6 (dung de chuyen vao vu TH)" xfId="3680"/>
    <cellStyle name="T_Book1_TH ung tren 70%-Ra soat phap ly-8-6 (dung de chuyen vao vu TH) 2" xfId="3681"/>
    <cellStyle name="T_Book1_TH ung tren 70%-Ra soat phap ly-8-6 (dung de chuyen vao vu TH)_!1 1 bao cao giao KH ve HTCMT vung TNB   12-12-2011" xfId="3682"/>
    <cellStyle name="T_Book1_TH ung tren 70%-Ra soat phap ly-8-6 (dung de chuyen vao vu TH)_!1 1 bao cao giao KH ve HTCMT vung TNB   12-12-2011 2" xfId="3683"/>
    <cellStyle name="T_Book1_TH ung tren 70%-Ra soat phap ly-8-6 (dung de chuyen vao vu TH)_Bieu4HTMT" xfId="3684"/>
    <cellStyle name="T_Book1_TH ung tren 70%-Ra soat phap ly-8-6 (dung de chuyen vao vu TH)_Bieu4HTMT 2" xfId="3685"/>
    <cellStyle name="T_Book1_TH ung tren 70%-Ra soat phap ly-8-6 (dung de chuyen vao vu TH)_KH TPCP vung TNB (03-1-2012)" xfId="3686"/>
    <cellStyle name="T_Book1_TH ung tren 70%-Ra soat phap ly-8-6 (dung de chuyen vao vu TH)_KH TPCP vung TNB (03-1-2012) 2" xfId="3687"/>
    <cellStyle name="T_Book1_TH y kien LD_KH 2010 Ca Nuoc 22-9-2011-Gui ca Vu" xfId="3688"/>
    <cellStyle name="T_Book1_TH y kien LD_KH 2010 Ca Nuoc 22-9-2011-Gui ca Vu 2" xfId="3689"/>
    <cellStyle name="T_Book1_TH y kien LD_KH 2010 Ca Nuoc 22-9-2011-Gui ca Vu_!1 1 bao cao giao KH ve HTCMT vung TNB   12-12-2011" xfId="3690"/>
    <cellStyle name="T_Book1_TH y kien LD_KH 2010 Ca Nuoc 22-9-2011-Gui ca Vu_!1 1 bao cao giao KH ve HTCMT vung TNB   12-12-2011 2" xfId="3691"/>
    <cellStyle name="T_Book1_TH y kien LD_KH 2010 Ca Nuoc 22-9-2011-Gui ca Vu_Bieu4HTMT" xfId="3692"/>
    <cellStyle name="T_Book1_TH y kien LD_KH 2010 Ca Nuoc 22-9-2011-Gui ca Vu_Bieu4HTMT 2" xfId="3693"/>
    <cellStyle name="T_Book1_TH y kien LD_KH 2010 Ca Nuoc 22-9-2011-Gui ca Vu_KH TPCP vung TNB (03-1-2012)" xfId="3694"/>
    <cellStyle name="T_Book1_TH y kien LD_KH 2010 Ca Nuoc 22-9-2011-Gui ca Vu_KH TPCP vung TNB (03-1-2012) 2" xfId="3695"/>
    <cellStyle name="T_Book1_Thiet bi" xfId="3696"/>
    <cellStyle name="T_Book1_Thiet bi 2" xfId="3697"/>
    <cellStyle name="T_Book1_ung truoc 2011 NSTW Thanh Hoa + Nge An gui Thu 12-5" xfId="3706"/>
    <cellStyle name="T_Book1_ung truoc 2011 NSTW Thanh Hoa + Nge An gui Thu 12-5 2" xfId="3707"/>
    <cellStyle name="T_Book1_ung truoc 2011 NSTW Thanh Hoa + Nge An gui Thu 12-5_!1 1 bao cao giao KH ve HTCMT vung TNB   12-12-2011" xfId="3708"/>
    <cellStyle name="T_Book1_ung truoc 2011 NSTW Thanh Hoa + Nge An gui Thu 12-5_!1 1 bao cao giao KH ve HTCMT vung TNB   12-12-2011 2" xfId="3709"/>
    <cellStyle name="T_Book1_ung truoc 2011 NSTW Thanh Hoa + Nge An gui Thu 12-5_Bieu4HTMT" xfId="3710"/>
    <cellStyle name="T_Book1_ung truoc 2011 NSTW Thanh Hoa + Nge An gui Thu 12-5_Bieu4HTMT 2" xfId="3711"/>
    <cellStyle name="T_Book1_ung truoc 2011 NSTW Thanh Hoa + Nge An gui Thu 12-5_Bieu4HTMT_!1 1 bao cao giao KH ve HTCMT vung TNB   12-12-2011" xfId="3712"/>
    <cellStyle name="T_Book1_ung truoc 2011 NSTW Thanh Hoa + Nge An gui Thu 12-5_Bieu4HTMT_!1 1 bao cao giao KH ve HTCMT vung TNB   12-12-2011 2" xfId="3713"/>
    <cellStyle name="T_Book1_ung truoc 2011 NSTW Thanh Hoa + Nge An gui Thu 12-5_Bieu4HTMT_KH TPCP vung TNB (03-1-2012)" xfId="3714"/>
    <cellStyle name="T_Book1_ung truoc 2011 NSTW Thanh Hoa + Nge An gui Thu 12-5_Bieu4HTMT_KH TPCP vung TNB (03-1-2012) 2" xfId="3715"/>
    <cellStyle name="T_Book1_ung truoc 2011 NSTW Thanh Hoa + Nge An gui Thu 12-5_KH TPCP vung TNB (03-1-2012)" xfId="3716"/>
    <cellStyle name="T_Book1_ung truoc 2011 NSTW Thanh Hoa + Nge An gui Thu 12-5_KH TPCP vung TNB (03-1-2012) 2" xfId="3717"/>
    <cellStyle name="T_Book1_ÿÿÿÿÿ" xfId="3718"/>
    <cellStyle name="T_Book1_ÿÿÿÿÿ 2" xfId="3719"/>
    <cellStyle name="T_Copy of Bao cao  XDCB 7 thang nam 2008_So KH&amp;DT SUA" xfId="3726"/>
    <cellStyle name="T_Copy of Bao cao  XDCB 7 thang nam 2008_So KH&amp;DT SUA 2" xfId="3727"/>
    <cellStyle name="T_Copy of Bao cao  XDCB 7 thang nam 2008_So KH&amp;DT SUA_!1 1 bao cao giao KH ve HTCMT vung TNB   12-12-2011" xfId="3728"/>
    <cellStyle name="T_Copy of Bao cao  XDCB 7 thang nam 2008_So KH&amp;DT SUA_!1 1 bao cao giao KH ve HTCMT vung TNB   12-12-2011 2" xfId="3729"/>
    <cellStyle name="T_Copy of Bao cao  XDCB 7 thang nam 2008_So KH&amp;DT SUA_KH TPCP vung TNB (03-1-2012)" xfId="3730"/>
    <cellStyle name="T_Copy of Bao cao  XDCB 7 thang nam 2008_So KH&amp;DT SUA_KH TPCP vung TNB (03-1-2012) 2" xfId="3731"/>
    <cellStyle name="T_CPK" xfId="3732"/>
    <cellStyle name="T_CPK 2" xfId="3733"/>
    <cellStyle name="T_CPK_!1 1 bao cao giao KH ve HTCMT vung TNB   12-12-2011" xfId="3734"/>
    <cellStyle name="T_CPK_!1 1 bao cao giao KH ve HTCMT vung TNB   12-12-2011 2" xfId="3735"/>
    <cellStyle name="T_CPK_Bieu4HTMT" xfId="3736"/>
    <cellStyle name="T_CPK_Bieu4HTMT 2" xfId="3737"/>
    <cellStyle name="T_CPK_Bieu4HTMT_!1 1 bao cao giao KH ve HTCMT vung TNB   12-12-2011" xfId="3738"/>
    <cellStyle name="T_CPK_Bieu4HTMT_!1 1 bao cao giao KH ve HTCMT vung TNB   12-12-2011 2" xfId="3739"/>
    <cellStyle name="T_CPK_Bieu4HTMT_KH TPCP vung TNB (03-1-2012)" xfId="3740"/>
    <cellStyle name="T_CPK_Bieu4HTMT_KH TPCP vung TNB (03-1-2012) 2" xfId="3741"/>
    <cellStyle name="T_CPK_KH TPCP vung TNB (03-1-2012)" xfId="3742"/>
    <cellStyle name="T_CPK_KH TPCP vung TNB (03-1-2012) 2" xfId="3743"/>
    <cellStyle name="T_CTMTQG 2008" xfId="3744"/>
    <cellStyle name="T_CTMTQG 2008 2" xfId="3745"/>
    <cellStyle name="T_CTMTQG 2008_!1 1 bao cao giao KH ve HTCMT vung TNB   12-12-2011" xfId="3746"/>
    <cellStyle name="T_CTMTQG 2008_!1 1 bao cao giao KH ve HTCMT vung TNB   12-12-2011 2" xfId="3747"/>
    <cellStyle name="T_CTMTQG 2008_Bieu mau danh muc du an thuoc CTMTQG nam 2008" xfId="3748"/>
    <cellStyle name="T_CTMTQG 2008_Bieu mau danh muc du an thuoc CTMTQG nam 2008 2" xfId="3749"/>
    <cellStyle name="T_CTMTQG 2008_Bieu mau danh muc du an thuoc CTMTQG nam 2008_!1 1 bao cao giao KH ve HTCMT vung TNB   12-12-2011" xfId="3750"/>
    <cellStyle name="T_CTMTQG 2008_Bieu mau danh muc du an thuoc CTMTQG nam 2008_!1 1 bao cao giao KH ve HTCMT vung TNB   12-12-2011 2" xfId="3751"/>
    <cellStyle name="T_CTMTQG 2008_Bieu mau danh muc du an thuoc CTMTQG nam 2008_KH TPCP vung TNB (03-1-2012)" xfId="3752"/>
    <cellStyle name="T_CTMTQG 2008_Bieu mau danh muc du an thuoc CTMTQG nam 2008_KH TPCP vung TNB (03-1-2012) 2" xfId="3753"/>
    <cellStyle name="T_CTMTQG 2008_Hi-Tong hop KQ phan bo KH nam 08- LD fong giao 15-11-08" xfId="3754"/>
    <cellStyle name="T_CTMTQG 2008_Hi-Tong hop KQ phan bo KH nam 08- LD fong giao 15-11-08 2" xfId="3755"/>
    <cellStyle name="T_CTMTQG 2008_Hi-Tong hop KQ phan bo KH nam 08- LD fong giao 15-11-08_!1 1 bao cao giao KH ve HTCMT vung TNB   12-12-2011" xfId="3756"/>
    <cellStyle name="T_CTMTQG 2008_Hi-Tong hop KQ phan bo KH nam 08- LD fong giao 15-11-08_!1 1 bao cao giao KH ve HTCMT vung TNB   12-12-2011 2" xfId="3757"/>
    <cellStyle name="T_CTMTQG 2008_Hi-Tong hop KQ phan bo KH nam 08- LD fong giao 15-11-08_KH TPCP vung TNB (03-1-2012)" xfId="3758"/>
    <cellStyle name="T_CTMTQG 2008_Hi-Tong hop KQ phan bo KH nam 08- LD fong giao 15-11-08_KH TPCP vung TNB (03-1-2012) 2" xfId="3759"/>
    <cellStyle name="T_CTMTQG 2008_Ket qua thuc hien nam 2008" xfId="3760"/>
    <cellStyle name="T_CTMTQG 2008_Ket qua thuc hien nam 2008 2" xfId="3761"/>
    <cellStyle name="T_CTMTQG 2008_Ket qua thuc hien nam 2008_!1 1 bao cao giao KH ve HTCMT vung TNB   12-12-2011" xfId="3762"/>
    <cellStyle name="T_CTMTQG 2008_Ket qua thuc hien nam 2008_!1 1 bao cao giao KH ve HTCMT vung TNB   12-12-2011 2" xfId="3763"/>
    <cellStyle name="T_CTMTQG 2008_Ket qua thuc hien nam 2008_KH TPCP vung TNB (03-1-2012)" xfId="3764"/>
    <cellStyle name="T_CTMTQG 2008_Ket qua thuc hien nam 2008_KH TPCP vung TNB (03-1-2012) 2" xfId="3765"/>
    <cellStyle name="T_CTMTQG 2008_KH TPCP vung TNB (03-1-2012)" xfId="3766"/>
    <cellStyle name="T_CTMTQG 2008_KH TPCP vung TNB (03-1-2012) 2" xfId="3767"/>
    <cellStyle name="T_CTMTQG 2008_KH XDCB_2008 lan 1" xfId="3768"/>
    <cellStyle name="T_CTMTQG 2008_KH XDCB_2008 lan 1 2" xfId="3769"/>
    <cellStyle name="T_CTMTQG 2008_KH XDCB_2008 lan 1 sua ngay 27-10" xfId="3770"/>
    <cellStyle name="T_CTMTQG 2008_KH XDCB_2008 lan 1 sua ngay 27-10 2" xfId="3771"/>
    <cellStyle name="T_CTMTQG 2008_KH XDCB_2008 lan 1 sua ngay 27-10_!1 1 bao cao giao KH ve HTCMT vung TNB   12-12-2011" xfId="3772"/>
    <cellStyle name="T_CTMTQG 2008_KH XDCB_2008 lan 1 sua ngay 27-10_!1 1 bao cao giao KH ve HTCMT vung TNB   12-12-2011 2" xfId="3773"/>
    <cellStyle name="T_CTMTQG 2008_KH XDCB_2008 lan 1 sua ngay 27-10_KH TPCP vung TNB (03-1-2012)" xfId="3774"/>
    <cellStyle name="T_CTMTQG 2008_KH XDCB_2008 lan 1 sua ngay 27-10_KH TPCP vung TNB (03-1-2012) 2" xfId="3775"/>
    <cellStyle name="T_CTMTQG 2008_KH XDCB_2008 lan 1_!1 1 bao cao giao KH ve HTCMT vung TNB   12-12-2011" xfId="3776"/>
    <cellStyle name="T_CTMTQG 2008_KH XDCB_2008 lan 1_!1 1 bao cao giao KH ve HTCMT vung TNB   12-12-2011 2" xfId="3777"/>
    <cellStyle name="T_CTMTQG 2008_KH XDCB_2008 lan 1_KH TPCP vung TNB (03-1-2012)" xfId="3778"/>
    <cellStyle name="T_CTMTQG 2008_KH XDCB_2008 lan 1_KH TPCP vung TNB (03-1-2012) 2" xfId="3779"/>
    <cellStyle name="T_CTMTQG 2008_KH XDCB_2008 lan 2 sua ngay 10-11" xfId="3780"/>
    <cellStyle name="T_CTMTQG 2008_KH XDCB_2008 lan 2 sua ngay 10-11 2" xfId="3781"/>
    <cellStyle name="T_CTMTQG 2008_KH XDCB_2008 lan 2 sua ngay 10-11_!1 1 bao cao giao KH ve HTCMT vung TNB   12-12-2011" xfId="3782"/>
    <cellStyle name="T_CTMTQG 2008_KH XDCB_2008 lan 2 sua ngay 10-11_!1 1 bao cao giao KH ve HTCMT vung TNB   12-12-2011 2" xfId="3783"/>
    <cellStyle name="T_CTMTQG 2008_KH XDCB_2008 lan 2 sua ngay 10-11_KH TPCP vung TNB (03-1-2012)" xfId="3784"/>
    <cellStyle name="T_CTMTQG 2008_KH XDCB_2008 lan 2 sua ngay 10-11_KH TPCP vung TNB (03-1-2012) 2" xfId="3785"/>
    <cellStyle name="T_Chuan bi dau tu nam 2008" xfId="3720"/>
    <cellStyle name="T_Chuan bi dau tu nam 2008 2" xfId="3721"/>
    <cellStyle name="T_Chuan bi dau tu nam 2008_!1 1 bao cao giao KH ve HTCMT vung TNB   12-12-2011" xfId="3722"/>
    <cellStyle name="T_Chuan bi dau tu nam 2008_!1 1 bao cao giao KH ve HTCMT vung TNB   12-12-2011 2" xfId="3723"/>
    <cellStyle name="T_Chuan bi dau tu nam 2008_KH TPCP vung TNB (03-1-2012)" xfId="3724"/>
    <cellStyle name="T_Chuan bi dau tu nam 2008_KH TPCP vung TNB (03-1-2012) 2" xfId="3725"/>
    <cellStyle name="T_danh muc chuan bi dau tu 2011 ngay 07-6-2011" xfId="3786"/>
    <cellStyle name="T_danh muc chuan bi dau tu 2011 ngay 07-6-2011 2" xfId="3787"/>
    <cellStyle name="T_danh muc chuan bi dau tu 2011 ngay 07-6-2011_!1 1 bao cao giao KH ve HTCMT vung TNB   12-12-2011" xfId="3788"/>
    <cellStyle name="T_danh muc chuan bi dau tu 2011 ngay 07-6-2011_!1 1 bao cao giao KH ve HTCMT vung TNB   12-12-2011 2" xfId="3789"/>
    <cellStyle name="T_danh muc chuan bi dau tu 2011 ngay 07-6-2011_KH TPCP vung TNB (03-1-2012)" xfId="3790"/>
    <cellStyle name="T_danh muc chuan bi dau tu 2011 ngay 07-6-2011_KH TPCP vung TNB (03-1-2012) 2" xfId="3791"/>
    <cellStyle name="T_Danh muc pbo nguon von XSKT, XDCB nam 2009 chuyen qua nam 2010" xfId="3792"/>
    <cellStyle name="T_Danh muc pbo nguon von XSKT, XDCB nam 2009 chuyen qua nam 2010 2" xfId="3793"/>
    <cellStyle name="T_Danh muc pbo nguon von XSKT, XDCB nam 2009 chuyen qua nam 2010_!1 1 bao cao giao KH ve HTCMT vung TNB   12-12-2011" xfId="3794"/>
    <cellStyle name="T_Danh muc pbo nguon von XSKT, XDCB nam 2009 chuyen qua nam 2010_!1 1 bao cao giao KH ve HTCMT vung TNB   12-12-2011 2" xfId="3795"/>
    <cellStyle name="T_Danh muc pbo nguon von XSKT, XDCB nam 2009 chuyen qua nam 2010_KH TPCP vung TNB (03-1-2012)" xfId="3796"/>
    <cellStyle name="T_Danh muc pbo nguon von XSKT, XDCB nam 2009 chuyen qua nam 2010_KH TPCP vung TNB (03-1-2012) 2" xfId="3797"/>
    <cellStyle name="T_dieu chinh KH 2011 ngay 26-5-2011111" xfId="3798"/>
    <cellStyle name="T_dieu chinh KH 2011 ngay 26-5-2011111 2" xfId="3799"/>
    <cellStyle name="T_dieu chinh KH 2011 ngay 26-5-2011111_!1 1 bao cao giao KH ve HTCMT vung TNB   12-12-2011" xfId="3800"/>
    <cellStyle name="T_dieu chinh KH 2011 ngay 26-5-2011111_!1 1 bao cao giao KH ve HTCMT vung TNB   12-12-2011 2" xfId="3801"/>
    <cellStyle name="T_dieu chinh KH 2011 ngay 26-5-2011111_KH TPCP vung TNB (03-1-2012)" xfId="3802"/>
    <cellStyle name="T_dieu chinh KH 2011 ngay 26-5-2011111_KH TPCP vung TNB (03-1-2012) 2" xfId="3803"/>
    <cellStyle name="T_DK 2014-2015 final" xfId="3804"/>
    <cellStyle name="T_DK 2014-2015 final_05-12  KH trung han 2016-2020 - Liem Thinh edited" xfId="3805"/>
    <cellStyle name="T_DK 2014-2015 final_Copy of 05-12  KH trung han 2016-2020 - Liem Thinh edited (1)" xfId="3806"/>
    <cellStyle name="T_DK 2014-2015 new" xfId="3807"/>
    <cellStyle name="T_DK 2014-2015 new_05-12  KH trung han 2016-2020 - Liem Thinh edited" xfId="3808"/>
    <cellStyle name="T_DK 2014-2015 new_Copy of 05-12  KH trung han 2016-2020 - Liem Thinh edited (1)" xfId="3809"/>
    <cellStyle name="T_DK KH CBDT 2014 11-11-2013" xfId="3810"/>
    <cellStyle name="T_DK KH CBDT 2014 11-11-2013(1)" xfId="3811"/>
    <cellStyle name="T_DK KH CBDT 2014 11-11-2013(1)_05-12  KH trung han 2016-2020 - Liem Thinh edited" xfId="3812"/>
    <cellStyle name="T_DK KH CBDT 2014 11-11-2013(1)_Copy of 05-12  KH trung han 2016-2020 - Liem Thinh edited (1)" xfId="3813"/>
    <cellStyle name="T_DK KH CBDT 2014 11-11-2013_05-12  KH trung han 2016-2020 - Liem Thinh edited" xfId="3814"/>
    <cellStyle name="T_DK KH CBDT 2014 11-11-2013_Copy of 05-12  KH trung han 2016-2020 - Liem Thinh edited (1)" xfId="3815"/>
    <cellStyle name="T_DS KCH PHAN BO VON NSDP NAM 2010" xfId="3816"/>
    <cellStyle name="T_DS KCH PHAN BO VON NSDP NAM 2010 2" xfId="3817"/>
    <cellStyle name="T_DS KCH PHAN BO VON NSDP NAM 2010_!1 1 bao cao giao KH ve HTCMT vung TNB   12-12-2011" xfId="3818"/>
    <cellStyle name="T_DS KCH PHAN BO VON NSDP NAM 2010_!1 1 bao cao giao KH ve HTCMT vung TNB   12-12-2011 2" xfId="3819"/>
    <cellStyle name="T_DS KCH PHAN BO VON NSDP NAM 2010_KH TPCP vung TNB (03-1-2012)" xfId="3820"/>
    <cellStyle name="T_DS KCH PHAN BO VON NSDP NAM 2010_KH TPCP vung TNB (03-1-2012) 2" xfId="3821"/>
    <cellStyle name="T_Du an khoi cong moi nam 2010" xfId="3822"/>
    <cellStyle name="T_Du an khoi cong moi nam 2010 2" xfId="3823"/>
    <cellStyle name="T_Du an khoi cong moi nam 2010_!1 1 bao cao giao KH ve HTCMT vung TNB   12-12-2011" xfId="3824"/>
    <cellStyle name="T_Du an khoi cong moi nam 2010_!1 1 bao cao giao KH ve HTCMT vung TNB   12-12-2011 2" xfId="3825"/>
    <cellStyle name="T_Du an khoi cong moi nam 2010_KH TPCP vung TNB (03-1-2012)" xfId="3826"/>
    <cellStyle name="T_Du an khoi cong moi nam 2010_KH TPCP vung TNB (03-1-2012) 2" xfId="3827"/>
    <cellStyle name="T_DU AN TKQH VA CHUAN BI DAU TU NAM 2007 sua ngay 9-11" xfId="3828"/>
    <cellStyle name="T_DU AN TKQH VA CHUAN BI DAU TU NAM 2007 sua ngay 9-11 2" xfId="3829"/>
    <cellStyle name="T_DU AN TKQH VA CHUAN BI DAU TU NAM 2007 sua ngay 9-11_!1 1 bao cao giao KH ve HTCMT vung TNB   12-12-2011" xfId="3830"/>
    <cellStyle name="T_DU AN TKQH VA CHUAN BI DAU TU NAM 2007 sua ngay 9-11_!1 1 bao cao giao KH ve HTCMT vung TNB   12-12-2011 2" xfId="3831"/>
    <cellStyle name="T_DU AN TKQH VA CHUAN BI DAU TU NAM 2007 sua ngay 9-11_Bieu mau danh muc du an thuoc CTMTQG nam 2008" xfId="3832"/>
    <cellStyle name="T_DU AN TKQH VA CHUAN BI DAU TU NAM 2007 sua ngay 9-11_Bieu mau danh muc du an thuoc CTMTQG nam 2008 2" xfId="3833"/>
    <cellStyle name="T_DU AN TKQH VA CHUAN BI DAU TU NAM 2007 sua ngay 9-11_Bieu mau danh muc du an thuoc CTMTQG nam 2008_!1 1 bao cao giao KH ve HTCMT vung TNB   12-12-2011" xfId="3834"/>
    <cellStyle name="T_DU AN TKQH VA CHUAN BI DAU TU NAM 2007 sua ngay 9-11_Bieu mau danh muc du an thuoc CTMTQG nam 2008_!1 1 bao cao giao KH ve HTCMT vung TNB   12-12-2011 2" xfId="3835"/>
    <cellStyle name="T_DU AN TKQH VA CHUAN BI DAU TU NAM 2007 sua ngay 9-11_Bieu mau danh muc du an thuoc CTMTQG nam 2008_KH TPCP vung TNB (03-1-2012)" xfId="3836"/>
    <cellStyle name="T_DU AN TKQH VA CHUAN BI DAU TU NAM 2007 sua ngay 9-11_Bieu mau danh muc du an thuoc CTMTQG nam 2008_KH TPCP vung TNB (03-1-2012) 2" xfId="3837"/>
    <cellStyle name="T_DU AN TKQH VA CHUAN BI DAU TU NAM 2007 sua ngay 9-11_Du an khoi cong moi nam 2010" xfId="3838"/>
    <cellStyle name="T_DU AN TKQH VA CHUAN BI DAU TU NAM 2007 sua ngay 9-11_Du an khoi cong moi nam 2010 2" xfId="3839"/>
    <cellStyle name="T_DU AN TKQH VA CHUAN BI DAU TU NAM 2007 sua ngay 9-11_Du an khoi cong moi nam 2010_!1 1 bao cao giao KH ve HTCMT vung TNB   12-12-2011" xfId="3840"/>
    <cellStyle name="T_DU AN TKQH VA CHUAN BI DAU TU NAM 2007 sua ngay 9-11_Du an khoi cong moi nam 2010_!1 1 bao cao giao KH ve HTCMT vung TNB   12-12-2011 2" xfId="3841"/>
    <cellStyle name="T_DU AN TKQH VA CHUAN BI DAU TU NAM 2007 sua ngay 9-11_Du an khoi cong moi nam 2010_KH TPCP vung TNB (03-1-2012)" xfId="3842"/>
    <cellStyle name="T_DU AN TKQH VA CHUAN BI DAU TU NAM 2007 sua ngay 9-11_Du an khoi cong moi nam 2010_KH TPCP vung TNB (03-1-2012) 2" xfId="3843"/>
    <cellStyle name="T_DU AN TKQH VA CHUAN BI DAU TU NAM 2007 sua ngay 9-11_Ket qua phan bo von nam 2008" xfId="3844"/>
    <cellStyle name="T_DU AN TKQH VA CHUAN BI DAU TU NAM 2007 sua ngay 9-11_Ket qua phan bo von nam 2008 2" xfId="3845"/>
    <cellStyle name="T_DU AN TKQH VA CHUAN BI DAU TU NAM 2007 sua ngay 9-11_Ket qua phan bo von nam 2008_!1 1 bao cao giao KH ve HTCMT vung TNB   12-12-2011" xfId="3846"/>
    <cellStyle name="T_DU AN TKQH VA CHUAN BI DAU TU NAM 2007 sua ngay 9-11_Ket qua phan bo von nam 2008_!1 1 bao cao giao KH ve HTCMT vung TNB   12-12-2011 2" xfId="3847"/>
    <cellStyle name="T_DU AN TKQH VA CHUAN BI DAU TU NAM 2007 sua ngay 9-11_Ket qua phan bo von nam 2008_KH TPCP vung TNB (03-1-2012)" xfId="3848"/>
    <cellStyle name="T_DU AN TKQH VA CHUAN BI DAU TU NAM 2007 sua ngay 9-11_Ket qua phan bo von nam 2008_KH TPCP vung TNB (03-1-2012) 2" xfId="3849"/>
    <cellStyle name="T_DU AN TKQH VA CHUAN BI DAU TU NAM 2007 sua ngay 9-11_KH TPCP vung TNB (03-1-2012)" xfId="3850"/>
    <cellStyle name="T_DU AN TKQH VA CHUAN BI DAU TU NAM 2007 sua ngay 9-11_KH TPCP vung TNB (03-1-2012) 2" xfId="3851"/>
    <cellStyle name="T_DU AN TKQH VA CHUAN BI DAU TU NAM 2007 sua ngay 9-11_KH XDCB_2008 lan 2 sua ngay 10-11" xfId="3852"/>
    <cellStyle name="T_DU AN TKQH VA CHUAN BI DAU TU NAM 2007 sua ngay 9-11_KH XDCB_2008 lan 2 sua ngay 10-11 2" xfId="3853"/>
    <cellStyle name="T_DU AN TKQH VA CHUAN BI DAU TU NAM 2007 sua ngay 9-11_KH XDCB_2008 lan 2 sua ngay 10-11_!1 1 bao cao giao KH ve HTCMT vung TNB   12-12-2011" xfId="3854"/>
    <cellStyle name="T_DU AN TKQH VA CHUAN BI DAU TU NAM 2007 sua ngay 9-11_KH XDCB_2008 lan 2 sua ngay 10-11_!1 1 bao cao giao KH ve HTCMT vung TNB   12-12-2011 2" xfId="3855"/>
    <cellStyle name="T_DU AN TKQH VA CHUAN BI DAU TU NAM 2007 sua ngay 9-11_KH XDCB_2008 lan 2 sua ngay 10-11_KH TPCP vung TNB (03-1-2012)" xfId="3856"/>
    <cellStyle name="T_DU AN TKQH VA CHUAN BI DAU TU NAM 2007 sua ngay 9-11_KH XDCB_2008 lan 2 sua ngay 10-11_KH TPCP vung TNB (03-1-2012) 2" xfId="3857"/>
    <cellStyle name="T_du toan dieu chinh  20-8-2006" xfId="3858"/>
    <cellStyle name="T_du toan dieu chinh  20-8-2006 2" xfId="3859"/>
    <cellStyle name="T_du toan dieu chinh  20-8-2006_!1 1 bao cao giao KH ve HTCMT vung TNB   12-12-2011" xfId="3860"/>
    <cellStyle name="T_du toan dieu chinh  20-8-2006_!1 1 bao cao giao KH ve HTCMT vung TNB   12-12-2011 2" xfId="3861"/>
    <cellStyle name="T_du toan dieu chinh  20-8-2006_Bieu4HTMT" xfId="3862"/>
    <cellStyle name="T_du toan dieu chinh  20-8-2006_Bieu4HTMT 2" xfId="3863"/>
    <cellStyle name="T_du toan dieu chinh  20-8-2006_Bieu4HTMT_!1 1 bao cao giao KH ve HTCMT vung TNB   12-12-2011" xfId="3864"/>
    <cellStyle name="T_du toan dieu chinh  20-8-2006_Bieu4HTMT_!1 1 bao cao giao KH ve HTCMT vung TNB   12-12-2011 2" xfId="3865"/>
    <cellStyle name="T_du toan dieu chinh  20-8-2006_Bieu4HTMT_KH TPCP vung TNB (03-1-2012)" xfId="3866"/>
    <cellStyle name="T_du toan dieu chinh  20-8-2006_Bieu4HTMT_KH TPCP vung TNB (03-1-2012) 2" xfId="3867"/>
    <cellStyle name="T_du toan dieu chinh  20-8-2006_KH TPCP vung TNB (03-1-2012)" xfId="3868"/>
    <cellStyle name="T_du toan dieu chinh  20-8-2006_KH TPCP vung TNB (03-1-2012) 2" xfId="3869"/>
    <cellStyle name="T_giao KH 2011 ngay 10-12-2010" xfId="3870"/>
    <cellStyle name="T_giao KH 2011 ngay 10-12-2010 2" xfId="3871"/>
    <cellStyle name="T_giao KH 2011 ngay 10-12-2010_!1 1 bao cao giao KH ve HTCMT vung TNB   12-12-2011" xfId="3872"/>
    <cellStyle name="T_giao KH 2011 ngay 10-12-2010_!1 1 bao cao giao KH ve HTCMT vung TNB   12-12-2011 2" xfId="3873"/>
    <cellStyle name="T_giao KH 2011 ngay 10-12-2010_KH TPCP vung TNB (03-1-2012)" xfId="3874"/>
    <cellStyle name="T_giao KH 2011 ngay 10-12-2010_KH TPCP vung TNB (03-1-2012) 2" xfId="3875"/>
    <cellStyle name="T_Ht-PTq1-03" xfId="3876"/>
    <cellStyle name="T_Ht-PTq1-03 2" xfId="3877"/>
    <cellStyle name="T_Ht-PTq1-03_!1 1 bao cao giao KH ve HTCMT vung TNB   12-12-2011" xfId="3878"/>
    <cellStyle name="T_Ht-PTq1-03_!1 1 bao cao giao KH ve HTCMT vung TNB   12-12-2011 2" xfId="3879"/>
    <cellStyle name="T_Ht-PTq1-03_kien giang 2" xfId="3880"/>
    <cellStyle name="T_Ht-PTq1-03_kien giang 2 2" xfId="3881"/>
    <cellStyle name="T_Ke hoach KTXH  nam 2009_PKT thang 11 nam 2008" xfId="3882"/>
    <cellStyle name="T_Ke hoach KTXH  nam 2009_PKT thang 11 nam 2008 2" xfId="3883"/>
    <cellStyle name="T_Ke hoach KTXH  nam 2009_PKT thang 11 nam 2008_!1 1 bao cao giao KH ve HTCMT vung TNB   12-12-2011" xfId="3884"/>
    <cellStyle name="T_Ke hoach KTXH  nam 2009_PKT thang 11 nam 2008_!1 1 bao cao giao KH ve HTCMT vung TNB   12-12-2011 2" xfId="3885"/>
    <cellStyle name="T_Ke hoach KTXH  nam 2009_PKT thang 11 nam 2008_KH TPCP vung TNB (03-1-2012)" xfId="3886"/>
    <cellStyle name="T_Ke hoach KTXH  nam 2009_PKT thang 11 nam 2008_KH TPCP vung TNB (03-1-2012) 2" xfId="3887"/>
    <cellStyle name="T_Ket qua dau thau" xfId="3888"/>
    <cellStyle name="T_Ket qua dau thau 2" xfId="3889"/>
    <cellStyle name="T_Ket qua dau thau_!1 1 bao cao giao KH ve HTCMT vung TNB   12-12-2011" xfId="3890"/>
    <cellStyle name="T_Ket qua dau thau_!1 1 bao cao giao KH ve HTCMT vung TNB   12-12-2011 2" xfId="3891"/>
    <cellStyle name="T_Ket qua dau thau_KH TPCP vung TNB (03-1-2012)" xfId="3892"/>
    <cellStyle name="T_Ket qua dau thau_KH TPCP vung TNB (03-1-2012) 2" xfId="3893"/>
    <cellStyle name="T_Ket qua phan bo von nam 2008" xfId="3894"/>
    <cellStyle name="T_Ket qua phan bo von nam 2008 2" xfId="3895"/>
    <cellStyle name="T_Ket qua phan bo von nam 2008_!1 1 bao cao giao KH ve HTCMT vung TNB   12-12-2011" xfId="3896"/>
    <cellStyle name="T_Ket qua phan bo von nam 2008_!1 1 bao cao giao KH ve HTCMT vung TNB   12-12-2011 2" xfId="3897"/>
    <cellStyle name="T_Ket qua phan bo von nam 2008_KH TPCP vung TNB (03-1-2012)" xfId="3898"/>
    <cellStyle name="T_Ket qua phan bo von nam 2008_KH TPCP vung TNB (03-1-2012) 2" xfId="3899"/>
    <cellStyle name="T_kien giang 2" xfId="3909"/>
    <cellStyle name="T_kien giang 2 2" xfId="3910"/>
    <cellStyle name="T_KH 2011-2015" xfId="3900"/>
    <cellStyle name="T_KH TPCP vung TNB (03-1-2012)" xfId="3901"/>
    <cellStyle name="T_KH TPCP vung TNB (03-1-2012) 2" xfId="3902"/>
    <cellStyle name="T_KH XDCB_2008 lan 2 sua ngay 10-11" xfId="3903"/>
    <cellStyle name="T_KH XDCB_2008 lan 2 sua ngay 10-11 2" xfId="3904"/>
    <cellStyle name="T_KH XDCB_2008 lan 2 sua ngay 10-11_!1 1 bao cao giao KH ve HTCMT vung TNB   12-12-2011" xfId="3905"/>
    <cellStyle name="T_KH XDCB_2008 lan 2 sua ngay 10-11_!1 1 bao cao giao KH ve HTCMT vung TNB   12-12-2011 2" xfId="3906"/>
    <cellStyle name="T_KH XDCB_2008 lan 2 sua ngay 10-11_KH TPCP vung TNB (03-1-2012)" xfId="3907"/>
    <cellStyle name="T_KH XDCB_2008 lan 2 sua ngay 10-11_KH TPCP vung TNB (03-1-2012) 2" xfId="3908"/>
    <cellStyle name="T_Me_Tri_6_07" xfId="3911"/>
    <cellStyle name="T_Me_Tri_6_07 2" xfId="3912"/>
    <cellStyle name="T_Me_Tri_6_07_!1 1 bao cao giao KH ve HTCMT vung TNB   12-12-2011" xfId="3913"/>
    <cellStyle name="T_Me_Tri_6_07_!1 1 bao cao giao KH ve HTCMT vung TNB   12-12-2011 2" xfId="3914"/>
    <cellStyle name="T_Me_Tri_6_07_Bieu4HTMT" xfId="3915"/>
    <cellStyle name="T_Me_Tri_6_07_Bieu4HTMT 2" xfId="3916"/>
    <cellStyle name="T_Me_Tri_6_07_Bieu4HTMT_!1 1 bao cao giao KH ve HTCMT vung TNB   12-12-2011" xfId="3917"/>
    <cellStyle name="T_Me_Tri_6_07_Bieu4HTMT_!1 1 bao cao giao KH ve HTCMT vung TNB   12-12-2011 2" xfId="3918"/>
    <cellStyle name="T_Me_Tri_6_07_Bieu4HTMT_KH TPCP vung TNB (03-1-2012)" xfId="3919"/>
    <cellStyle name="T_Me_Tri_6_07_Bieu4HTMT_KH TPCP vung TNB (03-1-2012) 2" xfId="3920"/>
    <cellStyle name="T_Me_Tri_6_07_KH TPCP vung TNB (03-1-2012)" xfId="3921"/>
    <cellStyle name="T_Me_Tri_6_07_KH TPCP vung TNB (03-1-2012) 2" xfId="3922"/>
    <cellStyle name="T_N2 thay dat (N1-1)" xfId="3923"/>
    <cellStyle name="T_N2 thay dat (N1-1) 2" xfId="3924"/>
    <cellStyle name="T_N2 thay dat (N1-1)_!1 1 bao cao giao KH ve HTCMT vung TNB   12-12-2011" xfId="3925"/>
    <cellStyle name="T_N2 thay dat (N1-1)_!1 1 bao cao giao KH ve HTCMT vung TNB   12-12-2011 2" xfId="3926"/>
    <cellStyle name="T_N2 thay dat (N1-1)_Bieu4HTMT" xfId="3927"/>
    <cellStyle name="T_N2 thay dat (N1-1)_Bieu4HTMT 2" xfId="3928"/>
    <cellStyle name="T_N2 thay dat (N1-1)_Bieu4HTMT_!1 1 bao cao giao KH ve HTCMT vung TNB   12-12-2011" xfId="3929"/>
    <cellStyle name="T_N2 thay dat (N1-1)_Bieu4HTMT_!1 1 bao cao giao KH ve HTCMT vung TNB   12-12-2011 2" xfId="3930"/>
    <cellStyle name="T_N2 thay dat (N1-1)_Bieu4HTMT_KH TPCP vung TNB (03-1-2012)" xfId="3931"/>
    <cellStyle name="T_N2 thay dat (N1-1)_Bieu4HTMT_KH TPCP vung TNB (03-1-2012) 2" xfId="3932"/>
    <cellStyle name="T_N2 thay dat (N1-1)_KH TPCP vung TNB (03-1-2012)" xfId="3933"/>
    <cellStyle name="T_N2 thay dat (N1-1)_KH TPCP vung TNB (03-1-2012) 2" xfId="3934"/>
    <cellStyle name="T_Phuong an can doi nam 2008" xfId="3935"/>
    <cellStyle name="T_Phuong an can doi nam 2008 2" xfId="3936"/>
    <cellStyle name="T_Phuong an can doi nam 2008_!1 1 bao cao giao KH ve HTCMT vung TNB   12-12-2011" xfId="3937"/>
    <cellStyle name="T_Phuong an can doi nam 2008_!1 1 bao cao giao KH ve HTCMT vung TNB   12-12-2011 2" xfId="3938"/>
    <cellStyle name="T_Phuong an can doi nam 2008_KH TPCP vung TNB (03-1-2012)" xfId="3939"/>
    <cellStyle name="T_Phuong an can doi nam 2008_KH TPCP vung TNB (03-1-2012) 2" xfId="3940"/>
    <cellStyle name="T_Seagame(BTL)" xfId="3941"/>
    <cellStyle name="T_Seagame(BTL) 2" xfId="3942"/>
    <cellStyle name="T_So GTVT" xfId="3943"/>
    <cellStyle name="T_So GTVT 2" xfId="3944"/>
    <cellStyle name="T_So GTVT_!1 1 bao cao giao KH ve HTCMT vung TNB   12-12-2011" xfId="3945"/>
    <cellStyle name="T_So GTVT_!1 1 bao cao giao KH ve HTCMT vung TNB   12-12-2011 2" xfId="3946"/>
    <cellStyle name="T_So GTVT_KH TPCP vung TNB (03-1-2012)" xfId="3947"/>
    <cellStyle name="T_So GTVT_KH TPCP vung TNB (03-1-2012) 2" xfId="3948"/>
    <cellStyle name="T_tai co cau dau tu (tong hop)1" xfId="3949"/>
    <cellStyle name="T_TDT + duong(8-5-07)" xfId="3950"/>
    <cellStyle name="T_TDT + duong(8-5-07) 2" xfId="3951"/>
    <cellStyle name="T_TDT + duong(8-5-07)_!1 1 bao cao giao KH ve HTCMT vung TNB   12-12-2011" xfId="3952"/>
    <cellStyle name="T_TDT + duong(8-5-07)_!1 1 bao cao giao KH ve HTCMT vung TNB   12-12-2011 2" xfId="3953"/>
    <cellStyle name="T_TDT + duong(8-5-07)_Bieu4HTMT" xfId="3954"/>
    <cellStyle name="T_TDT + duong(8-5-07)_Bieu4HTMT 2" xfId="3955"/>
    <cellStyle name="T_TDT + duong(8-5-07)_Bieu4HTMT_!1 1 bao cao giao KH ve HTCMT vung TNB   12-12-2011" xfId="3956"/>
    <cellStyle name="T_TDT + duong(8-5-07)_Bieu4HTMT_!1 1 bao cao giao KH ve HTCMT vung TNB   12-12-2011 2" xfId="3957"/>
    <cellStyle name="T_TDT + duong(8-5-07)_Bieu4HTMT_KH TPCP vung TNB (03-1-2012)" xfId="3958"/>
    <cellStyle name="T_TDT + duong(8-5-07)_Bieu4HTMT_KH TPCP vung TNB (03-1-2012) 2" xfId="3959"/>
    <cellStyle name="T_TDT + duong(8-5-07)_KH TPCP vung TNB (03-1-2012)" xfId="3960"/>
    <cellStyle name="T_TDT + duong(8-5-07)_KH TPCP vung TNB (03-1-2012) 2" xfId="3961"/>
    <cellStyle name="T_TK_HT" xfId="3986"/>
    <cellStyle name="T_TK_HT 2" xfId="3987"/>
    <cellStyle name="T_tham_tra_du_toan" xfId="3962"/>
    <cellStyle name="T_tham_tra_du_toan 2" xfId="3963"/>
    <cellStyle name="T_tham_tra_du_toan_!1 1 bao cao giao KH ve HTCMT vung TNB   12-12-2011" xfId="3964"/>
    <cellStyle name="T_tham_tra_du_toan_!1 1 bao cao giao KH ve HTCMT vung TNB   12-12-2011 2" xfId="3965"/>
    <cellStyle name="T_tham_tra_du_toan_Bieu4HTMT" xfId="3966"/>
    <cellStyle name="T_tham_tra_du_toan_Bieu4HTMT 2" xfId="3967"/>
    <cellStyle name="T_tham_tra_du_toan_Bieu4HTMT_!1 1 bao cao giao KH ve HTCMT vung TNB   12-12-2011" xfId="3968"/>
    <cellStyle name="T_tham_tra_du_toan_Bieu4HTMT_!1 1 bao cao giao KH ve HTCMT vung TNB   12-12-2011 2" xfId="3969"/>
    <cellStyle name="T_tham_tra_du_toan_Bieu4HTMT_KH TPCP vung TNB (03-1-2012)" xfId="3970"/>
    <cellStyle name="T_tham_tra_du_toan_Bieu4HTMT_KH TPCP vung TNB (03-1-2012) 2" xfId="3971"/>
    <cellStyle name="T_tham_tra_du_toan_KH TPCP vung TNB (03-1-2012)" xfId="3972"/>
    <cellStyle name="T_tham_tra_du_toan_KH TPCP vung TNB (03-1-2012) 2" xfId="3973"/>
    <cellStyle name="T_Thiet bi" xfId="3974"/>
    <cellStyle name="T_Thiet bi 2" xfId="3975"/>
    <cellStyle name="T_Thiet bi_!1 1 bao cao giao KH ve HTCMT vung TNB   12-12-2011" xfId="3976"/>
    <cellStyle name="T_Thiet bi_!1 1 bao cao giao KH ve HTCMT vung TNB   12-12-2011 2" xfId="3977"/>
    <cellStyle name="T_Thiet bi_Bieu4HTMT" xfId="3978"/>
    <cellStyle name="T_Thiet bi_Bieu4HTMT 2" xfId="3979"/>
    <cellStyle name="T_Thiet bi_Bieu4HTMT_!1 1 bao cao giao KH ve HTCMT vung TNB   12-12-2011" xfId="3980"/>
    <cellStyle name="T_Thiet bi_Bieu4HTMT_!1 1 bao cao giao KH ve HTCMT vung TNB   12-12-2011 2" xfId="3981"/>
    <cellStyle name="T_Thiet bi_Bieu4HTMT_KH TPCP vung TNB (03-1-2012)" xfId="3982"/>
    <cellStyle name="T_Thiet bi_Bieu4HTMT_KH TPCP vung TNB (03-1-2012) 2" xfId="3983"/>
    <cellStyle name="T_Thiet bi_KH TPCP vung TNB (03-1-2012)" xfId="3984"/>
    <cellStyle name="T_Thiet bi_KH TPCP vung TNB (03-1-2012) 2" xfId="3985"/>
    <cellStyle name="T_Van Ban 2007" xfId="3988"/>
    <cellStyle name="T_Van Ban 2007_15_10_2013 BC nhu cau von doi ung ODA (2014-2016) ngay 15102013 Sua" xfId="3989"/>
    <cellStyle name="T_Van Ban 2007_bao cao phan bo KHDT 2011(final)" xfId="3990"/>
    <cellStyle name="T_Van Ban 2007_bao cao phan bo KHDT 2011(final)_BC nhu cau von doi ung ODA nganh NN (BKH)" xfId="3991"/>
    <cellStyle name="T_Van Ban 2007_bao cao phan bo KHDT 2011(final)_BC Tai co cau (bieu TH)" xfId="3992"/>
    <cellStyle name="T_Van Ban 2007_bao cao phan bo KHDT 2011(final)_DK 2014-2015 final" xfId="3993"/>
    <cellStyle name="T_Van Ban 2007_bao cao phan bo KHDT 2011(final)_DK 2014-2015 new" xfId="3994"/>
    <cellStyle name="T_Van Ban 2007_bao cao phan bo KHDT 2011(final)_DK KH CBDT 2014 11-11-2013" xfId="3995"/>
    <cellStyle name="T_Van Ban 2007_bao cao phan bo KHDT 2011(final)_DK KH CBDT 2014 11-11-2013(1)" xfId="3996"/>
    <cellStyle name="T_Van Ban 2007_bao cao phan bo KHDT 2011(final)_KH 2011-2015" xfId="3997"/>
    <cellStyle name="T_Van Ban 2007_bao cao phan bo KHDT 2011(final)_tai co cau dau tu (tong hop)1" xfId="3998"/>
    <cellStyle name="T_Van Ban 2007_BC nhu cau von doi ung ODA nganh NN (BKH)" xfId="3999"/>
    <cellStyle name="T_Van Ban 2007_BC nhu cau von doi ung ODA nganh NN (BKH)_05-12  KH trung han 2016-2020 - Liem Thinh edited" xfId="4000"/>
    <cellStyle name="T_Van Ban 2007_BC nhu cau von doi ung ODA nganh NN (BKH)_Copy of 05-12  KH trung han 2016-2020 - Liem Thinh edited (1)" xfId="4001"/>
    <cellStyle name="T_Van Ban 2007_BC Tai co cau (bieu TH)" xfId="4002"/>
    <cellStyle name="T_Van Ban 2007_BC Tai co cau (bieu TH)_05-12  KH trung han 2016-2020 - Liem Thinh edited" xfId="4003"/>
    <cellStyle name="T_Van Ban 2007_BC Tai co cau (bieu TH)_Copy of 05-12  KH trung han 2016-2020 - Liem Thinh edited (1)" xfId="4004"/>
    <cellStyle name="T_Van Ban 2007_DK 2014-2015 final" xfId="4005"/>
    <cellStyle name="T_Van Ban 2007_DK 2014-2015 final_05-12  KH trung han 2016-2020 - Liem Thinh edited" xfId="4006"/>
    <cellStyle name="T_Van Ban 2007_DK 2014-2015 final_Copy of 05-12  KH trung han 2016-2020 - Liem Thinh edited (1)" xfId="4007"/>
    <cellStyle name="T_Van Ban 2007_DK 2014-2015 new" xfId="4008"/>
    <cellStyle name="T_Van Ban 2007_DK 2014-2015 new_05-12  KH trung han 2016-2020 - Liem Thinh edited" xfId="4009"/>
    <cellStyle name="T_Van Ban 2007_DK 2014-2015 new_Copy of 05-12  KH trung han 2016-2020 - Liem Thinh edited (1)" xfId="4010"/>
    <cellStyle name="T_Van Ban 2007_DK KH CBDT 2014 11-11-2013" xfId="4011"/>
    <cellStyle name="T_Van Ban 2007_DK KH CBDT 2014 11-11-2013(1)" xfId="4012"/>
    <cellStyle name="T_Van Ban 2007_DK KH CBDT 2014 11-11-2013(1)_05-12  KH trung han 2016-2020 - Liem Thinh edited" xfId="4013"/>
    <cellStyle name="T_Van Ban 2007_DK KH CBDT 2014 11-11-2013(1)_Copy of 05-12  KH trung han 2016-2020 - Liem Thinh edited (1)" xfId="4014"/>
    <cellStyle name="T_Van Ban 2007_DK KH CBDT 2014 11-11-2013_05-12  KH trung han 2016-2020 - Liem Thinh edited" xfId="4015"/>
    <cellStyle name="T_Van Ban 2007_DK KH CBDT 2014 11-11-2013_Copy of 05-12  KH trung han 2016-2020 - Liem Thinh edited (1)" xfId="4016"/>
    <cellStyle name="T_Van Ban 2008" xfId="4017"/>
    <cellStyle name="T_Van Ban 2008_15_10_2013 BC nhu cau von doi ung ODA (2014-2016) ngay 15102013 Sua" xfId="4018"/>
    <cellStyle name="T_Van Ban 2008_bao cao phan bo KHDT 2011(final)" xfId="4019"/>
    <cellStyle name="T_Van Ban 2008_bao cao phan bo KHDT 2011(final)_BC nhu cau von doi ung ODA nganh NN (BKH)" xfId="4020"/>
    <cellStyle name="T_Van Ban 2008_bao cao phan bo KHDT 2011(final)_BC Tai co cau (bieu TH)" xfId="4021"/>
    <cellStyle name="T_Van Ban 2008_bao cao phan bo KHDT 2011(final)_DK 2014-2015 final" xfId="4022"/>
    <cellStyle name="T_Van Ban 2008_bao cao phan bo KHDT 2011(final)_DK 2014-2015 new" xfId="4023"/>
    <cellStyle name="T_Van Ban 2008_bao cao phan bo KHDT 2011(final)_DK KH CBDT 2014 11-11-2013" xfId="4024"/>
    <cellStyle name="T_Van Ban 2008_bao cao phan bo KHDT 2011(final)_DK KH CBDT 2014 11-11-2013(1)" xfId="4025"/>
    <cellStyle name="T_Van Ban 2008_bao cao phan bo KHDT 2011(final)_KH 2011-2015" xfId="4026"/>
    <cellStyle name="T_Van Ban 2008_bao cao phan bo KHDT 2011(final)_tai co cau dau tu (tong hop)1" xfId="4027"/>
    <cellStyle name="T_Van Ban 2008_BC nhu cau von doi ung ODA nganh NN (BKH)" xfId="4028"/>
    <cellStyle name="T_Van Ban 2008_BC nhu cau von doi ung ODA nganh NN (BKH)_05-12  KH trung han 2016-2020 - Liem Thinh edited" xfId="4029"/>
    <cellStyle name="T_Van Ban 2008_BC nhu cau von doi ung ODA nganh NN (BKH)_Copy of 05-12  KH trung han 2016-2020 - Liem Thinh edited (1)" xfId="4030"/>
    <cellStyle name="T_Van Ban 2008_BC Tai co cau (bieu TH)" xfId="4031"/>
    <cellStyle name="T_Van Ban 2008_BC Tai co cau (bieu TH)_05-12  KH trung han 2016-2020 - Liem Thinh edited" xfId="4032"/>
    <cellStyle name="T_Van Ban 2008_BC Tai co cau (bieu TH)_Copy of 05-12  KH trung han 2016-2020 - Liem Thinh edited (1)" xfId="4033"/>
    <cellStyle name="T_Van Ban 2008_DK 2014-2015 final" xfId="4034"/>
    <cellStyle name="T_Van Ban 2008_DK 2014-2015 final_05-12  KH trung han 2016-2020 - Liem Thinh edited" xfId="4035"/>
    <cellStyle name="T_Van Ban 2008_DK 2014-2015 final_Copy of 05-12  KH trung han 2016-2020 - Liem Thinh edited (1)" xfId="4036"/>
    <cellStyle name="T_Van Ban 2008_DK 2014-2015 new" xfId="4037"/>
    <cellStyle name="T_Van Ban 2008_DK 2014-2015 new_05-12  KH trung han 2016-2020 - Liem Thinh edited" xfId="4038"/>
    <cellStyle name="T_Van Ban 2008_DK 2014-2015 new_Copy of 05-12  KH trung han 2016-2020 - Liem Thinh edited (1)" xfId="4039"/>
    <cellStyle name="T_Van Ban 2008_DK KH CBDT 2014 11-11-2013" xfId="4040"/>
    <cellStyle name="T_Van Ban 2008_DK KH CBDT 2014 11-11-2013(1)" xfId="4041"/>
    <cellStyle name="T_Van Ban 2008_DK KH CBDT 2014 11-11-2013(1)_05-12  KH trung han 2016-2020 - Liem Thinh edited" xfId="4042"/>
    <cellStyle name="T_Van Ban 2008_DK KH CBDT 2014 11-11-2013(1)_Copy of 05-12  KH trung han 2016-2020 - Liem Thinh edited (1)" xfId="4043"/>
    <cellStyle name="T_Van Ban 2008_DK KH CBDT 2014 11-11-2013_05-12  KH trung han 2016-2020 - Liem Thinh edited" xfId="4044"/>
    <cellStyle name="T_Van Ban 2008_DK KH CBDT 2014 11-11-2013_Copy of 05-12  KH trung han 2016-2020 - Liem Thinh edited (1)" xfId="4045"/>
    <cellStyle name="T_XDCB thang 12.2010" xfId="4046"/>
    <cellStyle name="T_XDCB thang 12.2010 2" xfId="4047"/>
    <cellStyle name="T_XDCB thang 12.2010_!1 1 bao cao giao KH ve HTCMT vung TNB   12-12-2011" xfId="4048"/>
    <cellStyle name="T_XDCB thang 12.2010_!1 1 bao cao giao KH ve HTCMT vung TNB   12-12-2011 2" xfId="4049"/>
    <cellStyle name="T_XDCB thang 12.2010_KH TPCP vung TNB (03-1-2012)" xfId="4050"/>
    <cellStyle name="T_XDCB thang 12.2010_KH TPCP vung TNB (03-1-2012) 2" xfId="4051"/>
    <cellStyle name="T_ÿÿÿÿÿ" xfId="4052"/>
    <cellStyle name="T_ÿÿÿÿÿ 2" xfId="4053"/>
    <cellStyle name="T_ÿÿÿÿÿ_!1 1 bao cao giao KH ve HTCMT vung TNB   12-12-2011" xfId="4054"/>
    <cellStyle name="T_ÿÿÿÿÿ_!1 1 bao cao giao KH ve HTCMT vung TNB   12-12-2011 2" xfId="4055"/>
    <cellStyle name="T_ÿÿÿÿÿ_Bieu mau cong trinh khoi cong moi 3-4" xfId="4056"/>
    <cellStyle name="T_ÿÿÿÿÿ_Bieu mau cong trinh khoi cong moi 3-4 2" xfId="4057"/>
    <cellStyle name="T_ÿÿÿÿÿ_Bieu mau cong trinh khoi cong moi 3-4_!1 1 bao cao giao KH ve HTCMT vung TNB   12-12-2011" xfId="4058"/>
    <cellStyle name="T_ÿÿÿÿÿ_Bieu mau cong trinh khoi cong moi 3-4_!1 1 bao cao giao KH ve HTCMT vung TNB   12-12-2011 2" xfId="4059"/>
    <cellStyle name="T_ÿÿÿÿÿ_Bieu mau cong trinh khoi cong moi 3-4_KH TPCP vung TNB (03-1-2012)" xfId="4060"/>
    <cellStyle name="T_ÿÿÿÿÿ_Bieu mau cong trinh khoi cong moi 3-4_KH TPCP vung TNB (03-1-2012) 2" xfId="4061"/>
    <cellStyle name="T_ÿÿÿÿÿ_Bieu3ODA" xfId="4062"/>
    <cellStyle name="T_ÿÿÿÿÿ_Bieu3ODA 2" xfId="4063"/>
    <cellStyle name="T_ÿÿÿÿÿ_Bieu3ODA_!1 1 bao cao giao KH ve HTCMT vung TNB   12-12-2011" xfId="4064"/>
    <cellStyle name="T_ÿÿÿÿÿ_Bieu3ODA_!1 1 bao cao giao KH ve HTCMT vung TNB   12-12-2011 2" xfId="4065"/>
    <cellStyle name="T_ÿÿÿÿÿ_Bieu3ODA_KH TPCP vung TNB (03-1-2012)" xfId="4066"/>
    <cellStyle name="T_ÿÿÿÿÿ_Bieu3ODA_KH TPCP vung TNB (03-1-2012) 2" xfId="4067"/>
    <cellStyle name="T_ÿÿÿÿÿ_Bieu4HTMT" xfId="4068"/>
    <cellStyle name="T_ÿÿÿÿÿ_Bieu4HTMT 2" xfId="4069"/>
    <cellStyle name="T_ÿÿÿÿÿ_Bieu4HTMT_!1 1 bao cao giao KH ve HTCMT vung TNB   12-12-2011" xfId="4070"/>
    <cellStyle name="T_ÿÿÿÿÿ_Bieu4HTMT_!1 1 bao cao giao KH ve HTCMT vung TNB   12-12-2011 2" xfId="4071"/>
    <cellStyle name="T_ÿÿÿÿÿ_Bieu4HTMT_KH TPCP vung TNB (03-1-2012)" xfId="4072"/>
    <cellStyle name="T_ÿÿÿÿÿ_Bieu4HTMT_KH TPCP vung TNB (03-1-2012) 2" xfId="4073"/>
    <cellStyle name="T_ÿÿÿÿÿ_kien giang 2" xfId="4076"/>
    <cellStyle name="T_ÿÿÿÿÿ_kien giang 2 2" xfId="4077"/>
    <cellStyle name="T_ÿÿÿÿÿ_KH TPCP vung TNB (03-1-2012)" xfId="4074"/>
    <cellStyle name="T_ÿÿÿÿÿ_KH TPCP vung TNB (03-1-2012) 2" xfId="4075"/>
    <cellStyle name="Text Indent A" xfId="4078"/>
    <cellStyle name="Text Indent B" xfId="4079"/>
    <cellStyle name="Text Indent B 10" xfId="4080"/>
    <cellStyle name="Text Indent B 11" xfId="4081"/>
    <cellStyle name="Text Indent B 12" xfId="4082"/>
    <cellStyle name="Text Indent B 13" xfId="4083"/>
    <cellStyle name="Text Indent B 14" xfId="4084"/>
    <cellStyle name="Text Indent B 15" xfId="4085"/>
    <cellStyle name="Text Indent B 16" xfId="4086"/>
    <cellStyle name="Text Indent B 2" xfId="4087"/>
    <cellStyle name="Text Indent B 3" xfId="4088"/>
    <cellStyle name="Text Indent B 4" xfId="4089"/>
    <cellStyle name="Text Indent B 5" xfId="4090"/>
    <cellStyle name="Text Indent B 6" xfId="4091"/>
    <cellStyle name="Text Indent B 7" xfId="4092"/>
    <cellStyle name="Text Indent B 8" xfId="4093"/>
    <cellStyle name="Text Indent B 9" xfId="4094"/>
    <cellStyle name="Text Indent C" xfId="4095"/>
    <cellStyle name="Text Indent C 10" xfId="4096"/>
    <cellStyle name="Text Indent C 11" xfId="4097"/>
    <cellStyle name="Text Indent C 12" xfId="4098"/>
    <cellStyle name="Text Indent C 13" xfId="4099"/>
    <cellStyle name="Text Indent C 14" xfId="4100"/>
    <cellStyle name="Text Indent C 15" xfId="4101"/>
    <cellStyle name="Text Indent C 16" xfId="4102"/>
    <cellStyle name="Text Indent C 2" xfId="4103"/>
    <cellStyle name="Text Indent C 3" xfId="4104"/>
    <cellStyle name="Text Indent C 4" xfId="4105"/>
    <cellStyle name="Text Indent C 5" xfId="4106"/>
    <cellStyle name="Text Indent C 6" xfId="4107"/>
    <cellStyle name="Text Indent C 7" xfId="4108"/>
    <cellStyle name="Text Indent C 8" xfId="4109"/>
    <cellStyle name="Text Indent C 9" xfId="4110"/>
    <cellStyle name="Tickmark" xfId="4134"/>
    <cellStyle name="Tien1" xfId="4135"/>
    <cellStyle name="Tieu_de_2" xfId="4136"/>
    <cellStyle name="Times New Roman" xfId="4137"/>
    <cellStyle name="tit1" xfId="4138"/>
    <cellStyle name="tit2" xfId="4139"/>
    <cellStyle name="tit2 2" xfId="4140"/>
    <cellStyle name="tit3" xfId="4141"/>
    <cellStyle name="tit4" xfId="4142"/>
    <cellStyle name="Title 2" xfId="4143"/>
    <cellStyle name="Tong so" xfId="4144"/>
    <cellStyle name="tong so 1" xfId="4145"/>
    <cellStyle name="Tong so_Bieu KHPTLN 2016-2020" xfId="4146"/>
    <cellStyle name="Tongcong" xfId="4147"/>
    <cellStyle name="Total 2" xfId="4148"/>
    <cellStyle name="tt1" xfId="4150"/>
    <cellStyle name="Tusental (0)_pldt" xfId="4151"/>
    <cellStyle name="Tusental_pldt" xfId="4152"/>
    <cellStyle name="th" xfId="4111"/>
    <cellStyle name="th 2" xfId="4112"/>
    <cellStyle name="þ_x005f_x001d_ð¤_x005f_x000c_¯þ_x005f_x0014__x005f_x000d_¨þU_x005f_x0001_À_x005f_x0004_ _x005f_x0015__x005f_x000f__x005f_x0001__x005f_x0001_" xfId="4113"/>
    <cellStyle name="þ_x005f_x001d_ð·_x005f_x000c_æþ'_x005f_x000d_ßþU_x005f_x0001_Ø_x005f_x0005_ü_x005f_x0014__x005f_x0007__x005f_x0001__x005f_x0001_" xfId="4114"/>
    <cellStyle name="þ_x005f_x001d_ðÇ%Uý—&amp;Hý9_x005f_x0008_Ÿ s_x005f_x000a__x005f_x0007__x005f_x0001__x005f_x0001_" xfId="4115"/>
    <cellStyle name="þ_x005f_x001d_ðK_x005f_x000c_Fý_x005f_x001b__x005f_x000d_9ýU_x005f_x0001_Ð_x005f_x0008_¦)_x005f_x0007__x005f_x0001__x005f_x0001_" xfId="4116"/>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17"/>
    <cellStyle name="þ_x005f_x005f_x005f_x001d_ð·_x005f_x005f_x005f_x000c_æþ'_x005f_x005f_x005f_x000d_ßþU_x005f_x005f_x005f_x0001_Ø_x005f_x005f_x005f_x0005_ü_x005f_x005f_x005f_x0014__x005f_x005f_x005f_x0007__x005f_x005f_x005f_x0001__x005f_x005f_x005f_x0001_" xfId="4118"/>
    <cellStyle name="þ_x005f_x005f_x005f_x001d_ðÇ%Uý—&amp;Hý9_x005f_x005f_x005f_x0008_Ÿ s_x005f_x005f_x005f_x000a__x005f_x005f_x005f_x0007__x005f_x005f_x005f_x0001__x005f_x005f_x005f_x0001_" xfId="4119"/>
    <cellStyle name="þ_x005f_x005f_x005f_x001d_ðK_x005f_x005f_x005f_x000c_Fý_x005f_x005f_x005f_x001b__x005f_x005f_x005f_x000d_9ýU_x005f_x005f_x005f_x0001_Ð_x005f_x005f_x005f_x0008_¦)_x005f_x005f_x005f_x0007__x005f_x005f_x005f_x0001__x005f_x005f_x005f_x0001_" xfId="4120"/>
    <cellStyle name="than" xfId="4121"/>
    <cellStyle name="Thanh" xfId="4122"/>
    <cellStyle name="þ_x001d_ð¤_x000c_¯þ_x0014_&#10;¨þU_x0001_À_x0004_ _x0015__x000f__x0001__x0001_" xfId="4123"/>
    <cellStyle name="þ_x001d_ð¤_x000c_¯þ_x0014__x000d_¨þU_x0001_À_x0004_ _x0015__x000f__x0001__x0001_" xfId="4124"/>
    <cellStyle name="þ_x001d_ð·_x000c_æþ'&#10;ßþU_x0001_Ø_x0005_ü_x0014__x0007__x0001__x0001_" xfId="4125"/>
    <cellStyle name="þ_x001d_ð·_x000c_æþ'_x000d_ßþU_x0001_Ø_x0005_ü_x0014__x0007__x0001__x0001_" xfId="4126"/>
    <cellStyle name="þ_x001d_ðÇ%Uý—&amp;Hý9_x0008_Ÿ s&#10;_x0007__x0001__x0001_" xfId="4127"/>
    <cellStyle name="þ_x001d_ðK_x000c_Fý_x001b_&#10;9ýU_x0001_Ð_x0008_¦)_x0007__x0001__x0001_" xfId="4128"/>
    <cellStyle name="þ_x001d_ðK_x000c_Fý_x001b__x000d_9ýU_x0001_Ð_x0008_¦)_x0007__x0001__x0001_" xfId="4129"/>
    <cellStyle name="thuong-10" xfId="4130"/>
    <cellStyle name="thuong-11" xfId="4131"/>
    <cellStyle name="thuong-11 2" xfId="4132"/>
    <cellStyle name="Thuyet minh" xfId="4133"/>
    <cellStyle name="trang" xfId="4149"/>
    <cellStyle name="ux_3_¼­¿ï-¾È»ê" xfId="4153"/>
    <cellStyle name="Valuta (0)_pldt" xfId="4154"/>
    <cellStyle name="Valuta_pldt" xfId="4155"/>
    <cellStyle name="VANG1" xfId="4156"/>
    <cellStyle name="VANG1 2" xfId="4157"/>
    <cellStyle name="viet" xfId="4158"/>
    <cellStyle name="viet2" xfId="4159"/>
    <cellStyle name="viet2 2" xfId="4160"/>
    <cellStyle name="VN new romanNormal" xfId="4161"/>
    <cellStyle name="VN new romanNormal 2" xfId="4162"/>
    <cellStyle name="VN new romanNormal 2 2" xfId="4163"/>
    <cellStyle name="VN new romanNormal 3" xfId="4164"/>
    <cellStyle name="VN new romanNormal_05-12  KH trung han 2016-2020 - Liem Thinh edited" xfId="4165"/>
    <cellStyle name="Vn Time 13" xfId="4166"/>
    <cellStyle name="Vn Time 14" xfId="4167"/>
    <cellStyle name="Vn Time 14 2" xfId="4168"/>
    <cellStyle name="Vn Time 14 3" xfId="4169"/>
    <cellStyle name="VN time new roman" xfId="4170"/>
    <cellStyle name="VN time new roman 2" xfId="4171"/>
    <cellStyle name="VN time new roman 2 2" xfId="4172"/>
    <cellStyle name="VN time new roman 3" xfId="4173"/>
    <cellStyle name="VN time new roman_05-12  KH trung han 2016-2020 - Liem Thinh edited" xfId="4174"/>
    <cellStyle name="vn_time" xfId="4175"/>
    <cellStyle name="vnbo" xfId="4176"/>
    <cellStyle name="vnbo 2" xfId="4177"/>
    <cellStyle name="vnbo 3" xfId="4178"/>
    <cellStyle name="vntxt1" xfId="4188"/>
    <cellStyle name="vntxt1 10" xfId="4189"/>
    <cellStyle name="vntxt1 11" xfId="4190"/>
    <cellStyle name="vntxt1 12" xfId="4191"/>
    <cellStyle name="vntxt1 13" xfId="4192"/>
    <cellStyle name="vntxt1 14" xfId="4193"/>
    <cellStyle name="vntxt1 15" xfId="4194"/>
    <cellStyle name="vntxt1 16" xfId="4195"/>
    <cellStyle name="vntxt1 2" xfId="4196"/>
    <cellStyle name="vntxt1 3" xfId="4197"/>
    <cellStyle name="vntxt1 4" xfId="4198"/>
    <cellStyle name="vntxt1 5" xfId="4199"/>
    <cellStyle name="vntxt1 6" xfId="4200"/>
    <cellStyle name="vntxt1 7" xfId="4201"/>
    <cellStyle name="vntxt1 8" xfId="4202"/>
    <cellStyle name="vntxt1 9" xfId="4203"/>
    <cellStyle name="vntxt1_05-12  KH trung han 2016-2020 - Liem Thinh edited" xfId="4204"/>
    <cellStyle name="vntxt2" xfId="4205"/>
    <cellStyle name="vnhead1" xfId="4179"/>
    <cellStyle name="vnhead1 2" xfId="4180"/>
    <cellStyle name="vnhead2" xfId="4181"/>
    <cellStyle name="vnhead2 2" xfId="4182"/>
    <cellStyle name="vnhead2 3" xfId="4183"/>
    <cellStyle name="vnhead3" xfId="4184"/>
    <cellStyle name="vnhead3 2" xfId="4185"/>
    <cellStyle name="vnhead3 3" xfId="4186"/>
    <cellStyle name="vnhead4" xfId="4187"/>
    <cellStyle name="W?hrung [0]_35ERI8T2gbIEMixb4v26icuOo" xfId="4206"/>
    <cellStyle name="W?hrung_35ERI8T2gbIEMixb4v26icuOo" xfId="4207"/>
    <cellStyle name="Währung [0]_68574_Materialbedarfsliste" xfId="4208"/>
    <cellStyle name="Währung_68574_Materialbedarfsliste" xfId="4209"/>
    <cellStyle name="Walutowy [0]_Invoices2001Slovakia" xfId="4210"/>
    <cellStyle name="Walutowy_Invoices2001Slovakia" xfId="4211"/>
    <cellStyle name="Warning Text 2" xfId="4212"/>
    <cellStyle name="wrap" xfId="4213"/>
    <cellStyle name="Wไhrung [0]_35ERI8T2gbIEMixb4v26icuOo" xfId="4214"/>
    <cellStyle name="Wไhrung_35ERI8T2gbIEMixb4v26icuOo" xfId="4215"/>
    <cellStyle name="xan1" xfId="4216"/>
    <cellStyle name="xuan" xfId="4217"/>
    <cellStyle name="y" xfId="4218"/>
    <cellStyle name="y 2" xfId="4219"/>
    <cellStyle name="Ý kh¸c_B¶ng 1 (2)" xfId="4220"/>
    <cellStyle name="เครื่องหมายสกุลเงิน [0]_FTC_OFFER" xfId="4221"/>
    <cellStyle name="เครื่องหมายสกุลเงิน_FTC_OFFER" xfId="4222"/>
    <cellStyle name="ปกติ_FTC_OFFER" xfId="4223"/>
    <cellStyle name=" [0.00]_ Att. 1- Cover" xfId="4224"/>
    <cellStyle name="_ Att. 1- Cover" xfId="4225"/>
    <cellStyle name="?_ Att. 1- Cover" xfId="4226"/>
    <cellStyle name="똿뗦먛귟 [0.00]_PRODUCT DETAIL Q1" xfId="4227"/>
    <cellStyle name="똿뗦먛귟_PRODUCT DETAIL Q1" xfId="4228"/>
    <cellStyle name="믅됞 [0.00]_PRODUCT DETAIL Q1" xfId="4229"/>
    <cellStyle name="믅됞_PRODUCT DETAIL Q1" xfId="4230"/>
    <cellStyle name="백분율_††††† " xfId="4231"/>
    <cellStyle name="뷭?_BOOKSHIP" xfId="4232"/>
    <cellStyle name="안건회계법인" xfId="4233"/>
    <cellStyle name="콤맀_Sheet1_총괄표 (수출입) (2)" xfId="4234"/>
    <cellStyle name="콤마 [ - 유형1" xfId="4235"/>
    <cellStyle name="콤마 [ - 유형2" xfId="4236"/>
    <cellStyle name="콤마 [ - 유형3" xfId="4237"/>
    <cellStyle name="콤마 [ - 유형4" xfId="4238"/>
    <cellStyle name="콤마 [ - 유형5" xfId="4239"/>
    <cellStyle name="콤마 [ - 유형6" xfId="4240"/>
    <cellStyle name="콤마 [ - 유형7" xfId="4241"/>
    <cellStyle name="콤마 [ - 유형8" xfId="4242"/>
    <cellStyle name="콤마 [0]_ 비목별 월별기술 " xfId="4243"/>
    <cellStyle name="콤마_ 비목별 월별기술 " xfId="4244"/>
    <cellStyle name="통화 [0]_††††† " xfId="4245"/>
    <cellStyle name="통화_††††† " xfId="4246"/>
    <cellStyle name="표섀_변경(최종)" xfId="4247"/>
    <cellStyle name="표준_ 97년 경영분석(안)" xfId="4248"/>
    <cellStyle name="표줠_Sheet1_1_총괄표 (수출입) (2)" xfId="4249"/>
    <cellStyle name="一般_00Q3902REV.1" xfId="4250"/>
    <cellStyle name="千分位[0]_00Q3902REV.1" xfId="4251"/>
    <cellStyle name="千分位_00Q3902REV.1" xfId="4252"/>
    <cellStyle name="桁区切り [0.00]_BE-BQ" xfId="4253"/>
    <cellStyle name="桁区切り_BE-BQ" xfId="4254"/>
    <cellStyle name="標準_(A1)BOQ " xfId="4255"/>
    <cellStyle name="貨幣 [0]_00Q3902REV.1" xfId="4256"/>
    <cellStyle name="貨幣[0]_BRE" xfId="4257"/>
    <cellStyle name="貨幣_00Q3902REV.1" xfId="4258"/>
    <cellStyle name="通貨 [0.00]_BE-BQ" xfId="4259"/>
    <cellStyle name="通貨_BE-BQ" xfId="4260"/>
  </cellStyles>
  <dxfs count="0"/>
  <tableStyles count="0" defaultTableStyle="TableStyleMedium2"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Cong n_x0000_"/>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s>
    <definedNames>
      <definedName name="DataFilter"/>
      <definedName name="DataSort"/>
      <definedName name="GoBack" sheetId="1"/>
    </defined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refreshError="1"/>
      <sheetData sheetId="631" refreshError="1"/>
      <sheetData sheetId="632" refreshError="1"/>
      <sheetData sheetId="633"/>
      <sheetData sheetId="634"/>
      <sheetData sheetId="635"/>
      <sheetData sheetId="636"/>
      <sheetData sheetId="637"/>
      <sheetData sheetId="638"/>
      <sheetData sheetId="639"/>
      <sheetData sheetId="640"/>
      <sheetData sheetId="641"/>
      <sheetData sheetId="642" refreshError="1"/>
      <sheetData sheetId="643" refreshError="1"/>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sheetData sheetId="677"/>
      <sheetData sheetId="678"/>
      <sheetData sheetId="679" refreshError="1"/>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sheetData sheetId="883"/>
      <sheetData sheetId="884"/>
      <sheetData sheetId="885"/>
      <sheetData sheetId="886"/>
      <sheetData sheetId="887"/>
      <sheetData sheetId="888"/>
      <sheetData sheetId="889"/>
      <sheetData sheetId="890"/>
      <sheetData sheetId="89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sheetData sheetId="914"/>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sheetData sheetId="1265"/>
      <sheetData sheetId="1266"/>
      <sheetData sheetId="1267"/>
      <sheetData sheetId="1268"/>
      <sheetData sheetId="1269"/>
      <sheetData sheetId="1270"/>
      <sheetData sheetId="1271"/>
      <sheetData sheetId="1272"/>
      <sheetData sheetId="1273"/>
      <sheetData sheetId="1274" refreshError="1"/>
      <sheetData sheetId="1275" refreshError="1"/>
      <sheetData sheetId="1276" refreshError="1"/>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refreshError="1"/>
      <sheetData sheetId="1298" refreshError="1"/>
      <sheetData sheetId="1299" refreshError="1"/>
      <sheetData sheetId="1300" refreshError="1"/>
      <sheetData sheetId="1301"/>
      <sheetData sheetId="1302"/>
      <sheetData sheetId="1303" refreshError="1"/>
      <sheetData sheetId="1304" refreshError="1"/>
      <sheetData sheetId="1305"/>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refreshError="1"/>
      <sheetData sheetId="1340" refreshError="1"/>
      <sheetData sheetId="1341" refreshError="1"/>
      <sheetData sheetId="1342"/>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N35"/>
  <sheetViews>
    <sheetView topLeftCell="A3" workbookViewId="0">
      <selection activeCell="A4" sqref="A4:AN4"/>
    </sheetView>
  </sheetViews>
  <sheetFormatPr defaultRowHeight="12.75"/>
  <cols>
    <col min="1" max="1" width="6" customWidth="1"/>
    <col min="2" max="2" width="40.83203125" bestFit="1" customWidth="1"/>
    <col min="3" max="3" width="8.5" customWidth="1"/>
    <col min="4" max="40" width="7.83203125" customWidth="1"/>
  </cols>
  <sheetData>
    <row r="1" spans="1:40" s="14" customFormat="1" ht="21.95" customHeight="1">
      <c r="A1" s="313" t="s">
        <v>103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row>
    <row r="2" spans="1:40" ht="21.95" customHeight="1">
      <c r="A2" s="315" t="s">
        <v>72</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row>
    <row r="3" spans="1:40" ht="21.95" customHeight="1">
      <c r="A3" s="313" t="s">
        <v>230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row>
    <row r="4" spans="1:40" ht="21.95" customHeight="1">
      <c r="A4" s="315" t="s">
        <v>129</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row>
    <row r="5" spans="1:40" ht="21.95" customHeight="1">
      <c r="A5" s="314" t="s">
        <v>0</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row>
    <row r="6" spans="1:40" ht="38.25" customHeight="1">
      <c r="A6" s="310" t="s">
        <v>1</v>
      </c>
      <c r="B6" s="310" t="s">
        <v>2</v>
      </c>
      <c r="C6" s="310" t="s">
        <v>4</v>
      </c>
      <c r="D6" s="307" t="s">
        <v>87</v>
      </c>
      <c r="E6" s="308"/>
      <c r="F6" s="309"/>
      <c r="G6" s="307" t="s">
        <v>5</v>
      </c>
      <c r="H6" s="308"/>
      <c r="I6" s="308"/>
      <c r="J6" s="308"/>
      <c r="K6" s="308"/>
      <c r="L6" s="308"/>
      <c r="M6" s="308"/>
      <c r="N6" s="308"/>
      <c r="O6" s="308"/>
      <c r="P6" s="308"/>
      <c r="Q6" s="308"/>
      <c r="R6" s="308"/>
      <c r="S6" s="308"/>
      <c r="T6" s="308"/>
      <c r="U6" s="309"/>
      <c r="V6" s="307" t="s">
        <v>76</v>
      </c>
      <c r="W6" s="308"/>
      <c r="X6" s="308"/>
      <c r="Y6" s="308"/>
      <c r="Z6" s="308"/>
      <c r="AA6" s="308"/>
      <c r="AB6" s="308"/>
      <c r="AC6" s="308"/>
      <c r="AD6" s="308"/>
      <c r="AE6" s="308"/>
      <c r="AF6" s="308"/>
      <c r="AG6" s="308"/>
      <c r="AH6" s="308"/>
      <c r="AI6" s="308"/>
      <c r="AJ6" s="308"/>
      <c r="AK6" s="308"/>
      <c r="AL6" s="308"/>
      <c r="AM6" s="309"/>
      <c r="AN6" s="310" t="s">
        <v>3</v>
      </c>
    </row>
    <row r="7" spans="1:40" ht="29.25" customHeight="1">
      <c r="A7" s="311"/>
      <c r="B7" s="311"/>
      <c r="C7" s="311"/>
      <c r="D7" s="310" t="s">
        <v>27</v>
      </c>
      <c r="E7" s="307" t="s">
        <v>28</v>
      </c>
      <c r="F7" s="309"/>
      <c r="G7" s="307" t="s">
        <v>88</v>
      </c>
      <c r="H7" s="308"/>
      <c r="I7" s="309"/>
      <c r="J7" s="307" t="s">
        <v>89</v>
      </c>
      <c r="K7" s="308"/>
      <c r="L7" s="309"/>
      <c r="M7" s="307" t="s">
        <v>90</v>
      </c>
      <c r="N7" s="308"/>
      <c r="O7" s="309"/>
      <c r="P7" s="307" t="s">
        <v>91</v>
      </c>
      <c r="Q7" s="308"/>
      <c r="R7" s="309"/>
      <c r="S7" s="307" t="s">
        <v>92</v>
      </c>
      <c r="T7" s="308"/>
      <c r="U7" s="309"/>
      <c r="V7" s="307" t="s">
        <v>27</v>
      </c>
      <c r="W7" s="308"/>
      <c r="X7" s="309"/>
      <c r="Y7" s="307" t="s">
        <v>5</v>
      </c>
      <c r="Z7" s="308"/>
      <c r="AA7" s="308"/>
      <c r="AB7" s="308"/>
      <c r="AC7" s="308"/>
      <c r="AD7" s="308"/>
      <c r="AE7" s="308"/>
      <c r="AF7" s="308"/>
      <c r="AG7" s="308"/>
      <c r="AH7" s="308"/>
      <c r="AI7" s="308"/>
      <c r="AJ7" s="308"/>
      <c r="AK7" s="308"/>
      <c r="AL7" s="308"/>
      <c r="AM7" s="309"/>
      <c r="AN7" s="311"/>
    </row>
    <row r="8" spans="1:40" ht="31.5" customHeight="1">
      <c r="A8" s="311"/>
      <c r="B8" s="311"/>
      <c r="C8" s="311"/>
      <c r="D8" s="311"/>
      <c r="E8" s="310" t="s">
        <v>6</v>
      </c>
      <c r="F8" s="310" t="s">
        <v>7</v>
      </c>
      <c r="G8" s="310" t="s">
        <v>27</v>
      </c>
      <c r="H8" s="307" t="s">
        <v>28</v>
      </c>
      <c r="I8" s="309"/>
      <c r="J8" s="310" t="s">
        <v>27</v>
      </c>
      <c r="K8" s="307" t="s">
        <v>28</v>
      </c>
      <c r="L8" s="309"/>
      <c r="M8" s="310" t="s">
        <v>27</v>
      </c>
      <c r="N8" s="307" t="s">
        <v>28</v>
      </c>
      <c r="O8" s="309"/>
      <c r="P8" s="310" t="s">
        <v>27</v>
      </c>
      <c r="Q8" s="307" t="s">
        <v>28</v>
      </c>
      <c r="R8" s="309"/>
      <c r="S8" s="310" t="s">
        <v>27</v>
      </c>
      <c r="T8" s="307" t="s">
        <v>28</v>
      </c>
      <c r="U8" s="309"/>
      <c r="V8" s="310" t="s">
        <v>27</v>
      </c>
      <c r="W8" s="307" t="s">
        <v>28</v>
      </c>
      <c r="X8" s="309"/>
      <c r="Y8" s="307" t="s">
        <v>88</v>
      </c>
      <c r="Z8" s="308"/>
      <c r="AA8" s="309"/>
      <c r="AB8" s="307" t="s">
        <v>89</v>
      </c>
      <c r="AC8" s="308"/>
      <c r="AD8" s="309"/>
      <c r="AE8" s="307" t="s">
        <v>90</v>
      </c>
      <c r="AF8" s="308"/>
      <c r="AG8" s="309"/>
      <c r="AH8" s="307" t="s">
        <v>93</v>
      </c>
      <c r="AI8" s="308"/>
      <c r="AJ8" s="309"/>
      <c r="AK8" s="307" t="s">
        <v>94</v>
      </c>
      <c r="AL8" s="308"/>
      <c r="AM8" s="309"/>
      <c r="AN8" s="311"/>
    </row>
    <row r="9" spans="1:40" ht="21.95" customHeight="1">
      <c r="A9" s="311"/>
      <c r="B9" s="311"/>
      <c r="C9" s="311"/>
      <c r="D9" s="311"/>
      <c r="E9" s="311"/>
      <c r="F9" s="311"/>
      <c r="G9" s="311"/>
      <c r="H9" s="310" t="s">
        <v>6</v>
      </c>
      <c r="I9" s="310" t="s">
        <v>7</v>
      </c>
      <c r="J9" s="311"/>
      <c r="K9" s="310" t="s">
        <v>6</v>
      </c>
      <c r="L9" s="310" t="s">
        <v>7</v>
      </c>
      <c r="M9" s="311"/>
      <c r="N9" s="310" t="s">
        <v>6</v>
      </c>
      <c r="O9" s="310" t="s">
        <v>7</v>
      </c>
      <c r="P9" s="311"/>
      <c r="Q9" s="310" t="s">
        <v>6</v>
      </c>
      <c r="R9" s="310" t="s">
        <v>7</v>
      </c>
      <c r="S9" s="311"/>
      <c r="T9" s="310" t="s">
        <v>6</v>
      </c>
      <c r="U9" s="310" t="s">
        <v>7</v>
      </c>
      <c r="V9" s="311"/>
      <c r="W9" s="310" t="s">
        <v>6</v>
      </c>
      <c r="X9" s="310" t="s">
        <v>7</v>
      </c>
      <c r="Y9" s="310" t="s">
        <v>27</v>
      </c>
      <c r="Z9" s="307" t="s">
        <v>28</v>
      </c>
      <c r="AA9" s="309"/>
      <c r="AB9" s="310" t="s">
        <v>27</v>
      </c>
      <c r="AC9" s="307" t="s">
        <v>28</v>
      </c>
      <c r="AD9" s="309"/>
      <c r="AE9" s="310" t="s">
        <v>27</v>
      </c>
      <c r="AF9" s="307" t="s">
        <v>28</v>
      </c>
      <c r="AG9" s="309"/>
      <c r="AH9" s="310" t="s">
        <v>27</v>
      </c>
      <c r="AI9" s="307" t="s">
        <v>28</v>
      </c>
      <c r="AJ9" s="309"/>
      <c r="AK9" s="310" t="s">
        <v>27</v>
      </c>
      <c r="AL9" s="307" t="s">
        <v>28</v>
      </c>
      <c r="AM9" s="309"/>
      <c r="AN9" s="311"/>
    </row>
    <row r="10" spans="1:40" ht="30.75" customHeight="1">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1" t="s">
        <v>6</v>
      </c>
      <c r="AA10" s="1" t="s">
        <v>7</v>
      </c>
      <c r="AB10" s="312"/>
      <c r="AC10" s="1" t="s">
        <v>6</v>
      </c>
      <c r="AD10" s="1" t="s">
        <v>7</v>
      </c>
      <c r="AE10" s="312"/>
      <c r="AF10" s="1" t="s">
        <v>6</v>
      </c>
      <c r="AG10" s="1" t="s">
        <v>7</v>
      </c>
      <c r="AH10" s="312"/>
      <c r="AI10" s="1" t="s">
        <v>6</v>
      </c>
      <c r="AJ10" s="1" t="s">
        <v>7</v>
      </c>
      <c r="AK10" s="312"/>
      <c r="AL10" s="1" t="s">
        <v>6</v>
      </c>
      <c r="AM10" s="1" t="s">
        <v>7</v>
      </c>
      <c r="AN10" s="312"/>
    </row>
    <row r="11" spans="1:40" ht="30" customHeight="1">
      <c r="A11" s="23">
        <v>1</v>
      </c>
      <c r="B11" s="23">
        <v>2</v>
      </c>
      <c r="C11" s="23">
        <v>3</v>
      </c>
      <c r="D11" s="23">
        <v>4</v>
      </c>
      <c r="E11" s="23">
        <v>5</v>
      </c>
      <c r="F11" s="23">
        <v>6</v>
      </c>
      <c r="G11" s="23">
        <v>7</v>
      </c>
      <c r="H11" s="23">
        <v>8</v>
      </c>
      <c r="I11" s="23">
        <v>9</v>
      </c>
      <c r="J11" s="23">
        <v>10</v>
      </c>
      <c r="K11" s="23">
        <v>11</v>
      </c>
      <c r="L11" s="23">
        <v>12</v>
      </c>
      <c r="M11" s="23">
        <v>13</v>
      </c>
      <c r="N11" s="23">
        <v>14</v>
      </c>
      <c r="O11" s="23">
        <v>15</v>
      </c>
      <c r="P11" s="23">
        <v>16</v>
      </c>
      <c r="Q11" s="23">
        <v>17</v>
      </c>
      <c r="R11" s="23">
        <v>18</v>
      </c>
      <c r="S11" s="23">
        <v>19</v>
      </c>
      <c r="T11" s="23">
        <v>20</v>
      </c>
      <c r="U11" s="23">
        <v>21</v>
      </c>
      <c r="V11" s="23">
        <v>22</v>
      </c>
      <c r="W11" s="23">
        <v>23</v>
      </c>
      <c r="X11" s="23">
        <v>24</v>
      </c>
      <c r="Y11" s="23">
        <v>25</v>
      </c>
      <c r="Z11" s="23">
        <v>26</v>
      </c>
      <c r="AA11" s="23">
        <v>27</v>
      </c>
      <c r="AB11" s="23">
        <v>28</v>
      </c>
      <c r="AC11" s="23">
        <v>29</v>
      </c>
      <c r="AD11" s="23">
        <v>30</v>
      </c>
      <c r="AE11" s="23">
        <v>31</v>
      </c>
      <c r="AF11" s="23">
        <v>32</v>
      </c>
      <c r="AG11" s="23">
        <v>33</v>
      </c>
      <c r="AH11" s="23">
        <v>34</v>
      </c>
      <c r="AI11" s="23">
        <v>35</v>
      </c>
      <c r="AJ11" s="23">
        <v>36</v>
      </c>
      <c r="AK11" s="23">
        <v>37</v>
      </c>
      <c r="AL11" s="23">
        <v>38</v>
      </c>
      <c r="AM11" s="23">
        <v>39</v>
      </c>
      <c r="AN11" s="23">
        <v>40</v>
      </c>
    </row>
    <row r="12" spans="1:40" ht="30" customHeight="1">
      <c r="A12" s="24"/>
      <c r="B12" s="24" t="s">
        <v>8</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1:40" ht="30" customHeight="1">
      <c r="A13" s="26" t="s">
        <v>19</v>
      </c>
      <c r="B13" s="27" t="s">
        <v>77</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row>
    <row r="14" spans="1:40" ht="30" customHeight="1">
      <c r="A14" s="24">
        <v>1</v>
      </c>
      <c r="B14" s="25" t="s">
        <v>78</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row>
    <row r="15" spans="1:40" ht="30" customHeight="1">
      <c r="A15" s="28"/>
      <c r="B15" s="29" t="s">
        <v>5</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row>
    <row r="16" spans="1:40" ht="30" customHeight="1">
      <c r="A16" s="28" t="s">
        <v>79</v>
      </c>
      <c r="B16" s="29" t="s">
        <v>80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row>
    <row r="17" spans="1:40" ht="30" customHeight="1">
      <c r="A17" s="28"/>
      <c r="B17" s="29" t="s">
        <v>17</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row>
    <row r="18" spans="1:40" ht="30" customHeight="1">
      <c r="A18" s="28" t="s">
        <v>81</v>
      </c>
      <c r="B18" s="29" t="s">
        <v>16</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row>
    <row r="19" spans="1:40" ht="30" customHeight="1">
      <c r="A19" s="28"/>
      <c r="B19" s="29" t="s">
        <v>10</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30" customHeight="1">
      <c r="A20" s="30" t="s">
        <v>15</v>
      </c>
      <c r="B20" s="29" t="s">
        <v>97</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row>
    <row r="21" spans="1:40" ht="30" customHeight="1">
      <c r="A21" s="30" t="s">
        <v>15</v>
      </c>
      <c r="B21" s="29" t="s">
        <v>98</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row>
    <row r="22" spans="1:40" ht="30" customHeight="1">
      <c r="A22" s="30" t="s">
        <v>15</v>
      </c>
      <c r="B22" s="31" t="s">
        <v>99</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row>
    <row r="23" spans="1:40" ht="30" customHeight="1">
      <c r="A23" s="28" t="s">
        <v>82</v>
      </c>
      <c r="B23" s="29" t="s">
        <v>83</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row>
    <row r="24" spans="1:40" ht="30" customHeight="1">
      <c r="A24" s="28"/>
      <c r="B24" s="29" t="s">
        <v>17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row>
    <row r="25" spans="1:40" ht="30" customHeight="1">
      <c r="A25" s="28" t="s">
        <v>84</v>
      </c>
      <c r="B25" s="29" t="s">
        <v>18</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row>
    <row r="26" spans="1:40" ht="30" customHeight="1">
      <c r="A26" s="24">
        <v>2</v>
      </c>
      <c r="B26" s="25" t="s">
        <v>12</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row>
    <row r="27" spans="1:40" ht="30" customHeight="1">
      <c r="A27" s="28" t="s">
        <v>79</v>
      </c>
      <c r="B27" s="29" t="s">
        <v>85</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0" ht="30" customHeight="1">
      <c r="A28" s="28"/>
      <c r="B28" s="29" t="s">
        <v>5</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row>
    <row r="29" spans="1:40" ht="30" customHeight="1">
      <c r="A29" s="30" t="s">
        <v>15</v>
      </c>
      <c r="B29" s="29" t="s">
        <v>95</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row>
    <row r="30" spans="1:40" ht="30" customHeight="1">
      <c r="A30" s="30" t="s">
        <v>15</v>
      </c>
      <c r="B30" s="29" t="s">
        <v>96</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row>
    <row r="31" spans="1:40" ht="30" customHeight="1">
      <c r="A31" s="28" t="s">
        <v>81</v>
      </c>
      <c r="B31" s="29" t="s">
        <v>86</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row>
    <row r="32" spans="1:40" ht="30" customHeight="1">
      <c r="A32" s="26" t="s">
        <v>20</v>
      </c>
      <c r="B32" s="27" t="s">
        <v>100</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row>
    <row r="33" spans="1:40" ht="30" customHeight="1">
      <c r="A33" s="28"/>
      <c r="B33" s="29" t="s">
        <v>5</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row>
    <row r="34" spans="1:40" ht="30" customHeight="1">
      <c r="A34" s="30" t="s">
        <v>15</v>
      </c>
      <c r="B34" s="29" t="s">
        <v>101</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row>
    <row r="35" spans="1:40" ht="30" customHeight="1">
      <c r="A35" s="32" t="s">
        <v>15</v>
      </c>
      <c r="B35" s="33" t="s">
        <v>102</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row>
  </sheetData>
  <mergeCells count="62">
    <mergeCell ref="A3:AN3"/>
    <mergeCell ref="A5:AN5"/>
    <mergeCell ref="A2:AN2"/>
    <mergeCell ref="A1:AN1"/>
    <mergeCell ref="A4:AN4"/>
    <mergeCell ref="C6:C10"/>
    <mergeCell ref="B6:B10"/>
    <mergeCell ref="A6:A10"/>
    <mergeCell ref="W8:X8"/>
    <mergeCell ref="W9:W10"/>
    <mergeCell ref="X9:X10"/>
    <mergeCell ref="M8:M10"/>
    <mergeCell ref="N9:N10"/>
    <mergeCell ref="O9:O10"/>
    <mergeCell ref="F8:F10"/>
    <mergeCell ref="E8:E10"/>
    <mergeCell ref="D7:D10"/>
    <mergeCell ref="V6:AM6"/>
    <mergeCell ref="Q8:R8"/>
    <mergeCell ref="T8:U8"/>
    <mergeCell ref="E7:F7"/>
    <mergeCell ref="AN6:AN10"/>
    <mergeCell ref="U9:U10"/>
    <mergeCell ref="T9:T10"/>
    <mergeCell ref="S8:S10"/>
    <mergeCell ref="P8:P10"/>
    <mergeCell ref="Q9:Q10"/>
    <mergeCell ref="R9:R10"/>
    <mergeCell ref="AH8:AJ8"/>
    <mergeCell ref="AH9:AH10"/>
    <mergeCell ref="AI9:AJ9"/>
    <mergeCell ref="AK8:AM8"/>
    <mergeCell ref="AK9:AK10"/>
    <mergeCell ref="AL9:AM9"/>
    <mergeCell ref="AB8:AD8"/>
    <mergeCell ref="AB9:AB10"/>
    <mergeCell ref="AC9:AD9"/>
    <mergeCell ref="AE8:AG8"/>
    <mergeCell ref="AE9:AE10"/>
    <mergeCell ref="AF9:AG9"/>
    <mergeCell ref="V7:X7"/>
    <mergeCell ref="V8:V10"/>
    <mergeCell ref="Y8:AA8"/>
    <mergeCell ref="Y9:Y10"/>
    <mergeCell ref="Z9:AA9"/>
    <mergeCell ref="Y7:AM7"/>
    <mergeCell ref="G8:G10"/>
    <mergeCell ref="H9:H10"/>
    <mergeCell ref="H8:I8"/>
    <mergeCell ref="K8:L8"/>
    <mergeCell ref="N8:O8"/>
    <mergeCell ref="I9:I10"/>
    <mergeCell ref="J8:J10"/>
    <mergeCell ref="K9:K10"/>
    <mergeCell ref="L9:L10"/>
    <mergeCell ref="S7:U7"/>
    <mergeCell ref="G6:U6"/>
    <mergeCell ref="D6:F6"/>
    <mergeCell ref="G7:I7"/>
    <mergeCell ref="J7:L7"/>
    <mergeCell ref="M7:O7"/>
    <mergeCell ref="P7:R7"/>
  </mergeCells>
  <pageMargins left="0.59055118110236227" right="0.39370078740157483" top="0.74803149606299213" bottom="0.39370078740157483" header="0.31496062992125984" footer="0.31496062992125984"/>
  <pageSetup paperSize="9" scale="48"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S46"/>
  <sheetViews>
    <sheetView workbookViewId="0">
      <selection activeCell="B14" sqref="B14"/>
    </sheetView>
  </sheetViews>
  <sheetFormatPr defaultRowHeight="12.75"/>
  <cols>
    <col min="1" max="1" width="6.1640625" customWidth="1"/>
    <col min="2" max="2" width="54.6640625" customWidth="1"/>
    <col min="8" max="8" width="10.33203125" customWidth="1"/>
  </cols>
  <sheetData>
    <row r="1" spans="1:19" s="14" customFormat="1" ht="18.75">
      <c r="A1" s="321" t="s">
        <v>181</v>
      </c>
      <c r="B1" s="321"/>
      <c r="C1" s="321"/>
      <c r="D1" s="321"/>
      <c r="E1" s="321"/>
      <c r="F1" s="321"/>
      <c r="G1" s="321"/>
      <c r="H1" s="321"/>
      <c r="I1" s="321"/>
      <c r="J1" s="321"/>
      <c r="K1" s="321"/>
      <c r="L1" s="321"/>
      <c r="M1" s="321"/>
      <c r="N1" s="321"/>
      <c r="O1" s="321"/>
      <c r="P1" s="321"/>
      <c r="Q1" s="321"/>
      <c r="R1" s="321"/>
      <c r="S1" s="321"/>
    </row>
    <row r="2" spans="1:19" s="14" customFormat="1" ht="18.75">
      <c r="A2" s="322" t="s">
        <v>72</v>
      </c>
      <c r="B2" s="322"/>
      <c r="C2" s="322"/>
      <c r="D2" s="322"/>
      <c r="E2" s="322"/>
      <c r="F2" s="322"/>
      <c r="G2" s="322"/>
      <c r="H2" s="322"/>
      <c r="I2" s="322"/>
      <c r="J2" s="322"/>
      <c r="K2" s="322"/>
      <c r="L2" s="322"/>
      <c r="M2" s="322"/>
      <c r="N2" s="322"/>
      <c r="O2" s="322"/>
      <c r="P2" s="322"/>
      <c r="Q2" s="322"/>
      <c r="R2" s="322"/>
      <c r="S2" s="322"/>
    </row>
    <row r="3" spans="1:19" ht="44.25" customHeight="1">
      <c r="A3" s="424" t="s">
        <v>234</v>
      </c>
      <c r="B3" s="424"/>
      <c r="C3" s="424"/>
      <c r="D3" s="424"/>
      <c r="E3" s="424"/>
      <c r="F3" s="424"/>
      <c r="G3" s="424"/>
      <c r="H3" s="424"/>
      <c r="I3" s="424"/>
      <c r="J3" s="424"/>
      <c r="K3" s="424"/>
      <c r="L3" s="424"/>
      <c r="M3" s="424"/>
      <c r="N3" s="424"/>
      <c r="O3" s="424"/>
      <c r="P3" s="424"/>
      <c r="Q3" s="424"/>
      <c r="R3" s="424"/>
      <c r="S3" s="424"/>
    </row>
    <row r="4" spans="1:19" ht="27" customHeight="1">
      <c r="A4" s="426" t="e">
        <f>#REF!</f>
        <v>#REF!</v>
      </c>
      <c r="B4" s="426"/>
      <c r="C4" s="426"/>
      <c r="D4" s="426"/>
      <c r="E4" s="426"/>
      <c r="F4" s="426"/>
      <c r="G4" s="426"/>
      <c r="H4" s="426"/>
      <c r="I4" s="426"/>
      <c r="J4" s="426"/>
      <c r="K4" s="426"/>
      <c r="L4" s="426"/>
      <c r="M4" s="426"/>
      <c r="N4" s="426"/>
      <c r="O4" s="426"/>
      <c r="P4" s="426"/>
      <c r="Q4" s="426"/>
      <c r="R4" s="426"/>
      <c r="S4" s="426"/>
    </row>
    <row r="5" spans="1:19" ht="26.25" customHeight="1">
      <c r="A5" s="425" t="s">
        <v>0</v>
      </c>
      <c r="B5" s="425"/>
      <c r="C5" s="425"/>
      <c r="D5" s="425"/>
      <c r="E5" s="425"/>
      <c r="F5" s="425"/>
      <c r="G5" s="425"/>
      <c r="H5" s="425"/>
      <c r="I5" s="425"/>
      <c r="J5" s="425"/>
      <c r="K5" s="425"/>
      <c r="L5" s="425"/>
      <c r="M5" s="425"/>
      <c r="N5" s="425"/>
      <c r="O5" s="425"/>
      <c r="P5" s="425"/>
      <c r="Q5" s="425"/>
      <c r="R5" s="425"/>
      <c r="S5" s="425"/>
    </row>
    <row r="6" spans="1:19" s="14" customFormat="1" ht="39.75" customHeight="1">
      <c r="A6" s="421" t="s">
        <v>1</v>
      </c>
      <c r="B6" s="421" t="s">
        <v>21</v>
      </c>
      <c r="C6" s="421" t="s">
        <v>22</v>
      </c>
      <c r="D6" s="421" t="s">
        <v>37</v>
      </c>
      <c r="E6" s="421" t="s">
        <v>38</v>
      </c>
      <c r="F6" s="418" t="s">
        <v>23</v>
      </c>
      <c r="G6" s="420"/>
      <c r="H6" s="419"/>
      <c r="I6" s="418" t="s">
        <v>40</v>
      </c>
      <c r="J6" s="419"/>
      <c r="K6" s="418" t="s">
        <v>14</v>
      </c>
      <c r="L6" s="420"/>
      <c r="M6" s="420"/>
      <c r="N6" s="420"/>
      <c r="O6" s="420"/>
      <c r="P6" s="420"/>
      <c r="Q6" s="420"/>
      <c r="R6" s="419"/>
      <c r="S6" s="421" t="s">
        <v>3</v>
      </c>
    </row>
    <row r="7" spans="1:19" s="14" customFormat="1" ht="24.95" customHeight="1">
      <c r="A7" s="422"/>
      <c r="B7" s="422"/>
      <c r="C7" s="422"/>
      <c r="D7" s="422"/>
      <c r="E7" s="422"/>
      <c r="F7" s="421" t="s">
        <v>24</v>
      </c>
      <c r="G7" s="418" t="s">
        <v>25</v>
      </c>
      <c r="H7" s="420"/>
      <c r="I7" s="421" t="s">
        <v>26</v>
      </c>
      <c r="J7" s="421" t="s">
        <v>67</v>
      </c>
      <c r="K7" s="418" t="s">
        <v>41</v>
      </c>
      <c r="L7" s="420"/>
      <c r="M7" s="420"/>
      <c r="N7" s="419"/>
      <c r="O7" s="418" t="s">
        <v>42</v>
      </c>
      <c r="P7" s="420"/>
      <c r="Q7" s="420"/>
      <c r="R7" s="419"/>
      <c r="S7" s="422"/>
    </row>
    <row r="8" spans="1:19" s="14" customFormat="1" ht="24.95" customHeight="1">
      <c r="A8" s="422"/>
      <c r="B8" s="422"/>
      <c r="C8" s="422"/>
      <c r="D8" s="422"/>
      <c r="E8" s="422"/>
      <c r="F8" s="422"/>
      <c r="G8" s="421" t="s">
        <v>26</v>
      </c>
      <c r="H8" s="421" t="s">
        <v>67</v>
      </c>
      <c r="I8" s="422"/>
      <c r="J8" s="422"/>
      <c r="K8" s="421" t="s">
        <v>26</v>
      </c>
      <c r="L8" s="418" t="s">
        <v>68</v>
      </c>
      <c r="M8" s="420"/>
      <c r="N8" s="419"/>
      <c r="O8" s="421" t="s">
        <v>26</v>
      </c>
      <c r="P8" s="418" t="s">
        <v>68</v>
      </c>
      <c r="Q8" s="420"/>
      <c r="R8" s="419"/>
      <c r="S8" s="422"/>
    </row>
    <row r="9" spans="1:19" s="14" customFormat="1" ht="24.95" customHeight="1">
      <c r="A9" s="422"/>
      <c r="B9" s="422"/>
      <c r="C9" s="422"/>
      <c r="D9" s="422"/>
      <c r="E9" s="422"/>
      <c r="F9" s="422"/>
      <c r="G9" s="422"/>
      <c r="H9" s="422"/>
      <c r="I9" s="422"/>
      <c r="J9" s="422"/>
      <c r="K9" s="422"/>
      <c r="L9" s="421" t="s">
        <v>27</v>
      </c>
      <c r="M9" s="418" t="s">
        <v>28</v>
      </c>
      <c r="N9" s="419"/>
      <c r="O9" s="422"/>
      <c r="P9" s="421" t="s">
        <v>27</v>
      </c>
      <c r="Q9" s="418" t="s">
        <v>28</v>
      </c>
      <c r="R9" s="419"/>
      <c r="S9" s="422"/>
    </row>
    <row r="10" spans="1:19" s="14" customFormat="1" ht="64.5" customHeight="1">
      <c r="A10" s="423"/>
      <c r="B10" s="423"/>
      <c r="C10" s="423"/>
      <c r="D10" s="423"/>
      <c r="E10" s="423"/>
      <c r="F10" s="423"/>
      <c r="G10" s="423"/>
      <c r="H10" s="423"/>
      <c r="I10" s="423"/>
      <c r="J10" s="423"/>
      <c r="K10" s="423"/>
      <c r="L10" s="423"/>
      <c r="M10" s="108" t="s">
        <v>29</v>
      </c>
      <c r="N10" s="108" t="s">
        <v>233</v>
      </c>
      <c r="O10" s="423"/>
      <c r="P10" s="423"/>
      <c r="Q10" s="108" t="s">
        <v>29</v>
      </c>
      <c r="R10" s="108" t="s">
        <v>44</v>
      </c>
      <c r="S10" s="423"/>
    </row>
    <row r="11" spans="1:19" s="14" customFormat="1" ht="24.95" customHeight="1">
      <c r="A11" s="109">
        <v>1</v>
      </c>
      <c r="B11" s="109">
        <v>2</v>
      </c>
      <c r="C11" s="109">
        <v>3</v>
      </c>
      <c r="D11" s="109">
        <v>4</v>
      </c>
      <c r="E11" s="109">
        <v>5</v>
      </c>
      <c r="F11" s="109">
        <v>6</v>
      </c>
      <c r="G11" s="109">
        <v>7</v>
      </c>
      <c r="H11" s="109">
        <v>8</v>
      </c>
      <c r="I11" s="109">
        <v>9</v>
      </c>
      <c r="J11" s="109">
        <v>10</v>
      </c>
      <c r="K11" s="109">
        <v>11</v>
      </c>
      <c r="L11" s="109">
        <v>12</v>
      </c>
      <c r="M11" s="109">
        <v>13</v>
      </c>
      <c r="N11" s="109">
        <v>14</v>
      </c>
      <c r="O11" s="109">
        <v>15</v>
      </c>
      <c r="P11" s="109">
        <v>16</v>
      </c>
      <c r="Q11" s="109">
        <v>17</v>
      </c>
      <c r="R11" s="109">
        <v>18</v>
      </c>
      <c r="S11" s="109">
        <v>19</v>
      </c>
    </row>
    <row r="12" spans="1:19" ht="21.95" customHeight="1">
      <c r="A12" s="3"/>
      <c r="B12" s="6" t="s">
        <v>8</v>
      </c>
      <c r="C12" s="4"/>
      <c r="D12" s="4"/>
      <c r="E12" s="4"/>
      <c r="F12" s="4"/>
      <c r="G12" s="4"/>
      <c r="H12" s="4"/>
      <c r="I12" s="4"/>
      <c r="J12" s="4"/>
      <c r="K12" s="4"/>
      <c r="L12" s="4"/>
      <c r="M12" s="4"/>
      <c r="N12" s="4"/>
      <c r="O12" s="4"/>
      <c r="P12" s="4"/>
      <c r="Q12" s="4"/>
      <c r="R12" s="4"/>
      <c r="S12" s="4"/>
    </row>
    <row r="13" spans="1:19" s="14" customFormat="1" ht="21.95" customHeight="1">
      <c r="A13" s="19" t="s">
        <v>65</v>
      </c>
      <c r="B13" s="19" t="s">
        <v>182</v>
      </c>
      <c r="C13" s="20"/>
      <c r="D13" s="20"/>
      <c r="E13" s="20"/>
      <c r="F13" s="20"/>
      <c r="G13" s="20"/>
      <c r="H13" s="20"/>
      <c r="I13" s="20"/>
      <c r="J13" s="20"/>
      <c r="K13" s="20"/>
      <c r="L13" s="20"/>
      <c r="M13" s="20"/>
      <c r="N13" s="20"/>
      <c r="O13" s="20"/>
      <c r="P13" s="20"/>
      <c r="Q13" s="20"/>
      <c r="R13" s="20"/>
      <c r="S13" s="20"/>
    </row>
    <row r="14" spans="1:19" ht="21.95" customHeight="1">
      <c r="A14" s="15" t="s">
        <v>19</v>
      </c>
      <c r="B14" s="15" t="s">
        <v>45</v>
      </c>
      <c r="C14" s="16"/>
      <c r="D14" s="16"/>
      <c r="E14" s="16"/>
      <c r="F14" s="16"/>
      <c r="G14" s="16"/>
      <c r="H14" s="16"/>
      <c r="I14" s="16"/>
      <c r="J14" s="16"/>
      <c r="K14" s="16"/>
      <c r="L14" s="16"/>
      <c r="M14" s="16"/>
      <c r="N14" s="16"/>
      <c r="O14" s="16"/>
      <c r="P14" s="16"/>
      <c r="Q14" s="16"/>
      <c r="R14" s="16"/>
      <c r="S14" s="16"/>
    </row>
    <row r="15" spans="1:19" ht="21.95" customHeight="1">
      <c r="A15" s="5">
        <v>1</v>
      </c>
      <c r="B15" s="4" t="s">
        <v>32</v>
      </c>
      <c r="C15" s="4"/>
      <c r="D15" s="4"/>
      <c r="E15" s="4"/>
      <c r="F15" s="4"/>
      <c r="G15" s="4"/>
      <c r="H15" s="4"/>
      <c r="I15" s="4"/>
      <c r="J15" s="4"/>
      <c r="K15" s="4"/>
      <c r="L15" s="4"/>
      <c r="M15" s="4"/>
      <c r="N15" s="4"/>
      <c r="O15" s="4"/>
      <c r="P15" s="4"/>
      <c r="Q15" s="4"/>
      <c r="R15" s="4"/>
      <c r="S15" s="4"/>
    </row>
    <row r="16" spans="1:19" ht="21.95" customHeight="1">
      <c r="A16" s="5">
        <v>2</v>
      </c>
      <c r="B16" s="4" t="s">
        <v>32</v>
      </c>
      <c r="C16" s="4"/>
      <c r="D16" s="4"/>
      <c r="E16" s="4"/>
      <c r="F16" s="4"/>
      <c r="G16" s="4"/>
      <c r="H16" s="4"/>
      <c r="I16" s="4"/>
      <c r="J16" s="4"/>
      <c r="K16" s="4"/>
      <c r="L16" s="4"/>
      <c r="M16" s="4"/>
      <c r="N16" s="4"/>
      <c r="O16" s="4"/>
      <c r="P16" s="4"/>
      <c r="Q16" s="4"/>
      <c r="R16" s="4"/>
      <c r="S16" s="4"/>
    </row>
    <row r="17" spans="1:19" ht="21.95" customHeight="1">
      <c r="A17" s="3" t="s">
        <v>33</v>
      </c>
      <c r="B17" s="4" t="s">
        <v>34</v>
      </c>
      <c r="C17" s="4"/>
      <c r="D17" s="4"/>
      <c r="E17" s="4"/>
      <c r="F17" s="4"/>
      <c r="G17" s="4"/>
      <c r="H17" s="4"/>
      <c r="I17" s="4"/>
      <c r="J17" s="4"/>
      <c r="K17" s="4"/>
      <c r="L17" s="4"/>
      <c r="M17" s="4"/>
      <c r="N17" s="4"/>
      <c r="O17" s="4"/>
      <c r="P17" s="4"/>
      <c r="Q17" s="4"/>
      <c r="R17" s="4"/>
      <c r="S17" s="4"/>
    </row>
    <row r="18" spans="1:19" ht="27.95" customHeight="1">
      <c r="A18" s="15" t="s">
        <v>20</v>
      </c>
      <c r="B18" s="15" t="s">
        <v>56</v>
      </c>
      <c r="C18" s="16"/>
      <c r="D18" s="16"/>
      <c r="E18" s="16"/>
      <c r="F18" s="16"/>
      <c r="G18" s="16"/>
      <c r="H18" s="16"/>
      <c r="I18" s="16"/>
      <c r="J18" s="16"/>
      <c r="K18" s="16"/>
      <c r="L18" s="16"/>
      <c r="M18" s="16"/>
      <c r="N18" s="16"/>
      <c r="O18" s="16"/>
      <c r="P18" s="16"/>
      <c r="Q18" s="16"/>
      <c r="R18" s="16"/>
      <c r="S18" s="16"/>
    </row>
    <row r="19" spans="1:19" ht="27.95" customHeight="1">
      <c r="A19" s="17" t="s">
        <v>31</v>
      </c>
      <c r="B19" s="18" t="s">
        <v>48</v>
      </c>
      <c r="C19" s="18"/>
      <c r="D19" s="18"/>
      <c r="E19" s="18"/>
      <c r="F19" s="18"/>
      <c r="G19" s="18"/>
      <c r="H19" s="18"/>
      <c r="I19" s="18"/>
      <c r="J19" s="18"/>
      <c r="K19" s="18"/>
      <c r="L19" s="18"/>
      <c r="M19" s="18"/>
      <c r="N19" s="18"/>
      <c r="O19" s="18"/>
      <c r="P19" s="18"/>
      <c r="Q19" s="18"/>
      <c r="R19" s="18"/>
      <c r="S19" s="18"/>
    </row>
    <row r="20" spans="1:19" ht="27.95" customHeight="1">
      <c r="A20" s="10" t="s">
        <v>9</v>
      </c>
      <c r="B20" s="11" t="s">
        <v>49</v>
      </c>
      <c r="C20" s="11"/>
      <c r="D20" s="11"/>
      <c r="E20" s="11"/>
      <c r="F20" s="11"/>
      <c r="G20" s="11"/>
      <c r="H20" s="11"/>
      <c r="I20" s="11"/>
      <c r="J20" s="11"/>
      <c r="K20" s="11"/>
      <c r="L20" s="11"/>
      <c r="M20" s="11"/>
      <c r="N20" s="11"/>
      <c r="O20" s="11"/>
      <c r="P20" s="11"/>
      <c r="Q20" s="11"/>
      <c r="R20" s="11"/>
      <c r="S20" s="11"/>
    </row>
    <row r="21" spans="1:19" ht="21.95" customHeight="1">
      <c r="A21" s="3">
        <v>1</v>
      </c>
      <c r="B21" s="4" t="s">
        <v>32</v>
      </c>
      <c r="C21" s="4"/>
      <c r="D21" s="4"/>
      <c r="E21" s="4"/>
      <c r="F21" s="4"/>
      <c r="G21" s="4"/>
      <c r="H21" s="4"/>
      <c r="I21" s="4"/>
      <c r="J21" s="4"/>
      <c r="K21" s="4"/>
      <c r="L21" s="4"/>
      <c r="M21" s="4"/>
      <c r="N21" s="4"/>
      <c r="O21" s="4"/>
      <c r="P21" s="4"/>
      <c r="Q21" s="4"/>
      <c r="R21" s="4"/>
      <c r="S21" s="4"/>
    </row>
    <row r="22" spans="1:19" ht="21.95" customHeight="1">
      <c r="A22" s="3" t="s">
        <v>33</v>
      </c>
      <c r="B22" s="4" t="s">
        <v>34</v>
      </c>
      <c r="C22" s="4"/>
      <c r="D22" s="4"/>
      <c r="E22" s="4"/>
      <c r="F22" s="4"/>
      <c r="G22" s="4"/>
      <c r="H22" s="4"/>
      <c r="I22" s="4"/>
      <c r="J22" s="4"/>
      <c r="K22" s="4"/>
      <c r="L22" s="4"/>
      <c r="M22" s="4"/>
      <c r="N22" s="4"/>
      <c r="O22" s="4"/>
      <c r="P22" s="4"/>
      <c r="Q22" s="4"/>
      <c r="R22" s="4"/>
      <c r="S22" s="4"/>
    </row>
    <row r="23" spans="1:19" ht="27.95" customHeight="1">
      <c r="A23" s="10" t="s">
        <v>11</v>
      </c>
      <c r="B23" s="11" t="s">
        <v>50</v>
      </c>
      <c r="C23" s="11"/>
      <c r="D23" s="11"/>
      <c r="E23" s="11"/>
      <c r="F23" s="11"/>
      <c r="G23" s="11"/>
      <c r="H23" s="11"/>
      <c r="I23" s="11"/>
      <c r="J23" s="11"/>
      <c r="K23" s="11"/>
      <c r="L23" s="11"/>
      <c r="M23" s="11"/>
      <c r="N23" s="11"/>
      <c r="O23" s="11"/>
      <c r="P23" s="11"/>
      <c r="Q23" s="11"/>
      <c r="R23" s="11"/>
      <c r="S23" s="11"/>
    </row>
    <row r="24" spans="1:19" ht="27.95" customHeight="1">
      <c r="A24" s="6" t="s">
        <v>60</v>
      </c>
      <c r="B24" s="9" t="s">
        <v>59</v>
      </c>
      <c r="C24" s="4"/>
      <c r="D24" s="4"/>
      <c r="E24" s="4"/>
      <c r="F24" s="4"/>
      <c r="G24" s="4"/>
      <c r="H24" s="4"/>
      <c r="I24" s="4"/>
      <c r="J24" s="4"/>
      <c r="K24" s="4"/>
      <c r="L24" s="4"/>
      <c r="M24" s="4"/>
      <c r="N24" s="4"/>
      <c r="O24" s="4"/>
      <c r="P24" s="4"/>
      <c r="Q24" s="4"/>
      <c r="R24" s="4"/>
      <c r="S24" s="4"/>
    </row>
    <row r="25" spans="1:19" ht="27.95" customHeight="1">
      <c r="A25" s="3">
        <v>1</v>
      </c>
      <c r="B25" s="4" t="s">
        <v>32</v>
      </c>
      <c r="C25" s="4"/>
      <c r="D25" s="4"/>
      <c r="E25" s="4"/>
      <c r="F25" s="4"/>
      <c r="G25" s="4"/>
      <c r="H25" s="4"/>
      <c r="I25" s="4"/>
      <c r="J25" s="4"/>
      <c r="K25" s="4"/>
      <c r="L25" s="4"/>
      <c r="M25" s="4"/>
      <c r="N25" s="4"/>
      <c r="O25" s="4"/>
      <c r="P25" s="4"/>
      <c r="Q25" s="4"/>
      <c r="R25" s="4"/>
      <c r="S25" s="4"/>
    </row>
    <row r="26" spans="1:19" ht="27.95" customHeight="1">
      <c r="A26" s="3" t="s">
        <v>33</v>
      </c>
      <c r="B26" s="4" t="s">
        <v>34</v>
      </c>
      <c r="C26" s="4"/>
      <c r="D26" s="4"/>
      <c r="E26" s="4"/>
      <c r="F26" s="4"/>
      <c r="G26" s="4"/>
      <c r="H26" s="4"/>
      <c r="I26" s="4"/>
      <c r="J26" s="4"/>
      <c r="K26" s="4"/>
      <c r="L26" s="4"/>
      <c r="M26" s="4"/>
      <c r="N26" s="4"/>
      <c r="O26" s="4"/>
      <c r="P26" s="4"/>
      <c r="Q26" s="4"/>
      <c r="R26" s="4"/>
      <c r="S26" s="4"/>
    </row>
    <row r="27" spans="1:19" ht="27.95" customHeight="1">
      <c r="A27" s="6" t="s">
        <v>61</v>
      </c>
      <c r="B27" s="9" t="s">
        <v>62</v>
      </c>
      <c r="C27" s="4"/>
      <c r="D27" s="4"/>
      <c r="E27" s="4"/>
      <c r="F27" s="4"/>
      <c r="G27" s="4"/>
      <c r="H27" s="4"/>
      <c r="I27" s="4"/>
      <c r="J27" s="4"/>
      <c r="K27" s="4"/>
      <c r="L27" s="4"/>
      <c r="M27" s="4"/>
      <c r="N27" s="4"/>
      <c r="O27" s="4"/>
      <c r="P27" s="4"/>
      <c r="Q27" s="4"/>
      <c r="R27" s="4"/>
      <c r="S27" s="4"/>
    </row>
    <row r="28" spans="1:19" ht="27.95" customHeight="1">
      <c r="A28" s="3">
        <v>1</v>
      </c>
      <c r="B28" s="4" t="s">
        <v>32</v>
      </c>
      <c r="C28" s="4"/>
      <c r="D28" s="4"/>
      <c r="E28" s="4"/>
      <c r="F28" s="4"/>
      <c r="G28" s="4"/>
      <c r="H28" s="4"/>
      <c r="I28" s="4"/>
      <c r="J28" s="4"/>
      <c r="K28" s="4"/>
      <c r="L28" s="4"/>
      <c r="M28" s="4"/>
      <c r="N28" s="4"/>
      <c r="O28" s="4"/>
      <c r="P28" s="4"/>
      <c r="Q28" s="4"/>
      <c r="R28" s="4"/>
      <c r="S28" s="4"/>
    </row>
    <row r="29" spans="1:19" ht="27.95" customHeight="1">
      <c r="A29" s="3" t="s">
        <v>33</v>
      </c>
      <c r="B29" s="4" t="s">
        <v>34</v>
      </c>
      <c r="C29" s="4"/>
      <c r="D29" s="4"/>
      <c r="E29" s="4"/>
      <c r="F29" s="4"/>
      <c r="G29" s="4"/>
      <c r="H29" s="4"/>
      <c r="I29" s="4"/>
      <c r="J29" s="4"/>
      <c r="K29" s="4"/>
      <c r="L29" s="4"/>
      <c r="M29" s="4"/>
      <c r="N29" s="4"/>
      <c r="O29" s="4"/>
      <c r="P29" s="4"/>
      <c r="Q29" s="4"/>
      <c r="R29" s="4"/>
      <c r="S29" s="4"/>
    </row>
    <row r="30" spans="1:19" ht="27.95" customHeight="1">
      <c r="A30" s="10" t="s">
        <v>36</v>
      </c>
      <c r="B30" s="12" t="s">
        <v>51</v>
      </c>
      <c r="C30" s="11"/>
      <c r="D30" s="11"/>
      <c r="E30" s="11"/>
      <c r="F30" s="11"/>
      <c r="G30" s="11"/>
      <c r="H30" s="11"/>
      <c r="I30" s="11"/>
      <c r="J30" s="11"/>
      <c r="K30" s="11"/>
      <c r="L30" s="11"/>
      <c r="M30" s="11"/>
      <c r="N30" s="11"/>
      <c r="O30" s="11"/>
      <c r="P30" s="11"/>
      <c r="Q30" s="11"/>
      <c r="R30" s="11"/>
      <c r="S30" s="11"/>
    </row>
    <row r="31" spans="1:19" ht="27.95" customHeight="1">
      <c r="A31" s="6" t="s">
        <v>63</v>
      </c>
      <c r="B31" s="9" t="s">
        <v>58</v>
      </c>
      <c r="C31" s="4"/>
      <c r="D31" s="4"/>
      <c r="E31" s="4"/>
      <c r="F31" s="4"/>
      <c r="G31" s="4"/>
      <c r="H31" s="4"/>
      <c r="I31" s="4"/>
      <c r="J31" s="4"/>
      <c r="K31" s="4"/>
      <c r="L31" s="4"/>
      <c r="M31" s="4"/>
      <c r="N31" s="4"/>
      <c r="O31" s="4"/>
      <c r="P31" s="4"/>
      <c r="Q31" s="4"/>
      <c r="R31" s="4"/>
      <c r="S31" s="4"/>
    </row>
    <row r="32" spans="1:19" ht="21.95" customHeight="1">
      <c r="A32" s="3">
        <v>1</v>
      </c>
      <c r="B32" s="4" t="s">
        <v>32</v>
      </c>
      <c r="C32" s="4"/>
      <c r="D32" s="4"/>
      <c r="E32" s="4"/>
      <c r="F32" s="4"/>
      <c r="G32" s="4"/>
      <c r="H32" s="4"/>
      <c r="I32" s="4"/>
      <c r="J32" s="4"/>
      <c r="K32" s="4"/>
      <c r="L32" s="4"/>
      <c r="M32" s="4"/>
      <c r="N32" s="4"/>
      <c r="O32" s="4"/>
      <c r="P32" s="4"/>
      <c r="Q32" s="4"/>
      <c r="R32" s="4"/>
      <c r="S32" s="4"/>
    </row>
    <row r="33" spans="1:19" ht="21.95" customHeight="1">
      <c r="A33" s="3" t="s">
        <v>33</v>
      </c>
      <c r="B33" s="4" t="s">
        <v>34</v>
      </c>
      <c r="C33" s="4"/>
      <c r="D33" s="4"/>
      <c r="E33" s="4"/>
      <c r="F33" s="4"/>
      <c r="G33" s="4"/>
      <c r="H33" s="4"/>
      <c r="I33" s="4"/>
      <c r="J33" s="4"/>
      <c r="K33" s="4"/>
      <c r="L33" s="4"/>
      <c r="M33" s="4"/>
      <c r="N33" s="4"/>
      <c r="O33" s="4"/>
      <c r="P33" s="4"/>
      <c r="Q33" s="4"/>
      <c r="R33" s="4"/>
      <c r="S33" s="4"/>
    </row>
    <row r="34" spans="1:19" ht="21.95" customHeight="1">
      <c r="A34" s="6" t="s">
        <v>64</v>
      </c>
      <c r="B34" s="9" t="s">
        <v>57</v>
      </c>
      <c r="C34" s="4"/>
      <c r="D34" s="4"/>
      <c r="E34" s="4"/>
      <c r="F34" s="4"/>
      <c r="G34" s="4"/>
      <c r="H34" s="4"/>
      <c r="I34" s="4"/>
      <c r="J34" s="4"/>
      <c r="K34" s="4"/>
      <c r="L34" s="4"/>
      <c r="M34" s="4"/>
      <c r="N34" s="4"/>
      <c r="O34" s="4"/>
      <c r="P34" s="4"/>
      <c r="Q34" s="4"/>
      <c r="R34" s="4"/>
      <c r="S34" s="4"/>
    </row>
    <row r="35" spans="1:19" ht="21.95" customHeight="1">
      <c r="A35" s="3">
        <v>1</v>
      </c>
      <c r="B35" s="4" t="s">
        <v>32</v>
      </c>
      <c r="C35" s="4"/>
      <c r="D35" s="4"/>
      <c r="E35" s="4"/>
      <c r="F35" s="4"/>
      <c r="G35" s="4"/>
      <c r="H35" s="4"/>
      <c r="I35" s="4"/>
      <c r="J35" s="4"/>
      <c r="K35" s="4"/>
      <c r="L35" s="4"/>
      <c r="M35" s="4"/>
      <c r="N35" s="4"/>
      <c r="O35" s="4"/>
      <c r="P35" s="4"/>
      <c r="Q35" s="4"/>
      <c r="R35" s="4"/>
      <c r="S35" s="4"/>
    </row>
    <row r="36" spans="1:19" ht="21.95" customHeight="1">
      <c r="A36" s="3" t="s">
        <v>33</v>
      </c>
      <c r="B36" s="4" t="s">
        <v>34</v>
      </c>
      <c r="C36" s="4"/>
      <c r="D36" s="4"/>
      <c r="E36" s="4"/>
      <c r="F36" s="4"/>
      <c r="G36" s="4"/>
      <c r="H36" s="4"/>
      <c r="I36" s="4"/>
      <c r="J36" s="4"/>
      <c r="K36" s="4"/>
      <c r="L36" s="4"/>
      <c r="M36" s="4"/>
      <c r="N36" s="4"/>
      <c r="O36" s="4"/>
      <c r="P36" s="4"/>
      <c r="Q36" s="4"/>
      <c r="R36" s="4"/>
      <c r="S36" s="4"/>
    </row>
    <row r="37" spans="1:19" ht="27.95" customHeight="1">
      <c r="A37" s="17" t="s">
        <v>47</v>
      </c>
      <c r="B37" s="18" t="s">
        <v>53</v>
      </c>
      <c r="C37" s="18"/>
      <c r="D37" s="18"/>
      <c r="E37" s="18"/>
      <c r="F37" s="18"/>
      <c r="G37" s="18"/>
      <c r="H37" s="18"/>
      <c r="I37" s="18"/>
      <c r="J37" s="18"/>
      <c r="K37" s="18"/>
      <c r="L37" s="18"/>
      <c r="M37" s="18"/>
      <c r="N37" s="18"/>
      <c r="O37" s="18"/>
      <c r="P37" s="18"/>
      <c r="Q37" s="18"/>
      <c r="R37" s="18"/>
      <c r="S37" s="18"/>
    </row>
    <row r="38" spans="1:19" ht="21.95" customHeight="1">
      <c r="A38" s="3">
        <v>1</v>
      </c>
      <c r="B38" s="4" t="s">
        <v>32</v>
      </c>
      <c r="C38" s="4"/>
      <c r="D38" s="4"/>
      <c r="E38" s="4"/>
      <c r="F38" s="4"/>
      <c r="G38" s="4"/>
      <c r="H38" s="4"/>
      <c r="I38" s="4"/>
      <c r="J38" s="4"/>
      <c r="K38" s="4"/>
      <c r="L38" s="4"/>
      <c r="M38" s="4"/>
      <c r="N38" s="4"/>
      <c r="O38" s="4"/>
      <c r="P38" s="4"/>
      <c r="Q38" s="4"/>
      <c r="R38" s="4"/>
      <c r="S38" s="4"/>
    </row>
    <row r="39" spans="1:19" ht="21.95" customHeight="1">
      <c r="A39" s="3" t="s">
        <v>33</v>
      </c>
      <c r="B39" s="4" t="s">
        <v>52</v>
      </c>
      <c r="C39" s="4"/>
      <c r="D39" s="4"/>
      <c r="E39" s="4"/>
      <c r="F39" s="4"/>
      <c r="G39" s="4"/>
      <c r="H39" s="4"/>
      <c r="I39" s="4"/>
      <c r="J39" s="4"/>
      <c r="K39" s="4"/>
      <c r="L39" s="4"/>
      <c r="M39" s="4"/>
      <c r="N39" s="4"/>
      <c r="O39" s="4"/>
      <c r="P39" s="4"/>
      <c r="Q39" s="4"/>
      <c r="R39" s="4"/>
      <c r="S39" s="4"/>
    </row>
    <row r="40" spans="1:19" s="14" customFormat="1" ht="21.95" customHeight="1">
      <c r="A40" s="19" t="s">
        <v>70</v>
      </c>
      <c r="B40" s="19" t="s">
        <v>183</v>
      </c>
      <c r="C40" s="20"/>
      <c r="D40" s="20"/>
      <c r="E40" s="20"/>
      <c r="F40" s="20"/>
      <c r="G40" s="20"/>
      <c r="H40" s="20"/>
      <c r="I40" s="20"/>
      <c r="J40" s="20"/>
      <c r="K40" s="20"/>
      <c r="L40" s="20"/>
      <c r="M40" s="20"/>
      <c r="N40" s="20"/>
      <c r="O40" s="20"/>
      <c r="P40" s="20"/>
      <c r="Q40" s="20"/>
      <c r="R40" s="20"/>
      <c r="S40" s="20"/>
    </row>
    <row r="41" spans="1:19" ht="21.95" customHeight="1">
      <c r="A41" s="21"/>
      <c r="B41" s="22" t="s">
        <v>69</v>
      </c>
      <c r="C41" s="22"/>
      <c r="D41" s="22"/>
      <c r="E41" s="22"/>
      <c r="F41" s="22"/>
      <c r="G41" s="22"/>
      <c r="H41" s="22"/>
      <c r="I41" s="22"/>
      <c r="J41" s="22"/>
      <c r="K41" s="22"/>
      <c r="L41" s="22"/>
      <c r="M41" s="22"/>
      <c r="N41" s="22"/>
      <c r="O41" s="22"/>
      <c r="P41" s="22"/>
      <c r="Q41" s="22"/>
      <c r="R41" s="22"/>
      <c r="S41" s="22"/>
    </row>
    <row r="42" spans="1:19" s="14" customFormat="1" ht="21.95" customHeight="1">
      <c r="A42" s="92" t="s">
        <v>33</v>
      </c>
      <c r="B42" s="92" t="s">
        <v>33</v>
      </c>
      <c r="C42" s="93"/>
      <c r="D42" s="93"/>
      <c r="E42" s="93"/>
      <c r="F42" s="93"/>
      <c r="G42" s="93"/>
      <c r="H42" s="93"/>
      <c r="I42" s="93"/>
      <c r="J42" s="93"/>
      <c r="K42" s="93"/>
      <c r="L42" s="93"/>
      <c r="M42" s="93"/>
      <c r="N42" s="93"/>
      <c r="O42" s="93"/>
      <c r="P42" s="93"/>
      <c r="Q42" s="93"/>
      <c r="R42" s="93"/>
      <c r="S42" s="93"/>
    </row>
    <row r="44" spans="1:19">
      <c r="B44" t="s">
        <v>13</v>
      </c>
    </row>
    <row r="45" spans="1:19">
      <c r="B45" s="8" t="s">
        <v>54</v>
      </c>
    </row>
    <row r="46" spans="1:19">
      <c r="B46" t="s">
        <v>55</v>
      </c>
    </row>
  </sheetData>
  <mergeCells count="30">
    <mergeCell ref="A1:S1"/>
    <mergeCell ref="A3:S3"/>
    <mergeCell ref="A5:S5"/>
    <mergeCell ref="A6:A10"/>
    <mergeCell ref="B6:B10"/>
    <mergeCell ref="C6:C10"/>
    <mergeCell ref="D6:D10"/>
    <mergeCell ref="E6:E10"/>
    <mergeCell ref="F6:H6"/>
    <mergeCell ref="I7:I10"/>
    <mergeCell ref="J7:J10"/>
    <mergeCell ref="K7:N7"/>
    <mergeCell ref="O7:R7"/>
    <mergeCell ref="G8:G10"/>
    <mergeCell ref="A2:S2"/>
    <mergeCell ref="A4:S4"/>
    <mergeCell ref="I6:J6"/>
    <mergeCell ref="K6:R6"/>
    <mergeCell ref="S6:S10"/>
    <mergeCell ref="F7:F10"/>
    <mergeCell ref="G7:H7"/>
    <mergeCell ref="H8:H10"/>
    <mergeCell ref="K8:K10"/>
    <mergeCell ref="L8:N8"/>
    <mergeCell ref="O8:O10"/>
    <mergeCell ref="P8:R8"/>
    <mergeCell ref="L9:L10"/>
    <mergeCell ref="M9:N9"/>
    <mergeCell ref="P9:P10"/>
    <mergeCell ref="Q9:R9"/>
  </mergeCells>
  <pageMargins left="0.59055118110236227" right="0.39370078740157483" top="0.78740157480314965" bottom="0.39370078740157483" header="0.31496062992125984" footer="0.31496062992125984"/>
  <pageSetup paperSize="9" scale="76" fitToHeight="0"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dimension ref="A1:I8"/>
  <sheetViews>
    <sheetView zoomScale="85" zoomScaleNormal="85" zoomScaleSheetLayoutView="100" workbookViewId="0">
      <selection activeCell="G6" sqref="G6"/>
    </sheetView>
  </sheetViews>
  <sheetFormatPr defaultColWidth="9.33203125" defaultRowHeight="12.75"/>
  <cols>
    <col min="1" max="1" width="9" style="180" customWidth="1"/>
    <col min="2" max="2" width="37.6640625" style="179" customWidth="1"/>
    <col min="3" max="3" width="18.33203125" style="222" hidden="1" customWidth="1"/>
    <col min="4" max="4" width="37.1640625" style="222" hidden="1" customWidth="1"/>
    <col min="5" max="5" width="34" style="267" hidden="1" customWidth="1"/>
    <col min="6" max="6" width="41.6640625" style="267" hidden="1" customWidth="1"/>
    <col min="7" max="7" width="31.83203125" style="179" customWidth="1"/>
    <col min="8" max="8" width="41.6640625" style="179" customWidth="1"/>
    <col min="9" max="9" width="35.1640625" style="179" customWidth="1"/>
    <col min="10" max="16384" width="9.33203125" style="179"/>
  </cols>
  <sheetData>
    <row r="1" spans="1:9" ht="18.75">
      <c r="A1" s="428" t="s">
        <v>128</v>
      </c>
      <c r="B1" s="428"/>
      <c r="C1" s="428"/>
      <c r="D1" s="428"/>
      <c r="E1" s="428"/>
      <c r="F1" s="428"/>
      <c r="G1" s="428"/>
      <c r="H1" s="428"/>
      <c r="I1" s="428"/>
    </row>
    <row r="2" spans="1:9" ht="53.25" customHeight="1">
      <c r="A2" s="424" t="s">
        <v>425</v>
      </c>
      <c r="B2" s="313"/>
      <c r="C2" s="313"/>
      <c r="D2" s="313"/>
      <c r="E2" s="313"/>
      <c r="F2" s="313"/>
      <c r="G2" s="313"/>
      <c r="H2" s="313"/>
      <c r="I2" s="313"/>
    </row>
    <row r="3" spans="1:9" ht="29.25" customHeight="1">
      <c r="A3" s="426" t="str">
        <f>'Biểu 1'!A4:U4</f>
        <v>(Kèm theo Nghị quyết số     /NQ-HĐND ngày      /       /2022 của Hội đồng nhân dân huyện Ia H'Drai)</v>
      </c>
      <c r="B3" s="426"/>
      <c r="C3" s="426"/>
      <c r="D3" s="426"/>
      <c r="E3" s="426"/>
      <c r="F3" s="426"/>
      <c r="G3" s="426"/>
      <c r="H3" s="426"/>
      <c r="I3" s="426"/>
    </row>
    <row r="4" spans="1:9" ht="18.75">
      <c r="A4" s="425" t="s">
        <v>0</v>
      </c>
      <c r="B4" s="425"/>
      <c r="C4" s="425"/>
      <c r="D4" s="425"/>
      <c r="E4" s="425"/>
      <c r="F4" s="425"/>
      <c r="G4" s="425"/>
      <c r="H4" s="425"/>
      <c r="I4" s="425"/>
    </row>
    <row r="5" spans="1:9" ht="58.5" customHeight="1">
      <c r="A5" s="427" t="s">
        <v>1</v>
      </c>
      <c r="B5" s="427" t="s">
        <v>399</v>
      </c>
      <c r="C5" s="429" t="s">
        <v>419</v>
      </c>
      <c r="D5" s="430"/>
      <c r="E5" s="431" t="s">
        <v>445</v>
      </c>
      <c r="F5" s="432"/>
      <c r="G5" s="433" t="s">
        <v>446</v>
      </c>
      <c r="H5" s="434"/>
      <c r="I5" s="433" t="s">
        <v>3</v>
      </c>
    </row>
    <row r="6" spans="1:9" ht="57.75" customHeight="1">
      <c r="A6" s="427"/>
      <c r="B6" s="427"/>
      <c r="C6" s="218" t="s">
        <v>398</v>
      </c>
      <c r="D6" s="219" t="s">
        <v>420</v>
      </c>
      <c r="E6" s="264" t="s">
        <v>27</v>
      </c>
      <c r="F6" s="264" t="s">
        <v>420</v>
      </c>
      <c r="G6" s="229" t="s">
        <v>27</v>
      </c>
      <c r="H6" s="229" t="s">
        <v>420</v>
      </c>
      <c r="I6" s="433"/>
    </row>
    <row r="7" spans="1:9" s="181" customFormat="1" ht="16.5">
      <c r="A7" s="427" t="s">
        <v>398</v>
      </c>
      <c r="B7" s="427"/>
      <c r="C7" s="220">
        <f>SUM(C8:C8)</f>
        <v>17470.380276538461</v>
      </c>
      <c r="D7" s="220">
        <f>SUM(D8:D8)</f>
        <v>17470.380276538461</v>
      </c>
      <c r="E7" s="265">
        <f>F7</f>
        <v>17481.356984999999</v>
      </c>
      <c r="F7" s="265">
        <f>SUM(F8:F8)</f>
        <v>17481.356984999999</v>
      </c>
      <c r="G7" s="192">
        <f>H7</f>
        <v>16517.382626025643</v>
      </c>
      <c r="H7" s="192">
        <f>SUM(H8:H8)</f>
        <v>16517.382626025643</v>
      </c>
      <c r="I7" s="193"/>
    </row>
    <row r="8" spans="1:9" ht="16.5">
      <c r="A8" s="194">
        <v>1</v>
      </c>
      <c r="B8" s="195" t="s">
        <v>240</v>
      </c>
      <c r="C8" s="221">
        <f>D8</f>
        <v>17470.380276538461</v>
      </c>
      <c r="D8" s="221">
        <f>'Biểu 2'!L58</f>
        <v>17470.380276538461</v>
      </c>
      <c r="E8" s="266">
        <f>F8</f>
        <v>17481.356984999999</v>
      </c>
      <c r="F8" s="266">
        <f>'Biểu 2'!V58</f>
        <v>17481.356984999999</v>
      </c>
      <c r="G8" s="196">
        <f>H8</f>
        <v>16517.382626025643</v>
      </c>
      <c r="H8" s="196">
        <f>'Biểu 2'!AK58</f>
        <v>16517.382626025643</v>
      </c>
      <c r="I8" s="195"/>
    </row>
  </sheetData>
  <mergeCells count="11">
    <mergeCell ref="A7:B7"/>
    <mergeCell ref="A1:I1"/>
    <mergeCell ref="A2:I2"/>
    <mergeCell ref="A3:I3"/>
    <mergeCell ref="A4:I4"/>
    <mergeCell ref="A5:A6"/>
    <mergeCell ref="B5:B6"/>
    <mergeCell ref="C5:D5"/>
    <mergeCell ref="E5:F5"/>
    <mergeCell ref="I5:I6"/>
    <mergeCell ref="G5:H5"/>
  </mergeCells>
  <pageMargins left="0.35433070866141736" right="0.27"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BC183"/>
  <sheetViews>
    <sheetView zoomScale="60" zoomScaleNormal="60" workbookViewId="0">
      <pane xSplit="2" ySplit="11" topLeftCell="C77" activePane="bottomRight" state="frozen"/>
      <selection pane="topRight" activeCell="C1" sqref="C1"/>
      <selection pane="bottomLeft" activeCell="A12" sqref="A12"/>
      <selection pane="bottomRight" activeCell="Z79" sqref="Z79"/>
    </sheetView>
  </sheetViews>
  <sheetFormatPr defaultColWidth="9.33203125" defaultRowHeight="15.75"/>
  <cols>
    <col min="1" max="1" width="5" style="110" customWidth="1"/>
    <col min="2" max="2" width="44.33203125" style="110" customWidth="1"/>
    <col min="3" max="3" width="16" style="110" customWidth="1"/>
    <col min="4" max="4" width="9.33203125" style="110"/>
    <col min="5" max="5" width="9.83203125" style="110" customWidth="1"/>
    <col min="6" max="6" width="16.1640625" style="110" customWidth="1"/>
    <col min="7" max="7" width="11" style="110" customWidth="1"/>
    <col min="8" max="8" width="12.5" style="110" customWidth="1"/>
    <col min="9" max="10" width="7.83203125" style="110" customWidth="1"/>
    <col min="11" max="12" width="10.5" style="110" customWidth="1"/>
    <col min="13" max="14" width="7.83203125" style="110" customWidth="1"/>
    <col min="15" max="15" width="11.5" style="110" customWidth="1"/>
    <col min="16" max="16" width="11.6640625" style="110" customWidth="1"/>
    <col min="17" max="18" width="7.83203125" style="110" customWidth="1"/>
    <col min="19" max="20" width="11.5" style="110" customWidth="1"/>
    <col min="21" max="22" width="12.33203125" style="110" customWidth="1"/>
    <col min="23" max="55" width="7.83203125" style="110" customWidth="1"/>
    <col min="56" max="16384" width="9.33203125" style="110"/>
  </cols>
  <sheetData>
    <row r="1" spans="1:55">
      <c r="A1" s="316" t="s">
        <v>127</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row>
    <row r="2" spans="1:55">
      <c r="A2" s="318" t="s">
        <v>73</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row>
    <row r="3" spans="1:55">
      <c r="A3" s="316" t="s">
        <v>118</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row>
    <row r="4" spans="1:55">
      <c r="A4" s="318" t="str">
        <f>'Bieu 01 TH'!A4:AN4</f>
        <v>(Biểu mẫu kèm theo Công văn số              /SKHĐT-TH ngày           tháng       năm 2019 của Sở Kế hoạch và Đầu tư)</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row>
    <row r="5" spans="1:55">
      <c r="A5" s="317" t="s">
        <v>0</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row>
    <row r="6" spans="1:55" ht="105" customHeight="1">
      <c r="A6" s="319" t="s">
        <v>1</v>
      </c>
      <c r="B6" s="319" t="s">
        <v>21</v>
      </c>
      <c r="C6" s="319" t="s">
        <v>114</v>
      </c>
      <c r="D6" s="319" t="s">
        <v>104</v>
      </c>
      <c r="E6" s="319" t="s">
        <v>106</v>
      </c>
      <c r="F6" s="319" t="s">
        <v>113</v>
      </c>
      <c r="G6" s="319"/>
      <c r="H6" s="319"/>
      <c r="I6" s="319" t="s">
        <v>116</v>
      </c>
      <c r="J6" s="319"/>
      <c r="K6" s="319" t="s">
        <v>115</v>
      </c>
      <c r="L6" s="319"/>
      <c r="M6" s="319"/>
      <c r="N6" s="319"/>
      <c r="O6" s="319" t="s">
        <v>28</v>
      </c>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t="s">
        <v>117</v>
      </c>
      <c r="AZ6" s="319"/>
      <c r="BA6" s="319"/>
      <c r="BB6" s="319"/>
      <c r="BC6" s="319" t="s">
        <v>3</v>
      </c>
    </row>
    <row r="7" spans="1:55" ht="51.75" customHeight="1">
      <c r="A7" s="319"/>
      <c r="B7" s="319"/>
      <c r="C7" s="319"/>
      <c r="D7" s="319"/>
      <c r="E7" s="319"/>
      <c r="F7" s="319" t="s">
        <v>24</v>
      </c>
      <c r="G7" s="319" t="s">
        <v>25</v>
      </c>
      <c r="H7" s="319"/>
      <c r="I7" s="319" t="s">
        <v>26</v>
      </c>
      <c r="J7" s="319" t="s">
        <v>214</v>
      </c>
      <c r="K7" s="319" t="s">
        <v>26</v>
      </c>
      <c r="L7" s="319" t="s">
        <v>68</v>
      </c>
      <c r="M7" s="319"/>
      <c r="N7" s="319"/>
      <c r="O7" s="319" t="s">
        <v>200</v>
      </c>
      <c r="P7" s="319"/>
      <c r="Q7" s="319"/>
      <c r="R7" s="319"/>
      <c r="S7" s="319"/>
      <c r="T7" s="319"/>
      <c r="U7" s="319" t="s">
        <v>202</v>
      </c>
      <c r="V7" s="319"/>
      <c r="W7" s="319"/>
      <c r="X7" s="319"/>
      <c r="Y7" s="319"/>
      <c r="Z7" s="319"/>
      <c r="AA7" s="319"/>
      <c r="AB7" s="319"/>
      <c r="AC7" s="319"/>
      <c r="AD7" s="319"/>
      <c r="AE7" s="319" t="s">
        <v>203</v>
      </c>
      <c r="AF7" s="319"/>
      <c r="AG7" s="319"/>
      <c r="AH7" s="319"/>
      <c r="AI7" s="319"/>
      <c r="AJ7" s="319"/>
      <c r="AK7" s="319"/>
      <c r="AL7" s="319"/>
      <c r="AM7" s="319"/>
      <c r="AN7" s="319"/>
      <c r="AO7" s="319" t="s">
        <v>210</v>
      </c>
      <c r="AP7" s="319"/>
      <c r="AQ7" s="319"/>
      <c r="AR7" s="319"/>
      <c r="AS7" s="319"/>
      <c r="AT7" s="319"/>
      <c r="AU7" s="319"/>
      <c r="AV7" s="319"/>
      <c r="AW7" s="319"/>
      <c r="AX7" s="319"/>
      <c r="AY7" s="319" t="s">
        <v>26</v>
      </c>
      <c r="AZ7" s="319" t="s">
        <v>68</v>
      </c>
      <c r="BA7" s="319"/>
      <c r="BB7" s="319"/>
      <c r="BC7" s="319"/>
    </row>
    <row r="8" spans="1:55" ht="43.5" customHeight="1">
      <c r="A8" s="319"/>
      <c r="B8" s="319"/>
      <c r="C8" s="319"/>
      <c r="D8" s="319"/>
      <c r="E8" s="319"/>
      <c r="F8" s="319"/>
      <c r="G8" s="319" t="s">
        <v>26</v>
      </c>
      <c r="H8" s="319" t="s">
        <v>68</v>
      </c>
      <c r="I8" s="319"/>
      <c r="J8" s="319"/>
      <c r="K8" s="319"/>
      <c r="L8" s="319" t="s">
        <v>27</v>
      </c>
      <c r="M8" s="319" t="s">
        <v>28</v>
      </c>
      <c r="N8" s="319"/>
      <c r="O8" s="319" t="s">
        <v>199</v>
      </c>
      <c r="P8" s="319"/>
      <c r="Q8" s="319"/>
      <c r="R8" s="319"/>
      <c r="S8" s="319" t="s">
        <v>201</v>
      </c>
      <c r="T8" s="319"/>
      <c r="U8" s="319" t="s">
        <v>199</v>
      </c>
      <c r="V8" s="319"/>
      <c r="W8" s="319"/>
      <c r="X8" s="319"/>
      <c r="Y8" s="319" t="s">
        <v>206</v>
      </c>
      <c r="Z8" s="319"/>
      <c r="AA8" s="319"/>
      <c r="AB8" s="319"/>
      <c r="AC8" s="319"/>
      <c r="AD8" s="319"/>
      <c r="AE8" s="319" t="s">
        <v>199</v>
      </c>
      <c r="AF8" s="319"/>
      <c r="AG8" s="319"/>
      <c r="AH8" s="319"/>
      <c r="AI8" s="319" t="s">
        <v>208</v>
      </c>
      <c r="AJ8" s="319"/>
      <c r="AK8" s="319"/>
      <c r="AL8" s="319"/>
      <c r="AM8" s="319"/>
      <c r="AN8" s="319"/>
      <c r="AO8" s="319" t="s">
        <v>199</v>
      </c>
      <c r="AP8" s="319"/>
      <c r="AQ8" s="319"/>
      <c r="AR8" s="319"/>
      <c r="AS8" s="319" t="s">
        <v>211</v>
      </c>
      <c r="AT8" s="319"/>
      <c r="AU8" s="319"/>
      <c r="AV8" s="319"/>
      <c r="AW8" s="319"/>
      <c r="AX8" s="319"/>
      <c r="AY8" s="319"/>
      <c r="AZ8" s="319" t="s">
        <v>27</v>
      </c>
      <c r="BA8" s="319" t="s">
        <v>28</v>
      </c>
      <c r="BB8" s="319"/>
      <c r="BC8" s="319"/>
    </row>
    <row r="9" spans="1:55" ht="36" customHeight="1">
      <c r="A9" s="319"/>
      <c r="B9" s="319"/>
      <c r="C9" s="319"/>
      <c r="D9" s="319"/>
      <c r="E9" s="319"/>
      <c r="F9" s="319"/>
      <c r="G9" s="319"/>
      <c r="H9" s="319"/>
      <c r="I9" s="319"/>
      <c r="J9" s="319"/>
      <c r="K9" s="319"/>
      <c r="L9" s="319"/>
      <c r="M9" s="319" t="s">
        <v>29</v>
      </c>
      <c r="N9" s="319" t="s">
        <v>44</v>
      </c>
      <c r="O9" s="319" t="s">
        <v>26</v>
      </c>
      <c r="P9" s="319" t="s">
        <v>68</v>
      </c>
      <c r="Q9" s="319"/>
      <c r="R9" s="319"/>
      <c r="S9" s="319" t="s">
        <v>26</v>
      </c>
      <c r="T9" s="319" t="s">
        <v>68</v>
      </c>
      <c r="U9" s="319" t="s">
        <v>26</v>
      </c>
      <c r="V9" s="319" t="s">
        <v>68</v>
      </c>
      <c r="W9" s="319"/>
      <c r="X9" s="319"/>
      <c r="Y9" s="319" t="s">
        <v>26</v>
      </c>
      <c r="Z9" s="319" t="s">
        <v>68</v>
      </c>
      <c r="AA9" s="319" t="s">
        <v>28</v>
      </c>
      <c r="AB9" s="319"/>
      <c r="AC9" s="319"/>
      <c r="AD9" s="319"/>
      <c r="AE9" s="319" t="s">
        <v>26</v>
      </c>
      <c r="AF9" s="319" t="s">
        <v>68</v>
      </c>
      <c r="AG9" s="319"/>
      <c r="AH9" s="319"/>
      <c r="AI9" s="319" t="s">
        <v>26</v>
      </c>
      <c r="AJ9" s="319" t="s">
        <v>68</v>
      </c>
      <c r="AK9" s="319" t="s">
        <v>28</v>
      </c>
      <c r="AL9" s="319"/>
      <c r="AM9" s="319"/>
      <c r="AN9" s="319"/>
      <c r="AO9" s="319" t="s">
        <v>26</v>
      </c>
      <c r="AP9" s="319" t="s">
        <v>68</v>
      </c>
      <c r="AQ9" s="319"/>
      <c r="AR9" s="319"/>
      <c r="AS9" s="319" t="s">
        <v>26</v>
      </c>
      <c r="AT9" s="319" t="s">
        <v>68</v>
      </c>
      <c r="AU9" s="319" t="s">
        <v>28</v>
      </c>
      <c r="AV9" s="319"/>
      <c r="AW9" s="319"/>
      <c r="AX9" s="319"/>
      <c r="AY9" s="319"/>
      <c r="AZ9" s="319"/>
      <c r="BA9" s="319" t="s">
        <v>29</v>
      </c>
      <c r="BB9" s="319" t="s">
        <v>44</v>
      </c>
      <c r="BC9" s="319"/>
    </row>
    <row r="10" spans="1:55" ht="73.5" customHeight="1">
      <c r="A10" s="319"/>
      <c r="B10" s="319"/>
      <c r="C10" s="319"/>
      <c r="D10" s="319"/>
      <c r="E10" s="319"/>
      <c r="F10" s="319"/>
      <c r="G10" s="319"/>
      <c r="H10" s="319"/>
      <c r="I10" s="319"/>
      <c r="J10" s="319"/>
      <c r="K10" s="319"/>
      <c r="L10" s="319"/>
      <c r="M10" s="319"/>
      <c r="N10" s="319"/>
      <c r="O10" s="319"/>
      <c r="P10" s="319" t="s">
        <v>27</v>
      </c>
      <c r="Q10" s="319" t="s">
        <v>28</v>
      </c>
      <c r="R10" s="319"/>
      <c r="S10" s="319"/>
      <c r="T10" s="319"/>
      <c r="U10" s="319"/>
      <c r="V10" s="319" t="s">
        <v>27</v>
      </c>
      <c r="W10" s="319" t="s">
        <v>28</v>
      </c>
      <c r="X10" s="319"/>
      <c r="Y10" s="319"/>
      <c r="Z10" s="319"/>
      <c r="AA10" s="319" t="s">
        <v>207</v>
      </c>
      <c r="AB10" s="319"/>
      <c r="AC10" s="319" t="s">
        <v>204</v>
      </c>
      <c r="AD10" s="319"/>
      <c r="AE10" s="319"/>
      <c r="AF10" s="319" t="s">
        <v>27</v>
      </c>
      <c r="AG10" s="319" t="s">
        <v>28</v>
      </c>
      <c r="AH10" s="319"/>
      <c r="AI10" s="319"/>
      <c r="AJ10" s="319"/>
      <c r="AK10" s="319" t="s">
        <v>209</v>
      </c>
      <c r="AL10" s="319"/>
      <c r="AM10" s="319" t="s">
        <v>205</v>
      </c>
      <c r="AN10" s="319"/>
      <c r="AO10" s="319"/>
      <c r="AP10" s="319" t="s">
        <v>27</v>
      </c>
      <c r="AQ10" s="319" t="s">
        <v>28</v>
      </c>
      <c r="AR10" s="319"/>
      <c r="AS10" s="319"/>
      <c r="AT10" s="319"/>
      <c r="AU10" s="319" t="s">
        <v>212</v>
      </c>
      <c r="AV10" s="319"/>
      <c r="AW10" s="319" t="s">
        <v>213</v>
      </c>
      <c r="AX10" s="319"/>
      <c r="AY10" s="319"/>
      <c r="AZ10" s="319"/>
      <c r="BA10" s="319"/>
      <c r="BB10" s="319"/>
      <c r="BC10" s="319"/>
    </row>
    <row r="11" spans="1:55" ht="64.5" customHeight="1">
      <c r="A11" s="319"/>
      <c r="B11" s="319"/>
      <c r="C11" s="319"/>
      <c r="D11" s="319"/>
      <c r="E11" s="319"/>
      <c r="F11" s="319"/>
      <c r="G11" s="319"/>
      <c r="H11" s="319"/>
      <c r="I11" s="319"/>
      <c r="J11" s="319"/>
      <c r="K11" s="319"/>
      <c r="L11" s="319"/>
      <c r="M11" s="319"/>
      <c r="N11" s="319"/>
      <c r="O11" s="319"/>
      <c r="P11" s="319"/>
      <c r="Q11" s="111" t="s">
        <v>29</v>
      </c>
      <c r="R11" s="111" t="s">
        <v>44</v>
      </c>
      <c r="S11" s="319"/>
      <c r="T11" s="319"/>
      <c r="U11" s="319"/>
      <c r="V11" s="319"/>
      <c r="W11" s="111" t="s">
        <v>29</v>
      </c>
      <c r="X11" s="111" t="s">
        <v>44</v>
      </c>
      <c r="Y11" s="319"/>
      <c r="Z11" s="319"/>
      <c r="AA11" s="111" t="s">
        <v>26</v>
      </c>
      <c r="AB11" s="111" t="s">
        <v>68</v>
      </c>
      <c r="AC11" s="112" t="s">
        <v>26</v>
      </c>
      <c r="AD11" s="111" t="s">
        <v>68</v>
      </c>
      <c r="AE11" s="319"/>
      <c r="AF11" s="319"/>
      <c r="AG11" s="111" t="s">
        <v>29</v>
      </c>
      <c r="AH11" s="111" t="s">
        <v>44</v>
      </c>
      <c r="AI11" s="319"/>
      <c r="AJ11" s="319"/>
      <c r="AK11" s="111" t="s">
        <v>26</v>
      </c>
      <c r="AL11" s="111" t="s">
        <v>68</v>
      </c>
      <c r="AM11" s="111" t="s">
        <v>26</v>
      </c>
      <c r="AN11" s="111" t="s">
        <v>68</v>
      </c>
      <c r="AO11" s="319"/>
      <c r="AP11" s="319"/>
      <c r="AQ11" s="111" t="s">
        <v>29</v>
      </c>
      <c r="AR11" s="111" t="s">
        <v>44</v>
      </c>
      <c r="AS11" s="319"/>
      <c r="AT11" s="319"/>
      <c r="AU11" s="111" t="s">
        <v>26</v>
      </c>
      <c r="AV11" s="111" t="s">
        <v>68</v>
      </c>
      <c r="AW11" s="111" t="s">
        <v>26</v>
      </c>
      <c r="AX11" s="111" t="s">
        <v>68</v>
      </c>
      <c r="AY11" s="319"/>
      <c r="AZ11" s="319"/>
      <c r="BA11" s="319"/>
      <c r="BB11" s="319"/>
      <c r="BC11" s="319"/>
    </row>
    <row r="12" spans="1:55" ht="24.95" customHeight="1">
      <c r="A12" s="111">
        <v>1</v>
      </c>
      <c r="B12" s="111">
        <v>2</v>
      </c>
      <c r="C12" s="111">
        <v>3</v>
      </c>
      <c r="D12" s="111">
        <v>4</v>
      </c>
      <c r="E12" s="111">
        <v>6</v>
      </c>
      <c r="F12" s="111">
        <v>7</v>
      </c>
      <c r="G12" s="111">
        <v>8</v>
      </c>
      <c r="H12" s="111">
        <v>9</v>
      </c>
      <c r="I12" s="111">
        <v>10</v>
      </c>
      <c r="J12" s="111">
        <v>11</v>
      </c>
      <c r="K12" s="111">
        <v>12</v>
      </c>
      <c r="L12" s="111">
        <v>13</v>
      </c>
      <c r="M12" s="111">
        <v>14</v>
      </c>
      <c r="N12" s="111">
        <v>15</v>
      </c>
      <c r="O12" s="111">
        <v>16</v>
      </c>
      <c r="P12" s="111">
        <v>17</v>
      </c>
      <c r="Q12" s="111">
        <v>18</v>
      </c>
      <c r="R12" s="111">
        <v>19</v>
      </c>
      <c r="S12" s="111">
        <v>20</v>
      </c>
      <c r="T12" s="111">
        <v>21</v>
      </c>
      <c r="U12" s="111">
        <v>22</v>
      </c>
      <c r="V12" s="111">
        <v>23</v>
      </c>
      <c r="W12" s="111">
        <v>24</v>
      </c>
      <c r="X12" s="111">
        <v>25</v>
      </c>
      <c r="Y12" s="111">
        <v>26</v>
      </c>
      <c r="Z12" s="111">
        <v>27</v>
      </c>
      <c r="AA12" s="111">
        <v>28</v>
      </c>
      <c r="AB12" s="111">
        <v>29</v>
      </c>
      <c r="AC12" s="111">
        <v>30</v>
      </c>
      <c r="AD12" s="111">
        <v>31</v>
      </c>
      <c r="AE12" s="111">
        <v>32</v>
      </c>
      <c r="AF12" s="111">
        <v>33</v>
      </c>
      <c r="AG12" s="111">
        <v>34</v>
      </c>
      <c r="AH12" s="111">
        <v>35</v>
      </c>
      <c r="AI12" s="111">
        <v>36</v>
      </c>
      <c r="AJ12" s="111">
        <v>37</v>
      </c>
      <c r="AK12" s="111">
        <v>38</v>
      </c>
      <c r="AL12" s="111">
        <v>39</v>
      </c>
      <c r="AM12" s="111">
        <v>40</v>
      </c>
      <c r="AN12" s="111">
        <v>41</v>
      </c>
      <c r="AO12" s="111">
        <v>42</v>
      </c>
      <c r="AP12" s="111">
        <v>43</v>
      </c>
      <c r="AQ12" s="111">
        <v>44</v>
      </c>
      <c r="AR12" s="111">
        <v>45</v>
      </c>
      <c r="AS12" s="111">
        <v>46</v>
      </c>
      <c r="AT12" s="111">
        <v>47</v>
      </c>
      <c r="AU12" s="111">
        <v>48</v>
      </c>
      <c r="AV12" s="111">
        <v>49</v>
      </c>
      <c r="AW12" s="111">
        <v>50</v>
      </c>
      <c r="AX12" s="111">
        <v>51</v>
      </c>
      <c r="AY12" s="111">
        <v>52</v>
      </c>
      <c r="AZ12" s="111">
        <v>53</v>
      </c>
      <c r="BA12" s="111">
        <v>54</v>
      </c>
      <c r="BB12" s="111">
        <v>55</v>
      </c>
      <c r="BC12" s="111">
        <v>56</v>
      </c>
    </row>
    <row r="13" spans="1:55" ht="24.95" customHeight="1">
      <c r="A13" s="111"/>
      <c r="B13" s="111" t="s">
        <v>8</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row>
    <row r="14" spans="1:55" ht="24.95" customHeight="1">
      <c r="A14" s="113" t="s">
        <v>19</v>
      </c>
      <c r="B14" s="114" t="s">
        <v>125</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row>
    <row r="15" spans="1:55" ht="24.95" customHeight="1">
      <c r="A15" s="115"/>
      <c r="B15" s="115" t="s">
        <v>124</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row>
    <row r="16" spans="1:55" ht="30" customHeight="1">
      <c r="A16" s="115"/>
      <c r="B16" s="115" t="s">
        <v>246</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row>
    <row r="17" spans="1:55" ht="52.5" customHeight="1">
      <c r="A17" s="117" t="s">
        <v>15</v>
      </c>
      <c r="B17" s="118" t="s">
        <v>241</v>
      </c>
      <c r="C17" s="112">
        <v>7653237</v>
      </c>
      <c r="D17" s="119" t="s">
        <v>240</v>
      </c>
      <c r="E17" s="120" t="s">
        <v>247</v>
      </c>
      <c r="F17" s="112" t="s">
        <v>249</v>
      </c>
      <c r="G17" s="121">
        <v>1590</v>
      </c>
      <c r="H17" s="121">
        <v>1590</v>
      </c>
      <c r="I17" s="122"/>
      <c r="J17" s="122"/>
      <c r="K17" s="121">
        <v>100</v>
      </c>
      <c r="L17" s="121">
        <v>100</v>
      </c>
      <c r="M17" s="122"/>
      <c r="N17" s="122"/>
      <c r="O17" s="122"/>
      <c r="P17" s="122"/>
      <c r="Q17" s="122"/>
      <c r="R17" s="122"/>
      <c r="S17" s="122"/>
      <c r="T17" s="122"/>
      <c r="U17" s="122">
        <v>100</v>
      </c>
      <c r="V17" s="122">
        <v>100</v>
      </c>
      <c r="W17" s="122"/>
      <c r="X17" s="122"/>
      <c r="Y17" s="122"/>
      <c r="Z17" s="122">
        <v>100</v>
      </c>
      <c r="AA17" s="122">
        <v>100</v>
      </c>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12"/>
    </row>
    <row r="18" spans="1:55" ht="38.25" customHeight="1">
      <c r="A18" s="117" t="s">
        <v>15</v>
      </c>
      <c r="B18" s="118" t="s">
        <v>242</v>
      </c>
      <c r="C18" s="123">
        <v>7621054</v>
      </c>
      <c r="D18" s="119" t="s">
        <v>240</v>
      </c>
      <c r="E18" s="119" t="s">
        <v>247</v>
      </c>
      <c r="F18" s="124" t="s">
        <v>251</v>
      </c>
      <c r="G18" s="121">
        <v>2293.4404039999999</v>
      </c>
      <c r="H18" s="121">
        <v>2293.4404039999999</v>
      </c>
      <c r="I18" s="122"/>
      <c r="J18" s="122"/>
      <c r="K18" s="121">
        <v>100</v>
      </c>
      <c r="L18" s="121">
        <v>100</v>
      </c>
      <c r="M18" s="122"/>
      <c r="N18" s="122"/>
      <c r="O18" s="122"/>
      <c r="P18" s="122"/>
      <c r="Q18" s="122"/>
      <c r="R18" s="122"/>
      <c r="S18" s="122"/>
      <c r="T18" s="122"/>
      <c r="U18" s="122">
        <v>100</v>
      </c>
      <c r="V18" s="122">
        <v>100</v>
      </c>
      <c r="W18" s="122"/>
      <c r="X18" s="122"/>
      <c r="Y18" s="122"/>
      <c r="Z18" s="122">
        <v>100</v>
      </c>
      <c r="AA18" s="122">
        <v>100</v>
      </c>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12"/>
    </row>
    <row r="19" spans="1:55" ht="45.75" customHeight="1">
      <c r="A19" s="117" t="s">
        <v>15</v>
      </c>
      <c r="B19" s="118" t="s">
        <v>243</v>
      </c>
      <c r="C19" s="119"/>
      <c r="D19" s="119"/>
      <c r="E19" s="119" t="s">
        <v>248</v>
      </c>
      <c r="F19" s="124" t="s">
        <v>252</v>
      </c>
      <c r="G19" s="125">
        <v>1455.2619999999999</v>
      </c>
      <c r="H19" s="125">
        <v>1455.2619999999999</v>
      </c>
      <c r="I19" s="125"/>
      <c r="J19" s="125"/>
      <c r="K19" s="125">
        <v>120</v>
      </c>
      <c r="L19" s="125">
        <v>120</v>
      </c>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v>120</v>
      </c>
      <c r="AP19" s="122">
        <v>120</v>
      </c>
      <c r="AQ19" s="122"/>
      <c r="AR19" s="122"/>
      <c r="AS19" s="122">
        <v>120</v>
      </c>
      <c r="AT19" s="122">
        <v>120</v>
      </c>
      <c r="AU19" s="122"/>
      <c r="AV19" s="122"/>
      <c r="AW19" s="122"/>
      <c r="AX19" s="122"/>
      <c r="AY19" s="122"/>
      <c r="AZ19" s="122"/>
      <c r="BA19" s="122"/>
      <c r="BB19" s="122"/>
      <c r="BC19" s="112"/>
    </row>
    <row r="20" spans="1:55" ht="34.5" customHeight="1">
      <c r="A20" s="117" t="s">
        <v>15</v>
      </c>
      <c r="B20" s="118" t="s">
        <v>244</v>
      </c>
      <c r="C20" s="119">
        <v>7708106</v>
      </c>
      <c r="D20" s="119" t="s">
        <v>240</v>
      </c>
      <c r="E20" s="119" t="s">
        <v>247</v>
      </c>
      <c r="F20" s="119" t="s">
        <v>253</v>
      </c>
      <c r="G20" s="126">
        <v>4453.4960000000001</v>
      </c>
      <c r="H20" s="126">
        <v>4453.4960000000001</v>
      </c>
      <c r="I20" s="122"/>
      <c r="J20" s="122"/>
      <c r="K20" s="122">
        <v>150</v>
      </c>
      <c r="L20" s="122">
        <v>150</v>
      </c>
      <c r="M20" s="122"/>
      <c r="N20" s="122"/>
      <c r="O20" s="122"/>
      <c r="P20" s="122"/>
      <c r="Q20" s="122"/>
      <c r="R20" s="122"/>
      <c r="S20" s="122"/>
      <c r="T20" s="122"/>
      <c r="U20" s="122"/>
      <c r="V20" s="122"/>
      <c r="W20" s="122"/>
      <c r="X20" s="122"/>
      <c r="Y20" s="122"/>
      <c r="Z20" s="122"/>
      <c r="AA20" s="122"/>
      <c r="AB20" s="122"/>
      <c r="AC20" s="122"/>
      <c r="AD20" s="122"/>
      <c r="AE20" s="122">
        <v>150</v>
      </c>
      <c r="AF20" s="122">
        <v>150</v>
      </c>
      <c r="AG20" s="122"/>
      <c r="AH20" s="122"/>
      <c r="AI20" s="122">
        <v>150</v>
      </c>
      <c r="AJ20" s="122">
        <v>150</v>
      </c>
      <c r="AK20" s="122"/>
      <c r="AL20" s="122"/>
      <c r="AM20" s="122"/>
      <c r="AN20" s="122"/>
      <c r="AO20" s="122"/>
      <c r="AP20" s="122"/>
      <c r="AQ20" s="122"/>
      <c r="AR20" s="122"/>
      <c r="AS20" s="122"/>
      <c r="AT20" s="122"/>
      <c r="AU20" s="122"/>
      <c r="AV20" s="122"/>
      <c r="AW20" s="122"/>
      <c r="AX20" s="122"/>
      <c r="AY20" s="122"/>
      <c r="AZ20" s="122"/>
      <c r="BA20" s="122"/>
      <c r="BB20" s="122"/>
      <c r="BC20" s="112"/>
    </row>
    <row r="21" spans="1:55" ht="45" customHeight="1">
      <c r="A21" s="117" t="s">
        <v>15</v>
      </c>
      <c r="B21" s="118" t="s">
        <v>245</v>
      </c>
      <c r="C21" s="119">
        <v>7658758</v>
      </c>
      <c r="D21" s="119" t="s">
        <v>240</v>
      </c>
      <c r="E21" s="119" t="s">
        <v>247</v>
      </c>
      <c r="F21" s="119" t="s">
        <v>254</v>
      </c>
      <c r="G21" s="126">
        <v>5530</v>
      </c>
      <c r="H21" s="126">
        <v>5530</v>
      </c>
      <c r="I21" s="122"/>
      <c r="J21" s="122"/>
      <c r="K21" s="122">
        <v>150</v>
      </c>
      <c r="L21" s="122">
        <v>150</v>
      </c>
      <c r="M21" s="122"/>
      <c r="N21" s="122"/>
      <c r="O21" s="122"/>
      <c r="P21" s="122"/>
      <c r="Q21" s="122"/>
      <c r="R21" s="122"/>
      <c r="S21" s="122"/>
      <c r="T21" s="122"/>
      <c r="U21" s="122">
        <v>150</v>
      </c>
      <c r="V21" s="122">
        <v>150</v>
      </c>
      <c r="W21" s="122"/>
      <c r="X21" s="122"/>
      <c r="Y21" s="122"/>
      <c r="Z21" s="122">
        <v>150</v>
      </c>
      <c r="AA21" s="122">
        <v>150</v>
      </c>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12"/>
    </row>
    <row r="22" spans="1:55" ht="45" customHeight="1">
      <c r="A22" s="117"/>
      <c r="B22" s="118"/>
      <c r="C22" s="119"/>
      <c r="D22" s="119"/>
      <c r="E22" s="119"/>
      <c r="F22" s="119"/>
      <c r="G22" s="126"/>
      <c r="H22" s="126"/>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12"/>
    </row>
    <row r="23" spans="1:55" ht="45" customHeight="1">
      <c r="A23" s="117"/>
      <c r="B23" s="118"/>
      <c r="C23" s="119"/>
      <c r="D23" s="119"/>
      <c r="E23" s="119"/>
      <c r="F23" s="119"/>
      <c r="G23" s="126"/>
      <c r="H23" s="126"/>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12"/>
    </row>
    <row r="24" spans="1:55" ht="45" customHeight="1">
      <c r="A24" s="117"/>
      <c r="B24" s="118"/>
      <c r="C24" s="119"/>
      <c r="D24" s="119"/>
      <c r="E24" s="119"/>
      <c r="F24" s="119"/>
      <c r="G24" s="126"/>
      <c r="H24" s="126"/>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12"/>
    </row>
    <row r="25" spans="1:55" ht="45" customHeight="1">
      <c r="A25" s="117"/>
      <c r="B25" s="118"/>
      <c r="C25" s="119"/>
      <c r="D25" s="119"/>
      <c r="E25" s="119"/>
      <c r="F25" s="119"/>
      <c r="G25" s="126"/>
      <c r="H25" s="126"/>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12"/>
    </row>
    <row r="26" spans="1:55" ht="45" customHeight="1">
      <c r="A26" s="117"/>
      <c r="B26" s="118"/>
      <c r="C26" s="119"/>
      <c r="D26" s="119"/>
      <c r="E26" s="119"/>
      <c r="F26" s="119"/>
      <c r="G26" s="126"/>
      <c r="H26" s="126"/>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12"/>
    </row>
    <row r="27" spans="1:55" ht="45" customHeight="1">
      <c r="A27" s="117"/>
      <c r="B27" s="118"/>
      <c r="C27" s="119"/>
      <c r="D27" s="119"/>
      <c r="E27" s="119"/>
      <c r="F27" s="119"/>
      <c r="G27" s="126"/>
      <c r="H27" s="126"/>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12"/>
    </row>
    <row r="28" spans="1:55" ht="45" customHeight="1">
      <c r="A28" s="117"/>
      <c r="B28" s="118"/>
      <c r="C28" s="119"/>
      <c r="D28" s="119"/>
      <c r="E28" s="119"/>
      <c r="F28" s="119"/>
      <c r="G28" s="126"/>
      <c r="H28" s="126"/>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12"/>
    </row>
    <row r="29" spans="1:55" ht="45" customHeight="1">
      <c r="A29" s="117"/>
      <c r="B29" s="118"/>
      <c r="C29" s="119"/>
      <c r="D29" s="119"/>
      <c r="E29" s="119"/>
      <c r="F29" s="119"/>
      <c r="G29" s="126"/>
      <c r="H29" s="126"/>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12"/>
    </row>
    <row r="30" spans="1:55" ht="45" customHeight="1">
      <c r="A30" s="117"/>
      <c r="B30" s="118"/>
      <c r="C30" s="119"/>
      <c r="D30" s="119"/>
      <c r="E30" s="119"/>
      <c r="F30" s="119"/>
      <c r="G30" s="126"/>
      <c r="H30" s="126"/>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12"/>
    </row>
    <row r="31" spans="1:55" ht="45" customHeight="1">
      <c r="A31" s="117"/>
      <c r="B31" s="118"/>
      <c r="C31" s="119"/>
      <c r="D31" s="119"/>
      <c r="E31" s="119"/>
      <c r="F31" s="119"/>
      <c r="G31" s="126"/>
      <c r="H31" s="126"/>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12"/>
    </row>
    <row r="32" spans="1:55" ht="45" customHeight="1">
      <c r="A32" s="117"/>
      <c r="B32" s="118"/>
      <c r="C32" s="119"/>
      <c r="D32" s="119"/>
      <c r="E32" s="119"/>
      <c r="F32" s="119"/>
      <c r="G32" s="126"/>
      <c r="H32" s="126"/>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12"/>
    </row>
    <row r="33" spans="1:55" ht="45" customHeight="1">
      <c r="A33" s="117"/>
      <c r="B33" s="118"/>
      <c r="C33" s="119"/>
      <c r="D33" s="119"/>
      <c r="E33" s="119"/>
      <c r="F33" s="119"/>
      <c r="G33" s="126"/>
      <c r="H33" s="126"/>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12"/>
    </row>
    <row r="34" spans="1:55" ht="45" customHeight="1">
      <c r="A34" s="117"/>
      <c r="B34" s="118"/>
      <c r="C34" s="119"/>
      <c r="D34" s="119"/>
      <c r="E34" s="119"/>
      <c r="F34" s="119"/>
      <c r="G34" s="126"/>
      <c r="H34" s="126"/>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12"/>
    </row>
    <row r="35" spans="1:55" ht="45" customHeight="1">
      <c r="A35" s="117"/>
      <c r="B35" s="118"/>
      <c r="C35" s="119"/>
      <c r="D35" s="119"/>
      <c r="E35" s="119"/>
      <c r="F35" s="119"/>
      <c r="G35" s="126"/>
      <c r="H35" s="126"/>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12"/>
    </row>
    <row r="36" spans="1:55" ht="45" customHeight="1">
      <c r="A36" s="117"/>
      <c r="B36" s="118"/>
      <c r="C36" s="119"/>
      <c r="D36" s="119"/>
      <c r="E36" s="119"/>
      <c r="F36" s="119"/>
      <c r="G36" s="126"/>
      <c r="H36" s="126"/>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12"/>
    </row>
    <row r="37" spans="1:55" ht="45" customHeight="1">
      <c r="A37" s="117"/>
      <c r="B37" s="118"/>
      <c r="C37" s="119"/>
      <c r="D37" s="119"/>
      <c r="E37" s="119"/>
      <c r="F37" s="119"/>
      <c r="G37" s="126"/>
      <c r="H37" s="126"/>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12"/>
    </row>
    <row r="38" spans="1:55" ht="45" customHeight="1">
      <c r="A38" s="117"/>
      <c r="B38" s="118"/>
      <c r="C38" s="119"/>
      <c r="D38" s="119"/>
      <c r="E38" s="119"/>
      <c r="F38" s="119"/>
      <c r="G38" s="126"/>
      <c r="H38" s="126"/>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12"/>
    </row>
    <row r="39" spans="1:55" ht="45" customHeight="1">
      <c r="A39" s="117"/>
      <c r="B39" s="118"/>
      <c r="C39" s="119"/>
      <c r="D39" s="119"/>
      <c r="E39" s="119"/>
      <c r="F39" s="119"/>
      <c r="G39" s="126"/>
      <c r="H39" s="126"/>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12"/>
    </row>
    <row r="40" spans="1:55" ht="45" customHeight="1">
      <c r="A40" s="117"/>
      <c r="B40" s="118"/>
      <c r="C40" s="119"/>
      <c r="D40" s="119"/>
      <c r="E40" s="119"/>
      <c r="F40" s="119"/>
      <c r="G40" s="126"/>
      <c r="H40" s="126"/>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12"/>
    </row>
    <row r="41" spans="1:55" ht="45" customHeight="1">
      <c r="A41" s="117"/>
      <c r="B41" s="118"/>
      <c r="C41" s="119"/>
      <c r="D41" s="119"/>
      <c r="E41" s="119"/>
      <c r="F41" s="119"/>
      <c r="G41" s="126"/>
      <c r="H41" s="126"/>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12"/>
    </row>
    <row r="42" spans="1:55" ht="45" customHeight="1">
      <c r="A42" s="117"/>
      <c r="B42" s="118"/>
      <c r="C42" s="119"/>
      <c r="D42" s="119"/>
      <c r="E42" s="119"/>
      <c r="F42" s="119"/>
      <c r="G42" s="126"/>
      <c r="H42" s="126"/>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12"/>
    </row>
    <row r="43" spans="1:55" ht="45" customHeight="1">
      <c r="A43" s="117"/>
      <c r="B43" s="118"/>
      <c r="C43" s="119"/>
      <c r="D43" s="119"/>
      <c r="E43" s="119"/>
      <c r="F43" s="119"/>
      <c r="G43" s="126"/>
      <c r="H43" s="126"/>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12"/>
    </row>
    <row r="44" spans="1:55" ht="45" customHeight="1">
      <c r="A44" s="117"/>
      <c r="B44" s="118"/>
      <c r="C44" s="119"/>
      <c r="D44" s="119"/>
      <c r="E44" s="119"/>
      <c r="F44" s="119"/>
      <c r="G44" s="126"/>
      <c r="H44" s="126"/>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12"/>
    </row>
    <row r="45" spans="1:55" ht="45" customHeight="1">
      <c r="A45" s="117"/>
      <c r="B45" s="118"/>
      <c r="C45" s="119"/>
      <c r="D45" s="119"/>
      <c r="E45" s="119"/>
      <c r="F45" s="119"/>
      <c r="G45" s="126"/>
      <c r="H45" s="126"/>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12"/>
    </row>
    <row r="46" spans="1:55" ht="45" customHeight="1">
      <c r="A46" s="117"/>
      <c r="B46" s="118"/>
      <c r="C46" s="119"/>
      <c r="D46" s="119"/>
      <c r="E46" s="119"/>
      <c r="F46" s="119"/>
      <c r="G46" s="126"/>
      <c r="H46" s="126"/>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12"/>
    </row>
    <row r="47" spans="1:55" ht="45" customHeight="1">
      <c r="A47" s="117"/>
      <c r="B47" s="118"/>
      <c r="C47" s="119"/>
      <c r="D47" s="119"/>
      <c r="E47" s="119"/>
      <c r="F47" s="119"/>
      <c r="G47" s="126"/>
      <c r="H47" s="126"/>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12"/>
    </row>
    <row r="48" spans="1:55" ht="45" customHeight="1">
      <c r="A48" s="117"/>
      <c r="B48" s="118"/>
      <c r="C48" s="119"/>
      <c r="D48" s="119"/>
      <c r="E48" s="119"/>
      <c r="F48" s="119"/>
      <c r="G48" s="126"/>
      <c r="H48" s="126"/>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12"/>
    </row>
    <row r="49" spans="1:55" ht="48.75" customHeight="1">
      <c r="A49" s="117"/>
      <c r="B49" s="118"/>
      <c r="C49" s="119"/>
      <c r="D49" s="119"/>
      <c r="E49" s="119"/>
      <c r="F49" s="119"/>
      <c r="G49" s="126"/>
      <c r="H49" s="126"/>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12"/>
    </row>
    <row r="50" spans="1:55" ht="48.75" customHeight="1">
      <c r="A50" s="117"/>
      <c r="B50" s="118"/>
      <c r="C50" s="119"/>
      <c r="D50" s="119"/>
      <c r="E50" s="119"/>
      <c r="F50" s="119"/>
      <c r="G50" s="126"/>
      <c r="H50" s="126"/>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12"/>
    </row>
    <row r="51" spans="1:55" ht="48.75" customHeight="1">
      <c r="A51" s="117"/>
      <c r="B51" s="118"/>
      <c r="C51" s="119"/>
      <c r="D51" s="119"/>
      <c r="E51" s="119"/>
      <c r="F51" s="119"/>
      <c r="G51" s="126"/>
      <c r="H51" s="126"/>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12"/>
    </row>
    <row r="52" spans="1:55" ht="48.75" customHeight="1">
      <c r="A52" s="117"/>
      <c r="B52" s="118"/>
      <c r="C52" s="119"/>
      <c r="D52" s="119"/>
      <c r="E52" s="119"/>
      <c r="F52" s="119"/>
      <c r="G52" s="126"/>
      <c r="H52" s="126"/>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12"/>
    </row>
    <row r="53" spans="1:55" ht="48.75" customHeight="1">
      <c r="A53" s="117"/>
      <c r="B53" s="118"/>
      <c r="C53" s="119"/>
      <c r="D53" s="119"/>
      <c r="E53" s="119"/>
      <c r="F53" s="119"/>
      <c r="G53" s="126"/>
      <c r="H53" s="126"/>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12"/>
    </row>
    <row r="54" spans="1:55" ht="48.75" customHeight="1">
      <c r="A54" s="117"/>
      <c r="B54" s="118"/>
      <c r="C54" s="119"/>
      <c r="D54" s="119"/>
      <c r="E54" s="119"/>
      <c r="F54" s="119"/>
      <c r="G54" s="126"/>
      <c r="H54" s="126"/>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12"/>
    </row>
    <row r="55" spans="1:55" ht="48.75" customHeight="1">
      <c r="A55" s="117"/>
      <c r="B55" s="118"/>
      <c r="C55" s="119"/>
      <c r="D55" s="119"/>
      <c r="E55" s="119"/>
      <c r="F55" s="119"/>
      <c r="G55" s="126"/>
      <c r="H55" s="126"/>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12"/>
    </row>
    <row r="56" spans="1:55" ht="48.75" customHeight="1">
      <c r="A56" s="117"/>
      <c r="B56" s="118"/>
      <c r="C56" s="119"/>
      <c r="D56" s="119"/>
      <c r="E56" s="119"/>
      <c r="F56" s="119"/>
      <c r="G56" s="126"/>
      <c r="H56" s="126"/>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12"/>
    </row>
    <row r="57" spans="1:55" ht="48.75" customHeight="1">
      <c r="A57" s="117"/>
      <c r="B57" s="118"/>
      <c r="C57" s="119"/>
      <c r="D57" s="119"/>
      <c r="E57" s="119"/>
      <c r="F57" s="119"/>
      <c r="G57" s="126"/>
      <c r="H57" s="126"/>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12"/>
    </row>
    <row r="58" spans="1:55" ht="24.95" customHeight="1">
      <c r="A58" s="115"/>
      <c r="B58" s="115"/>
      <c r="C58" s="116"/>
      <c r="D58" s="116"/>
      <c r="E58" s="116"/>
      <c r="F58" s="116"/>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16"/>
    </row>
    <row r="59" spans="1:55" ht="24.95" customHeight="1">
      <c r="A59" s="115"/>
      <c r="B59" s="115"/>
      <c r="C59" s="116"/>
      <c r="D59" s="116"/>
      <c r="E59" s="116"/>
      <c r="F59" s="116"/>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16"/>
    </row>
    <row r="60" spans="1:55" ht="24.95" customHeight="1">
      <c r="A60" s="115"/>
      <c r="B60" s="115"/>
      <c r="C60" s="116"/>
      <c r="D60" s="116"/>
      <c r="E60" s="116"/>
      <c r="F60" s="116"/>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16"/>
    </row>
    <row r="61" spans="1:55" ht="24.95" customHeight="1">
      <c r="A61" s="115"/>
      <c r="B61" s="115"/>
      <c r="C61" s="116"/>
      <c r="D61" s="116"/>
      <c r="E61" s="116"/>
      <c r="F61" s="116"/>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16"/>
    </row>
    <row r="62" spans="1:55" ht="24.95" customHeight="1">
      <c r="A62" s="115"/>
      <c r="B62" s="115"/>
      <c r="C62" s="116"/>
      <c r="D62" s="116"/>
      <c r="E62" s="116"/>
      <c r="F62" s="116"/>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16"/>
    </row>
    <row r="63" spans="1:55" ht="24.95" customHeight="1">
      <c r="A63" s="115"/>
      <c r="B63" s="115"/>
      <c r="C63" s="116"/>
      <c r="D63" s="116"/>
      <c r="E63" s="116"/>
      <c r="F63" s="116"/>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16"/>
    </row>
    <row r="64" spans="1:55" ht="24.95" customHeight="1">
      <c r="A64" s="115"/>
      <c r="B64" s="115"/>
      <c r="C64" s="116"/>
      <c r="D64" s="116"/>
      <c r="E64" s="116"/>
      <c r="F64" s="11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16"/>
    </row>
    <row r="65" spans="1:55" ht="24.95" customHeight="1">
      <c r="A65" s="115"/>
      <c r="B65" s="115"/>
      <c r="C65" s="116"/>
      <c r="D65" s="116"/>
      <c r="E65" s="116"/>
      <c r="F65" s="116"/>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16"/>
    </row>
    <row r="66" spans="1:55" ht="24.95" customHeight="1">
      <c r="A66" s="115"/>
      <c r="B66" s="115"/>
      <c r="C66" s="116"/>
      <c r="D66" s="116"/>
      <c r="E66" s="116"/>
      <c r="F66" s="116"/>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16"/>
    </row>
    <row r="67" spans="1:55" ht="24.95" customHeight="1">
      <c r="A67" s="111" t="s">
        <v>31</v>
      </c>
      <c r="B67" s="112" t="s">
        <v>32</v>
      </c>
      <c r="C67" s="112"/>
      <c r="D67" s="112"/>
      <c r="E67" s="112"/>
      <c r="F67" s="11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12"/>
    </row>
    <row r="68" spans="1:55" ht="24.95" customHeight="1">
      <c r="A68" s="111" t="s">
        <v>33</v>
      </c>
      <c r="B68" s="112" t="s">
        <v>34</v>
      </c>
      <c r="C68" s="112"/>
      <c r="D68" s="112"/>
      <c r="E68" s="112"/>
      <c r="F68" s="11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12"/>
    </row>
    <row r="69" spans="1:55" ht="24.95" customHeight="1">
      <c r="A69" s="115"/>
      <c r="B69" s="115" t="s">
        <v>46</v>
      </c>
      <c r="C69" s="116"/>
      <c r="D69" s="116"/>
      <c r="E69" s="116"/>
      <c r="F69" s="116"/>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16"/>
    </row>
    <row r="70" spans="1:55" ht="43.5" customHeight="1">
      <c r="A70" s="115" t="s">
        <v>30</v>
      </c>
      <c r="B70" s="116" t="s">
        <v>123</v>
      </c>
      <c r="C70" s="116"/>
      <c r="D70" s="116"/>
      <c r="E70" s="116"/>
      <c r="F70" s="116"/>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16"/>
    </row>
    <row r="71" spans="1:55" ht="45" customHeight="1">
      <c r="A71" s="115" t="s">
        <v>79</v>
      </c>
      <c r="B71" s="116" t="s">
        <v>119</v>
      </c>
      <c r="C71" s="116"/>
      <c r="D71" s="116"/>
      <c r="E71" s="116"/>
      <c r="F71" s="116"/>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16"/>
    </row>
    <row r="72" spans="1:55" ht="78.75" customHeight="1">
      <c r="A72" s="115" t="s">
        <v>81</v>
      </c>
      <c r="B72" s="116" t="s">
        <v>120</v>
      </c>
      <c r="C72" s="116"/>
      <c r="D72" s="116"/>
      <c r="E72" s="116"/>
      <c r="F72" s="116"/>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16"/>
    </row>
    <row r="73" spans="1:55" ht="51" customHeight="1">
      <c r="A73" s="115"/>
      <c r="B73" s="115" t="s">
        <v>246</v>
      </c>
      <c r="C73" s="116"/>
      <c r="D73" s="116"/>
      <c r="E73" s="116"/>
      <c r="F73" s="116"/>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16"/>
    </row>
    <row r="74" spans="1:55" s="140" customFormat="1" ht="80.25" customHeight="1">
      <c r="A74" s="117" t="s">
        <v>15</v>
      </c>
      <c r="B74" s="118" t="s">
        <v>255</v>
      </c>
      <c r="C74" s="123">
        <v>7557331</v>
      </c>
      <c r="D74" s="119" t="s">
        <v>240</v>
      </c>
      <c r="E74" s="119" t="s">
        <v>266</v>
      </c>
      <c r="F74" s="119" t="s">
        <v>269</v>
      </c>
      <c r="G74" s="120">
        <v>5158.7209999999995</v>
      </c>
      <c r="H74" s="120">
        <v>5158.7209999999995</v>
      </c>
      <c r="I74" s="136"/>
      <c r="J74" s="136"/>
      <c r="K74" s="120">
        <f>L74</f>
        <v>4379</v>
      </c>
      <c r="L74" s="120">
        <v>4379</v>
      </c>
      <c r="M74" s="136"/>
      <c r="N74" s="136"/>
      <c r="O74" s="137">
        <v>3692</v>
      </c>
      <c r="P74" s="137">
        <v>3692</v>
      </c>
      <c r="Q74" s="136"/>
      <c r="R74" s="136"/>
      <c r="S74" s="138">
        <f>P74</f>
        <v>3692</v>
      </c>
      <c r="T74" s="138">
        <f>S74-0.0007</f>
        <v>3691.9992999999999</v>
      </c>
      <c r="U74" s="138">
        <v>1467</v>
      </c>
      <c r="V74" s="138">
        <v>1467</v>
      </c>
      <c r="W74" s="136"/>
      <c r="X74" s="136"/>
      <c r="Y74" s="136">
        <f>Z74</f>
        <v>631.96299999999997</v>
      </c>
      <c r="Z74" s="136">
        <v>631.96299999999997</v>
      </c>
      <c r="AA74" s="136">
        <f>Z74</f>
        <v>631.96299999999997</v>
      </c>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136"/>
      <c r="BC74" s="139"/>
    </row>
    <row r="75" spans="1:55" s="140" customFormat="1" ht="50.25" customHeight="1">
      <c r="A75" s="117" t="s">
        <v>15</v>
      </c>
      <c r="B75" s="118" t="s">
        <v>256</v>
      </c>
      <c r="C75" s="141">
        <v>7569889</v>
      </c>
      <c r="D75" s="119" t="s">
        <v>235</v>
      </c>
      <c r="E75" s="119" t="s">
        <v>267</v>
      </c>
      <c r="F75" s="119" t="s">
        <v>270</v>
      </c>
      <c r="G75" s="120">
        <v>886.5</v>
      </c>
      <c r="H75" s="120">
        <v>886.5</v>
      </c>
      <c r="I75" s="136"/>
      <c r="J75" s="136"/>
      <c r="K75" s="120">
        <f t="shared" ref="K75:K87" si="0">L75</f>
        <v>587</v>
      </c>
      <c r="L75" s="120">
        <v>587</v>
      </c>
      <c r="M75" s="136"/>
      <c r="N75" s="136"/>
      <c r="O75" s="136">
        <v>578</v>
      </c>
      <c r="P75" s="136">
        <v>578</v>
      </c>
      <c r="Q75" s="136"/>
      <c r="R75" s="136"/>
      <c r="S75" s="136">
        <v>578</v>
      </c>
      <c r="T75" s="136">
        <v>578</v>
      </c>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9"/>
    </row>
    <row r="76" spans="1:55" s="140" customFormat="1" ht="98.25" customHeight="1">
      <c r="A76" s="117" t="s">
        <v>15</v>
      </c>
      <c r="B76" s="118" t="s">
        <v>257</v>
      </c>
      <c r="C76" s="141">
        <v>7569891</v>
      </c>
      <c r="D76" s="119" t="s">
        <v>235</v>
      </c>
      <c r="E76" s="119">
        <v>2016</v>
      </c>
      <c r="F76" s="119" t="s">
        <v>271</v>
      </c>
      <c r="G76" s="120">
        <v>921.3</v>
      </c>
      <c r="H76" s="120">
        <v>921.3</v>
      </c>
      <c r="I76" s="136"/>
      <c r="J76" s="136"/>
      <c r="K76" s="120">
        <f t="shared" si="0"/>
        <v>921</v>
      </c>
      <c r="L76" s="120">
        <v>921</v>
      </c>
      <c r="M76" s="136"/>
      <c r="N76" s="136"/>
      <c r="O76" s="136">
        <v>921</v>
      </c>
      <c r="P76" s="136">
        <v>921</v>
      </c>
      <c r="Q76" s="136"/>
      <c r="R76" s="136"/>
      <c r="S76" s="136">
        <v>921</v>
      </c>
      <c r="T76" s="136">
        <v>921</v>
      </c>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9"/>
    </row>
    <row r="77" spans="1:55" s="140" customFormat="1" ht="93.75" customHeight="1">
      <c r="A77" s="119" t="s">
        <v>15</v>
      </c>
      <c r="B77" s="118" t="s">
        <v>258</v>
      </c>
      <c r="C77" s="141">
        <v>7576884</v>
      </c>
      <c r="D77" s="119" t="s">
        <v>240</v>
      </c>
      <c r="E77" s="119" t="s">
        <v>266</v>
      </c>
      <c r="F77" s="119" t="s">
        <v>272</v>
      </c>
      <c r="G77" s="120">
        <v>3632.2983450000002</v>
      </c>
      <c r="H77" s="120">
        <v>3632.2983450000002</v>
      </c>
      <c r="I77" s="136"/>
      <c r="J77" s="136"/>
      <c r="K77" s="120">
        <f t="shared" si="0"/>
        <v>841</v>
      </c>
      <c r="L77" s="120">
        <v>841</v>
      </c>
      <c r="M77" s="136"/>
      <c r="N77" s="136"/>
      <c r="O77" s="136">
        <v>1432</v>
      </c>
      <c r="P77" s="136">
        <v>1432</v>
      </c>
      <c r="Q77" s="136"/>
      <c r="R77" s="136"/>
      <c r="S77" s="136">
        <v>760</v>
      </c>
      <c r="T77" s="136">
        <v>760</v>
      </c>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9"/>
    </row>
    <row r="78" spans="1:55" s="140" customFormat="1" ht="63.75" customHeight="1">
      <c r="A78" s="119" t="s">
        <v>15</v>
      </c>
      <c r="B78" s="118" t="s">
        <v>259</v>
      </c>
      <c r="C78" s="141">
        <v>7612160</v>
      </c>
      <c r="D78" s="119" t="s">
        <v>240</v>
      </c>
      <c r="E78" s="119" t="s">
        <v>250</v>
      </c>
      <c r="F78" s="119" t="s">
        <v>273</v>
      </c>
      <c r="G78" s="120">
        <v>4015.3139999999999</v>
      </c>
      <c r="H78" s="120">
        <v>4015.3139999999999</v>
      </c>
      <c r="I78" s="136"/>
      <c r="J78" s="136"/>
      <c r="K78" s="120">
        <f t="shared" si="0"/>
        <v>4015</v>
      </c>
      <c r="L78" s="120">
        <v>4015</v>
      </c>
      <c r="M78" s="136"/>
      <c r="N78" s="136"/>
      <c r="O78" s="136"/>
      <c r="P78" s="136"/>
      <c r="Q78" s="136"/>
      <c r="R78" s="136"/>
      <c r="S78" s="136"/>
      <c r="T78" s="136"/>
      <c r="U78" s="136">
        <v>1998</v>
      </c>
      <c r="V78" s="136">
        <v>1998</v>
      </c>
      <c r="W78" s="136"/>
      <c r="X78" s="136"/>
      <c r="Y78" s="136"/>
      <c r="Z78" s="136">
        <f>AA78</f>
        <v>1638.249</v>
      </c>
      <c r="AA78" s="136">
        <f>1638.249</f>
        <v>1638.249</v>
      </c>
      <c r="AB78" s="136">
        <f>AA7</f>
        <v>0</v>
      </c>
      <c r="AC78" s="136"/>
      <c r="AD78" s="136"/>
      <c r="AE78" s="136"/>
      <c r="AF78" s="136">
        <v>2017</v>
      </c>
      <c r="AG78" s="136">
        <v>2017</v>
      </c>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9"/>
    </row>
    <row r="79" spans="1:55" s="140" customFormat="1" ht="65.25" customHeight="1">
      <c r="A79" s="117" t="s">
        <v>15</v>
      </c>
      <c r="B79" s="118" t="s">
        <v>260</v>
      </c>
      <c r="C79" s="141">
        <v>7621054</v>
      </c>
      <c r="D79" s="119" t="s">
        <v>235</v>
      </c>
      <c r="E79" s="119" t="s">
        <v>250</v>
      </c>
      <c r="F79" s="128" t="s">
        <v>274</v>
      </c>
      <c r="G79" s="120">
        <v>2293.4404039999999</v>
      </c>
      <c r="H79" s="120">
        <v>2293.4404039999999</v>
      </c>
      <c r="I79" s="136"/>
      <c r="J79" s="136"/>
      <c r="K79" s="120">
        <f t="shared" si="0"/>
        <v>1844.867</v>
      </c>
      <c r="L79" s="120">
        <f>2054-209.133</f>
        <v>1844.867</v>
      </c>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9"/>
    </row>
    <row r="80" spans="1:55" s="140" customFormat="1" ht="50.25" customHeight="1">
      <c r="A80" s="117" t="s">
        <v>15</v>
      </c>
      <c r="B80" s="118" t="s">
        <v>241</v>
      </c>
      <c r="C80" s="141">
        <v>7653237</v>
      </c>
      <c r="D80" s="119" t="s">
        <v>240</v>
      </c>
      <c r="E80" s="120" t="s">
        <v>247</v>
      </c>
      <c r="F80" s="139" t="s">
        <v>249</v>
      </c>
      <c r="G80" s="121">
        <v>1590</v>
      </c>
      <c r="H80" s="121">
        <v>1590</v>
      </c>
      <c r="I80" s="136"/>
      <c r="J80" s="136"/>
      <c r="K80" s="120">
        <f t="shared" si="0"/>
        <v>1490</v>
      </c>
      <c r="L80" s="120">
        <v>1490</v>
      </c>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9"/>
    </row>
    <row r="81" spans="1:55" s="140" customFormat="1" ht="47.25" customHeight="1">
      <c r="A81" s="117" t="s">
        <v>15</v>
      </c>
      <c r="B81" s="118" t="s">
        <v>242</v>
      </c>
      <c r="C81" s="141">
        <v>7654493</v>
      </c>
      <c r="D81" s="119" t="s">
        <v>240</v>
      </c>
      <c r="E81" s="119" t="s">
        <v>247</v>
      </c>
      <c r="F81" s="124" t="s">
        <v>251</v>
      </c>
      <c r="G81" s="121">
        <v>2293.4404039999999</v>
      </c>
      <c r="H81" s="121">
        <v>2293.4404039999999</v>
      </c>
      <c r="I81" s="136"/>
      <c r="J81" s="136"/>
      <c r="K81" s="120">
        <f t="shared" si="0"/>
        <v>1858</v>
      </c>
      <c r="L81" s="120">
        <v>1858</v>
      </c>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9"/>
    </row>
    <row r="82" spans="1:55" s="140" customFormat="1" ht="62.25" customHeight="1">
      <c r="A82" s="117" t="s">
        <v>15</v>
      </c>
      <c r="B82" s="118" t="s">
        <v>243</v>
      </c>
      <c r="C82" s="119"/>
      <c r="D82" s="119"/>
      <c r="E82" s="119" t="s">
        <v>248</v>
      </c>
      <c r="F82" s="124" t="s">
        <v>252</v>
      </c>
      <c r="G82" s="121">
        <v>1455.2619999999999</v>
      </c>
      <c r="H82" s="121">
        <v>1455.2619999999999</v>
      </c>
      <c r="I82" s="136"/>
      <c r="J82" s="136"/>
      <c r="K82" s="120">
        <f t="shared" si="0"/>
        <v>1335</v>
      </c>
      <c r="L82" s="120">
        <f>1423-88</f>
        <v>1335</v>
      </c>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9"/>
    </row>
    <row r="83" spans="1:55" s="140" customFormat="1" ht="60" customHeight="1">
      <c r="A83" s="129" t="s">
        <v>15</v>
      </c>
      <c r="B83" s="118" t="s">
        <v>244</v>
      </c>
      <c r="C83" s="119">
        <v>7708106</v>
      </c>
      <c r="D83" s="119" t="s">
        <v>240</v>
      </c>
      <c r="E83" s="119" t="s">
        <v>247</v>
      </c>
      <c r="F83" s="119" t="s">
        <v>253</v>
      </c>
      <c r="G83" s="126">
        <v>4453.4960000000001</v>
      </c>
      <c r="H83" s="126">
        <v>4453.4960000000001</v>
      </c>
      <c r="I83" s="136"/>
      <c r="J83" s="136"/>
      <c r="K83" s="120">
        <f t="shared" si="0"/>
        <v>4272</v>
      </c>
      <c r="L83" s="120">
        <v>4272</v>
      </c>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9"/>
    </row>
    <row r="84" spans="1:55" s="140" customFormat="1" ht="66" customHeight="1">
      <c r="A84" s="129" t="s">
        <v>15</v>
      </c>
      <c r="B84" s="118" t="s">
        <v>261</v>
      </c>
      <c r="C84" s="119">
        <v>7652357</v>
      </c>
      <c r="D84" s="119" t="s">
        <v>240</v>
      </c>
      <c r="E84" s="119" t="s">
        <v>247</v>
      </c>
      <c r="F84" s="128" t="s">
        <v>275</v>
      </c>
      <c r="G84" s="120">
        <v>4200</v>
      </c>
      <c r="H84" s="120">
        <v>4200</v>
      </c>
      <c r="I84" s="136"/>
      <c r="J84" s="136"/>
      <c r="K84" s="120">
        <f t="shared" si="0"/>
        <v>1409</v>
      </c>
      <c r="L84" s="120">
        <f>610+799</f>
        <v>1409</v>
      </c>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9"/>
    </row>
    <row r="85" spans="1:55" s="140" customFormat="1" ht="66" customHeight="1">
      <c r="A85" s="117" t="s">
        <v>15</v>
      </c>
      <c r="B85" s="118" t="s">
        <v>245</v>
      </c>
      <c r="C85" s="141">
        <v>7658758</v>
      </c>
      <c r="D85" s="119" t="s">
        <v>240</v>
      </c>
      <c r="E85" s="119" t="s">
        <v>247</v>
      </c>
      <c r="F85" s="128" t="s">
        <v>275</v>
      </c>
      <c r="G85" s="120">
        <v>6145</v>
      </c>
      <c r="H85" s="120">
        <v>6145</v>
      </c>
      <c r="I85" s="136"/>
      <c r="J85" s="136"/>
      <c r="K85" s="120">
        <f t="shared" si="0"/>
        <v>2670</v>
      </c>
      <c r="L85" s="120">
        <v>2670</v>
      </c>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9"/>
    </row>
    <row r="86" spans="1:55" s="140" customFormat="1" ht="66" customHeight="1">
      <c r="A86" s="117" t="s">
        <v>15</v>
      </c>
      <c r="B86" s="118" t="s">
        <v>262</v>
      </c>
      <c r="C86" s="119">
        <v>7640768</v>
      </c>
      <c r="D86" s="119" t="s">
        <v>239</v>
      </c>
      <c r="E86" s="119" t="s">
        <v>250</v>
      </c>
      <c r="F86" s="128" t="s">
        <v>276</v>
      </c>
      <c r="G86" s="120">
        <v>9930.1450000000004</v>
      </c>
      <c r="H86" s="120">
        <v>9930.1450000000004</v>
      </c>
      <c r="I86" s="136"/>
      <c r="J86" s="136"/>
      <c r="K86" s="120">
        <f t="shared" si="0"/>
        <v>1371</v>
      </c>
      <c r="L86" s="120">
        <v>1371</v>
      </c>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9"/>
    </row>
    <row r="87" spans="1:55" s="140" customFormat="1" ht="66" customHeight="1">
      <c r="A87" s="117" t="s">
        <v>15</v>
      </c>
      <c r="B87" s="118" t="s">
        <v>263</v>
      </c>
      <c r="C87" s="119">
        <v>7733978</v>
      </c>
      <c r="D87" s="119" t="s">
        <v>240</v>
      </c>
      <c r="E87" s="128" t="s">
        <v>247</v>
      </c>
      <c r="F87" s="128" t="s">
        <v>277</v>
      </c>
      <c r="G87" s="120">
        <f>4045.571616</f>
        <v>4045.5716160000002</v>
      </c>
      <c r="H87" s="120">
        <f>4045.571616</f>
        <v>4045.5716160000002</v>
      </c>
      <c r="I87" s="136"/>
      <c r="J87" s="136"/>
      <c r="K87" s="120">
        <f t="shared" si="0"/>
        <v>2320</v>
      </c>
      <c r="L87" s="120">
        <f>2320</f>
        <v>2320</v>
      </c>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9"/>
    </row>
    <row r="88" spans="1:55" s="140" customFormat="1" ht="66" customHeight="1">
      <c r="A88" s="117" t="s">
        <v>15</v>
      </c>
      <c r="B88" s="118" t="s">
        <v>264</v>
      </c>
      <c r="C88" s="139"/>
      <c r="D88" s="119" t="s">
        <v>239</v>
      </c>
      <c r="E88" s="119" t="s">
        <v>268</v>
      </c>
      <c r="F88" s="128" t="s">
        <v>278</v>
      </c>
      <c r="G88" s="130">
        <v>2202.6239999999998</v>
      </c>
      <c r="H88" s="130">
        <v>2202.6239999999998</v>
      </c>
      <c r="I88" s="136"/>
      <c r="J88" s="136"/>
      <c r="K88" s="120">
        <f>L88</f>
        <v>1748.5140000000001</v>
      </c>
      <c r="L88" s="120">
        <f>1455+88+55+209.133-58.619</f>
        <v>1748.5140000000001</v>
      </c>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9"/>
    </row>
    <row r="89" spans="1:55" s="140" customFormat="1" ht="66" customHeight="1">
      <c r="A89" s="117" t="s">
        <v>15</v>
      </c>
      <c r="B89" s="118" t="s">
        <v>265</v>
      </c>
      <c r="C89" s="119">
        <v>7733977</v>
      </c>
      <c r="D89" s="119" t="s">
        <v>240</v>
      </c>
      <c r="E89" s="128" t="s">
        <v>247</v>
      </c>
      <c r="F89" s="128" t="s">
        <v>279</v>
      </c>
      <c r="G89" s="120">
        <v>503.50590299999999</v>
      </c>
      <c r="H89" s="120">
        <v>503.50590299999999</v>
      </c>
      <c r="I89" s="136"/>
      <c r="J89" s="136"/>
      <c r="K89" s="120">
        <f>L89</f>
        <v>58.619</v>
      </c>
      <c r="L89" s="120">
        <v>58.619</v>
      </c>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9"/>
    </row>
    <row r="90" spans="1:55" ht="37.5" customHeight="1">
      <c r="A90" s="115"/>
      <c r="B90" s="116"/>
      <c r="C90" s="116"/>
      <c r="D90" s="116"/>
      <c r="E90" s="116"/>
      <c r="F90" s="116"/>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16"/>
    </row>
    <row r="91" spans="1:55" ht="37.5" customHeight="1">
      <c r="A91" s="115"/>
      <c r="B91" s="116"/>
      <c r="C91" s="116"/>
      <c r="D91" s="116"/>
      <c r="E91" s="116"/>
      <c r="F91" s="116"/>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16"/>
    </row>
    <row r="92" spans="1:55" ht="37.5" customHeight="1">
      <c r="A92" s="115"/>
      <c r="B92" s="116"/>
      <c r="C92" s="116"/>
      <c r="D92" s="116"/>
      <c r="E92" s="116"/>
      <c r="F92" s="116"/>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16"/>
    </row>
    <row r="93" spans="1:55" ht="37.5" customHeight="1">
      <c r="A93" s="115"/>
      <c r="B93" s="116"/>
      <c r="C93" s="116"/>
      <c r="D93" s="116"/>
      <c r="E93" s="116"/>
      <c r="F93" s="116"/>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16"/>
    </row>
    <row r="94" spans="1:55" ht="37.5" customHeight="1">
      <c r="A94" s="115"/>
      <c r="B94" s="116"/>
      <c r="C94" s="116"/>
      <c r="D94" s="116"/>
      <c r="E94" s="116"/>
      <c r="F94" s="116"/>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16"/>
    </row>
    <row r="95" spans="1:55" ht="37.5" customHeight="1">
      <c r="A95" s="115"/>
      <c r="B95" s="116"/>
      <c r="C95" s="116"/>
      <c r="D95" s="116"/>
      <c r="E95" s="116"/>
      <c r="F95" s="116"/>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16"/>
    </row>
    <row r="96" spans="1:55" ht="37.5" customHeight="1">
      <c r="A96" s="115"/>
      <c r="B96" s="116"/>
      <c r="C96" s="116"/>
      <c r="D96" s="116"/>
      <c r="E96" s="116"/>
      <c r="F96" s="116"/>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16"/>
    </row>
    <row r="97" spans="1:55" ht="37.5" customHeight="1">
      <c r="A97" s="115"/>
      <c r="B97" s="116"/>
      <c r="C97" s="116"/>
      <c r="D97" s="116"/>
      <c r="E97" s="116"/>
      <c r="F97" s="116"/>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16"/>
    </row>
    <row r="98" spans="1:55" ht="37.5" customHeight="1">
      <c r="A98" s="115"/>
      <c r="B98" s="116"/>
      <c r="C98" s="116"/>
      <c r="D98" s="116"/>
      <c r="E98" s="116"/>
      <c r="F98" s="116"/>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16"/>
    </row>
    <row r="99" spans="1:55" ht="37.5" customHeight="1">
      <c r="A99" s="115"/>
      <c r="B99" s="116"/>
      <c r="C99" s="116"/>
      <c r="D99" s="116"/>
      <c r="E99" s="116"/>
      <c r="F99" s="11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16"/>
    </row>
    <row r="100" spans="1:55" ht="37.5" customHeight="1">
      <c r="A100" s="115"/>
      <c r="B100" s="116"/>
      <c r="C100" s="116"/>
      <c r="D100" s="116"/>
      <c r="E100" s="116"/>
      <c r="F100" s="116"/>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16"/>
    </row>
    <row r="101" spans="1:55" ht="37.5" customHeight="1">
      <c r="A101" s="115"/>
      <c r="B101" s="116"/>
      <c r="C101" s="116"/>
      <c r="D101" s="116"/>
      <c r="E101" s="116"/>
      <c r="F101" s="116"/>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16"/>
    </row>
    <row r="102" spans="1:55" ht="37.5" customHeight="1">
      <c r="A102" s="115"/>
      <c r="B102" s="116"/>
      <c r="C102" s="116"/>
      <c r="D102" s="116"/>
      <c r="E102" s="116"/>
      <c r="F102" s="116"/>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16"/>
    </row>
    <row r="103" spans="1:55" ht="37.5" customHeight="1">
      <c r="A103" s="115"/>
      <c r="B103" s="116"/>
      <c r="C103" s="116"/>
      <c r="D103" s="116"/>
      <c r="E103" s="116"/>
      <c r="F103" s="116"/>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16"/>
    </row>
    <row r="104" spans="1:55" ht="37.5" customHeight="1">
      <c r="A104" s="115"/>
      <c r="B104" s="116"/>
      <c r="C104" s="116"/>
      <c r="D104" s="116"/>
      <c r="E104" s="116"/>
      <c r="F104" s="116"/>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16"/>
    </row>
    <row r="105" spans="1:55" ht="37.5" customHeight="1">
      <c r="A105" s="115"/>
      <c r="B105" s="116"/>
      <c r="C105" s="116"/>
      <c r="D105" s="116"/>
      <c r="E105" s="116"/>
      <c r="F105" s="116"/>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16"/>
    </row>
    <row r="106" spans="1:55" ht="37.5" customHeight="1">
      <c r="A106" s="115"/>
      <c r="B106" s="116"/>
      <c r="C106" s="116"/>
      <c r="D106" s="116"/>
      <c r="E106" s="116"/>
      <c r="F106" s="116"/>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16"/>
    </row>
    <row r="107" spans="1:55" ht="37.5" customHeight="1">
      <c r="A107" s="115"/>
      <c r="B107" s="116"/>
      <c r="C107" s="116"/>
      <c r="D107" s="116"/>
      <c r="E107" s="116"/>
      <c r="F107" s="116"/>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16"/>
    </row>
    <row r="108" spans="1:55" ht="37.5" customHeight="1">
      <c r="A108" s="115"/>
      <c r="B108" s="116"/>
      <c r="C108" s="116"/>
      <c r="D108" s="116"/>
      <c r="E108" s="116"/>
      <c r="F108" s="116"/>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16"/>
    </row>
    <row r="109" spans="1:55" ht="37.5" customHeight="1">
      <c r="A109" s="115"/>
      <c r="B109" s="116"/>
      <c r="C109" s="116"/>
      <c r="D109" s="116"/>
      <c r="E109" s="116"/>
      <c r="F109" s="116"/>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16"/>
    </row>
    <row r="110" spans="1:55" ht="37.5" customHeight="1">
      <c r="A110" s="115"/>
      <c r="B110" s="116"/>
      <c r="C110" s="116"/>
      <c r="D110" s="116"/>
      <c r="E110" s="116"/>
      <c r="F110" s="116"/>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16"/>
    </row>
    <row r="111" spans="1:55" ht="37.5" customHeight="1">
      <c r="A111" s="115"/>
      <c r="B111" s="116"/>
      <c r="C111" s="116"/>
      <c r="D111" s="116"/>
      <c r="E111" s="116"/>
      <c r="F111" s="116"/>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16"/>
    </row>
    <row r="112" spans="1:55" ht="37.5" customHeight="1">
      <c r="A112" s="115"/>
      <c r="B112" s="116"/>
      <c r="C112" s="116"/>
      <c r="D112" s="116"/>
      <c r="E112" s="116"/>
      <c r="F112" s="116"/>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16"/>
    </row>
    <row r="113" spans="1:55" ht="37.5" customHeight="1">
      <c r="A113" s="115"/>
      <c r="B113" s="116"/>
      <c r="C113" s="116"/>
      <c r="D113" s="116"/>
      <c r="E113" s="116"/>
      <c r="F113" s="116"/>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16"/>
    </row>
    <row r="114" spans="1:55" ht="37.5" customHeight="1">
      <c r="A114" s="115"/>
      <c r="B114" s="116"/>
      <c r="C114" s="116"/>
      <c r="D114" s="116"/>
      <c r="E114" s="116"/>
      <c r="F114" s="116"/>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16"/>
    </row>
    <row r="115" spans="1:55" ht="37.5" customHeight="1">
      <c r="A115" s="115"/>
      <c r="B115" s="116"/>
      <c r="C115" s="116"/>
      <c r="D115" s="116"/>
      <c r="E115" s="116"/>
      <c r="F115" s="116"/>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16"/>
    </row>
    <row r="116" spans="1:55" ht="37.5" customHeight="1">
      <c r="A116" s="115"/>
      <c r="B116" s="116"/>
      <c r="C116" s="116"/>
      <c r="D116" s="116"/>
      <c r="E116" s="116"/>
      <c r="F116" s="116"/>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16"/>
    </row>
    <row r="117" spans="1:55" ht="45" customHeight="1">
      <c r="A117" s="117"/>
      <c r="B117" s="118"/>
      <c r="C117" s="119"/>
      <c r="D117" s="119"/>
      <c r="E117" s="119"/>
      <c r="F117" s="119"/>
      <c r="G117" s="126"/>
      <c r="H117" s="126"/>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12"/>
    </row>
    <row r="118" spans="1:55" ht="45" customHeight="1">
      <c r="A118" s="117"/>
      <c r="B118" s="118"/>
      <c r="C118" s="119"/>
      <c r="D118" s="119"/>
      <c r="E118" s="119"/>
      <c r="F118" s="119"/>
      <c r="G118" s="126"/>
      <c r="H118" s="126"/>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12"/>
    </row>
    <row r="119" spans="1:55" ht="45" customHeight="1">
      <c r="A119" s="117"/>
      <c r="B119" s="118"/>
      <c r="C119" s="119"/>
      <c r="D119" s="119"/>
      <c r="E119" s="119"/>
      <c r="F119" s="119"/>
      <c r="G119" s="126"/>
      <c r="H119" s="126"/>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12"/>
    </row>
    <row r="120" spans="1:55" ht="45" customHeight="1">
      <c r="A120" s="117"/>
      <c r="B120" s="118"/>
      <c r="C120" s="119"/>
      <c r="D120" s="119"/>
      <c r="E120" s="119"/>
      <c r="F120" s="119"/>
      <c r="G120" s="126"/>
      <c r="H120" s="126"/>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12"/>
    </row>
    <row r="121" spans="1:55" ht="45" customHeight="1">
      <c r="A121" s="117"/>
      <c r="B121" s="118"/>
      <c r="C121" s="119"/>
      <c r="D121" s="119"/>
      <c r="E121" s="119"/>
      <c r="F121" s="119"/>
      <c r="G121" s="126"/>
      <c r="H121" s="126"/>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12"/>
    </row>
    <row r="122" spans="1:55" ht="45" customHeight="1">
      <c r="A122" s="117"/>
      <c r="B122" s="118"/>
      <c r="C122" s="119"/>
      <c r="D122" s="119"/>
      <c r="E122" s="119"/>
      <c r="F122" s="119"/>
      <c r="G122" s="126"/>
      <c r="H122" s="126"/>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12"/>
    </row>
    <row r="123" spans="1:55" ht="45" customHeight="1">
      <c r="A123" s="117"/>
      <c r="B123" s="118"/>
      <c r="C123" s="119"/>
      <c r="D123" s="119"/>
      <c r="E123" s="119"/>
      <c r="F123" s="119"/>
      <c r="G123" s="126"/>
      <c r="H123" s="126"/>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12"/>
    </row>
    <row r="124" spans="1:55" ht="45" customHeight="1">
      <c r="A124" s="117"/>
      <c r="B124" s="118"/>
      <c r="C124" s="119"/>
      <c r="D124" s="119"/>
      <c r="E124" s="119"/>
      <c r="F124" s="119"/>
      <c r="G124" s="126"/>
      <c r="H124" s="126"/>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12"/>
    </row>
    <row r="125" spans="1:55" ht="45" customHeight="1">
      <c r="A125" s="117"/>
      <c r="B125" s="118"/>
      <c r="C125" s="119"/>
      <c r="D125" s="119"/>
      <c r="E125" s="119"/>
      <c r="F125" s="119"/>
      <c r="G125" s="126"/>
      <c r="H125" s="126"/>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12"/>
    </row>
    <row r="126" spans="1:55" ht="45" customHeight="1">
      <c r="A126" s="117"/>
      <c r="B126" s="118"/>
      <c r="C126" s="119"/>
      <c r="D126" s="119"/>
      <c r="E126" s="119"/>
      <c r="F126" s="119"/>
      <c r="G126" s="126"/>
      <c r="H126" s="126"/>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12"/>
    </row>
    <row r="127" spans="1:55" ht="45" customHeight="1">
      <c r="A127" s="117"/>
      <c r="B127" s="118"/>
      <c r="C127" s="119"/>
      <c r="D127" s="119"/>
      <c r="E127" s="119"/>
      <c r="F127" s="119"/>
      <c r="G127" s="126"/>
      <c r="H127" s="126"/>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12"/>
    </row>
    <row r="128" spans="1:55" ht="45" customHeight="1">
      <c r="A128" s="117"/>
      <c r="B128" s="118"/>
      <c r="C128" s="119"/>
      <c r="D128" s="119"/>
      <c r="E128" s="119"/>
      <c r="F128" s="119"/>
      <c r="G128" s="126"/>
      <c r="H128" s="126"/>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12"/>
    </row>
    <row r="129" spans="1:55" ht="45" customHeight="1">
      <c r="A129" s="117"/>
      <c r="B129" s="118"/>
      <c r="C129" s="119"/>
      <c r="D129" s="119"/>
      <c r="E129" s="119"/>
      <c r="F129" s="119"/>
      <c r="G129" s="126"/>
      <c r="H129" s="126"/>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12"/>
    </row>
    <row r="130" spans="1:55" ht="45" customHeight="1">
      <c r="A130" s="117"/>
      <c r="B130" s="118"/>
      <c r="C130" s="119"/>
      <c r="D130" s="119"/>
      <c r="E130" s="119"/>
      <c r="F130" s="119"/>
      <c r="G130" s="126"/>
      <c r="H130" s="126"/>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12"/>
    </row>
    <row r="131" spans="1:55" ht="45" customHeight="1">
      <c r="A131" s="117"/>
      <c r="B131" s="118"/>
      <c r="C131" s="119"/>
      <c r="D131" s="119"/>
      <c r="E131" s="119"/>
      <c r="F131" s="119"/>
      <c r="G131" s="126"/>
      <c r="H131" s="126"/>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12"/>
    </row>
    <row r="132" spans="1:55" ht="45" customHeight="1">
      <c r="A132" s="117"/>
      <c r="B132" s="118"/>
      <c r="C132" s="119"/>
      <c r="D132" s="119"/>
      <c r="E132" s="119"/>
      <c r="F132" s="119"/>
      <c r="G132" s="126"/>
      <c r="H132" s="126"/>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12"/>
    </row>
    <row r="133" spans="1:55" ht="45" customHeight="1">
      <c r="A133" s="117"/>
      <c r="B133" s="118"/>
      <c r="C133" s="119"/>
      <c r="D133" s="119"/>
      <c r="E133" s="119"/>
      <c r="F133" s="119"/>
      <c r="G133" s="126"/>
      <c r="H133" s="126"/>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12"/>
    </row>
    <row r="134" spans="1:55" ht="45" customHeight="1">
      <c r="A134" s="117"/>
      <c r="B134" s="118"/>
      <c r="C134" s="119"/>
      <c r="D134" s="119"/>
      <c r="E134" s="119"/>
      <c r="F134" s="119"/>
      <c r="G134" s="126"/>
      <c r="H134" s="126"/>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12"/>
    </row>
    <row r="135" spans="1:55" ht="45" customHeight="1">
      <c r="A135" s="117"/>
      <c r="B135" s="118"/>
      <c r="C135" s="119"/>
      <c r="D135" s="119"/>
      <c r="E135" s="119"/>
      <c r="F135" s="119"/>
      <c r="G135" s="126"/>
      <c r="H135" s="126"/>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12"/>
    </row>
    <row r="136" spans="1:55" ht="45" customHeight="1">
      <c r="A136" s="117"/>
      <c r="B136" s="118"/>
      <c r="C136" s="119"/>
      <c r="D136" s="119"/>
      <c r="E136" s="119"/>
      <c r="F136" s="119"/>
      <c r="G136" s="126"/>
      <c r="H136" s="126"/>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12"/>
    </row>
    <row r="137" spans="1:55" ht="45" customHeight="1">
      <c r="A137" s="117"/>
      <c r="B137" s="118"/>
      <c r="C137" s="119"/>
      <c r="D137" s="119"/>
      <c r="E137" s="119"/>
      <c r="F137" s="119"/>
      <c r="G137" s="126"/>
      <c r="H137" s="126"/>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12"/>
    </row>
    <row r="138" spans="1:55" ht="45" customHeight="1">
      <c r="A138" s="117"/>
      <c r="B138" s="118"/>
      <c r="C138" s="119"/>
      <c r="D138" s="119"/>
      <c r="E138" s="119"/>
      <c r="F138" s="119"/>
      <c r="G138" s="126"/>
      <c r="H138" s="126"/>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12"/>
    </row>
    <row r="139" spans="1:55" ht="45" customHeight="1">
      <c r="A139" s="117"/>
      <c r="B139" s="118"/>
      <c r="C139" s="119"/>
      <c r="D139" s="119"/>
      <c r="E139" s="119"/>
      <c r="F139" s="119"/>
      <c r="G139" s="126"/>
      <c r="H139" s="126"/>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12"/>
    </row>
    <row r="140" spans="1:55" ht="45" customHeight="1">
      <c r="A140" s="117"/>
      <c r="B140" s="118"/>
      <c r="C140" s="119"/>
      <c r="D140" s="119"/>
      <c r="E140" s="119"/>
      <c r="F140" s="119"/>
      <c r="G140" s="126"/>
      <c r="H140" s="126"/>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12"/>
    </row>
    <row r="141" spans="1:55" ht="45" customHeight="1">
      <c r="A141" s="117"/>
      <c r="B141" s="118"/>
      <c r="C141" s="119"/>
      <c r="D141" s="119"/>
      <c r="E141" s="119"/>
      <c r="F141" s="119"/>
      <c r="G141" s="126"/>
      <c r="H141" s="126"/>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12"/>
    </row>
    <row r="142" spans="1:55" ht="45" customHeight="1">
      <c r="A142" s="117"/>
      <c r="B142" s="118"/>
      <c r="C142" s="119"/>
      <c r="D142" s="119"/>
      <c r="E142" s="119"/>
      <c r="F142" s="119"/>
      <c r="G142" s="126"/>
      <c r="H142" s="126"/>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12"/>
    </row>
    <row r="143" spans="1:55" ht="45" customHeight="1">
      <c r="A143" s="117"/>
      <c r="B143" s="118"/>
      <c r="C143" s="119"/>
      <c r="D143" s="119"/>
      <c r="E143" s="119"/>
      <c r="F143" s="119"/>
      <c r="G143" s="126"/>
      <c r="H143" s="126"/>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12"/>
    </row>
    <row r="144" spans="1:55" ht="48.75" customHeight="1">
      <c r="A144" s="117"/>
      <c r="B144" s="118"/>
      <c r="C144" s="119"/>
      <c r="D144" s="119"/>
      <c r="E144" s="119"/>
      <c r="F144" s="119"/>
      <c r="G144" s="126"/>
      <c r="H144" s="126"/>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12"/>
    </row>
    <row r="145" spans="1:55" ht="48.75" customHeight="1">
      <c r="A145" s="117"/>
      <c r="B145" s="118"/>
      <c r="C145" s="119"/>
      <c r="D145" s="119"/>
      <c r="E145" s="119"/>
      <c r="F145" s="119"/>
      <c r="G145" s="126"/>
      <c r="H145" s="126"/>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12"/>
    </row>
    <row r="146" spans="1:55" ht="48.75" customHeight="1">
      <c r="A146" s="117"/>
      <c r="B146" s="118"/>
      <c r="C146" s="119"/>
      <c r="D146" s="119"/>
      <c r="E146" s="119"/>
      <c r="F146" s="119"/>
      <c r="G146" s="126"/>
      <c r="H146" s="126"/>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12"/>
    </row>
    <row r="147" spans="1:55" ht="48.75" customHeight="1">
      <c r="A147" s="117"/>
      <c r="B147" s="118"/>
      <c r="C147" s="119"/>
      <c r="D147" s="119"/>
      <c r="E147" s="119"/>
      <c r="F147" s="119"/>
      <c r="G147" s="126"/>
      <c r="H147" s="126"/>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12"/>
    </row>
    <row r="148" spans="1:55" ht="48.75" customHeight="1">
      <c r="A148" s="117"/>
      <c r="B148" s="118"/>
      <c r="C148" s="119"/>
      <c r="D148" s="119"/>
      <c r="E148" s="119"/>
      <c r="F148" s="119"/>
      <c r="G148" s="126"/>
      <c r="H148" s="126"/>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12"/>
    </row>
    <row r="149" spans="1:55" ht="48.75" customHeight="1">
      <c r="A149" s="117"/>
      <c r="B149" s="118"/>
      <c r="C149" s="119"/>
      <c r="D149" s="119"/>
      <c r="E149" s="119"/>
      <c r="F149" s="119"/>
      <c r="G149" s="126"/>
      <c r="H149" s="126"/>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12"/>
    </row>
    <row r="150" spans="1:55" ht="48.75" customHeight="1">
      <c r="A150" s="117"/>
      <c r="B150" s="118"/>
      <c r="C150" s="119"/>
      <c r="D150" s="119"/>
      <c r="E150" s="119"/>
      <c r="F150" s="119"/>
      <c r="G150" s="126"/>
      <c r="H150" s="126"/>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12"/>
    </row>
    <row r="151" spans="1:55" ht="48.75" customHeight="1">
      <c r="A151" s="117"/>
      <c r="B151" s="118"/>
      <c r="C151" s="119"/>
      <c r="D151" s="119"/>
      <c r="E151" s="119"/>
      <c r="F151" s="119"/>
      <c r="G151" s="126"/>
      <c r="H151" s="126"/>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12"/>
    </row>
    <row r="152" spans="1:55" ht="48.75" customHeight="1">
      <c r="A152" s="117"/>
      <c r="B152" s="118"/>
      <c r="C152" s="119"/>
      <c r="D152" s="119"/>
      <c r="E152" s="119"/>
      <c r="F152" s="119"/>
      <c r="G152" s="126"/>
      <c r="H152" s="126"/>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12"/>
    </row>
    <row r="153" spans="1:55" ht="24.95" customHeight="1">
      <c r="A153" s="115"/>
      <c r="B153" s="115"/>
      <c r="C153" s="116"/>
      <c r="D153" s="116"/>
      <c r="E153" s="116"/>
      <c r="F153" s="116"/>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16"/>
    </row>
    <row r="154" spans="1:55" ht="24.95" customHeight="1">
      <c r="A154" s="115"/>
      <c r="B154" s="115"/>
      <c r="C154" s="116"/>
      <c r="D154" s="116"/>
      <c r="E154" s="116"/>
      <c r="F154" s="116"/>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16"/>
    </row>
    <row r="155" spans="1:55" ht="24.95" customHeight="1">
      <c r="A155" s="115"/>
      <c r="B155" s="115"/>
      <c r="C155" s="116"/>
      <c r="D155" s="116"/>
      <c r="E155" s="116"/>
      <c r="F155" s="116"/>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16"/>
    </row>
    <row r="156" spans="1:55" ht="24.95" customHeight="1">
      <c r="A156" s="115"/>
      <c r="B156" s="115"/>
      <c r="C156" s="116"/>
      <c r="D156" s="116"/>
      <c r="E156" s="116"/>
      <c r="F156" s="116"/>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16"/>
    </row>
    <row r="157" spans="1:55" ht="24.95" customHeight="1">
      <c r="A157" s="115"/>
      <c r="B157" s="115"/>
      <c r="C157" s="116"/>
      <c r="D157" s="116"/>
      <c r="E157" s="116"/>
      <c r="F157" s="116"/>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16"/>
    </row>
    <row r="158" spans="1:55" ht="24.95" customHeight="1">
      <c r="A158" s="115"/>
      <c r="B158" s="115"/>
      <c r="C158" s="116"/>
      <c r="D158" s="116"/>
      <c r="E158" s="116"/>
      <c r="F158" s="116"/>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16"/>
    </row>
    <row r="159" spans="1:55" ht="24.95" customHeight="1">
      <c r="A159" s="115"/>
      <c r="B159" s="115"/>
      <c r="C159" s="116"/>
      <c r="D159" s="116"/>
      <c r="E159" s="116"/>
      <c r="F159" s="116"/>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16"/>
    </row>
    <row r="160" spans="1:55" ht="24.95" customHeight="1">
      <c r="A160" s="115"/>
      <c r="B160" s="115"/>
      <c r="C160" s="116"/>
      <c r="D160" s="116"/>
      <c r="E160" s="116"/>
      <c r="F160" s="116"/>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16"/>
    </row>
    <row r="161" spans="1:55" ht="24.95" customHeight="1">
      <c r="A161" s="115"/>
      <c r="B161" s="115"/>
      <c r="C161" s="116"/>
      <c r="D161" s="116"/>
      <c r="E161" s="116"/>
      <c r="F161" s="116"/>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16"/>
    </row>
    <row r="162" spans="1:55" ht="24.95" customHeight="1">
      <c r="A162" s="111" t="s">
        <v>31</v>
      </c>
      <c r="B162" s="112" t="s">
        <v>32</v>
      </c>
      <c r="C162" s="112"/>
      <c r="D162" s="112"/>
      <c r="E162" s="112"/>
      <c r="F162" s="11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12"/>
    </row>
    <row r="163" spans="1:55" ht="24.95" customHeight="1">
      <c r="A163" s="111" t="s">
        <v>33</v>
      </c>
      <c r="B163" s="112" t="s">
        <v>34</v>
      </c>
      <c r="C163" s="112"/>
      <c r="D163" s="112"/>
      <c r="E163" s="112"/>
      <c r="F163" s="11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12"/>
    </row>
    <row r="164" spans="1:55" s="131" customFormat="1" ht="24.95" customHeight="1">
      <c r="A164" s="115" t="s">
        <v>82</v>
      </c>
      <c r="B164" s="116" t="s">
        <v>122</v>
      </c>
      <c r="C164" s="116"/>
      <c r="D164" s="116"/>
      <c r="E164" s="116"/>
      <c r="F164" s="116"/>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16"/>
    </row>
    <row r="165" spans="1:55" ht="24.95" customHeight="1">
      <c r="A165" s="111"/>
      <c r="B165" s="112" t="s">
        <v>5</v>
      </c>
      <c r="C165" s="112"/>
      <c r="D165" s="112"/>
      <c r="E165" s="112"/>
      <c r="F165" s="11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12"/>
    </row>
    <row r="166" spans="1:55" s="131" customFormat="1" ht="24.95" customHeight="1">
      <c r="A166" s="115"/>
      <c r="B166" s="116" t="s">
        <v>108</v>
      </c>
      <c r="C166" s="116"/>
      <c r="D166" s="116"/>
      <c r="E166" s="116"/>
      <c r="F166" s="116"/>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16"/>
    </row>
    <row r="167" spans="1:55" ht="24.95" customHeight="1">
      <c r="A167" s="111" t="s">
        <v>31</v>
      </c>
      <c r="B167" s="112" t="s">
        <v>32</v>
      </c>
      <c r="C167" s="112"/>
      <c r="D167" s="112"/>
      <c r="E167" s="112"/>
      <c r="F167" s="11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12"/>
    </row>
    <row r="168" spans="1:55" ht="24.95" customHeight="1">
      <c r="A168" s="111" t="s">
        <v>33</v>
      </c>
      <c r="B168" s="112" t="s">
        <v>34</v>
      </c>
      <c r="C168" s="112"/>
      <c r="D168" s="112"/>
      <c r="E168" s="112"/>
      <c r="F168" s="11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12"/>
    </row>
    <row r="169" spans="1:55" s="131" customFormat="1" ht="24.95" customHeight="1">
      <c r="A169" s="115"/>
      <c r="B169" s="116" t="s">
        <v>109</v>
      </c>
      <c r="C169" s="116"/>
      <c r="D169" s="116"/>
      <c r="E169" s="116"/>
      <c r="F169" s="116"/>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16"/>
    </row>
    <row r="170" spans="1:55" ht="24.95" customHeight="1">
      <c r="A170" s="111" t="s">
        <v>31</v>
      </c>
      <c r="B170" s="112" t="s">
        <v>32</v>
      </c>
      <c r="C170" s="112"/>
      <c r="D170" s="112"/>
      <c r="E170" s="112"/>
      <c r="F170" s="11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12"/>
    </row>
    <row r="171" spans="1:55" ht="24.95" customHeight="1">
      <c r="A171" s="111" t="s">
        <v>33</v>
      </c>
      <c r="B171" s="112" t="s">
        <v>34</v>
      </c>
      <c r="C171" s="112"/>
      <c r="D171" s="112"/>
      <c r="E171" s="112"/>
      <c r="F171" s="11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12"/>
    </row>
    <row r="172" spans="1:55" s="131" customFormat="1" ht="24.95" customHeight="1">
      <c r="A172" s="115" t="s">
        <v>35</v>
      </c>
      <c r="B172" s="116" t="s">
        <v>110</v>
      </c>
      <c r="C172" s="116"/>
      <c r="D172" s="116"/>
      <c r="E172" s="116"/>
      <c r="F172" s="116"/>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16"/>
    </row>
    <row r="173" spans="1:55" s="131" customFormat="1" ht="24.95" customHeight="1">
      <c r="A173" s="115" t="s">
        <v>79</v>
      </c>
      <c r="B173" s="116" t="s">
        <v>121</v>
      </c>
      <c r="C173" s="116"/>
      <c r="D173" s="116"/>
      <c r="E173" s="116"/>
      <c r="F173" s="116"/>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16"/>
    </row>
    <row r="174" spans="1:55" ht="24.95" customHeight="1">
      <c r="A174" s="111" t="s">
        <v>31</v>
      </c>
      <c r="B174" s="112" t="s">
        <v>32</v>
      </c>
      <c r="C174" s="112"/>
      <c r="D174" s="112"/>
      <c r="E174" s="112"/>
      <c r="F174" s="11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12"/>
    </row>
    <row r="175" spans="1:55" ht="24.95" customHeight="1">
      <c r="A175" s="111" t="s">
        <v>33</v>
      </c>
      <c r="B175" s="112" t="s">
        <v>34</v>
      </c>
      <c r="C175" s="112"/>
      <c r="D175" s="112"/>
      <c r="E175" s="112"/>
      <c r="F175" s="11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12"/>
    </row>
    <row r="176" spans="1:55" s="131" customFormat="1" ht="24.95" customHeight="1">
      <c r="A176" s="115" t="s">
        <v>81</v>
      </c>
      <c r="B176" s="116" t="s">
        <v>122</v>
      </c>
      <c r="C176" s="116"/>
      <c r="D176" s="116"/>
      <c r="E176" s="116"/>
      <c r="F176" s="116"/>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16"/>
    </row>
    <row r="177" spans="1:55" ht="24.95" customHeight="1">
      <c r="A177" s="111" t="s">
        <v>31</v>
      </c>
      <c r="B177" s="112" t="s">
        <v>32</v>
      </c>
      <c r="C177" s="112"/>
      <c r="D177" s="112"/>
      <c r="E177" s="112"/>
      <c r="F177" s="11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12"/>
    </row>
    <row r="178" spans="1:55" ht="24.95" customHeight="1">
      <c r="A178" s="111" t="s">
        <v>33</v>
      </c>
      <c r="B178" s="112" t="s">
        <v>34</v>
      </c>
      <c r="C178" s="112"/>
      <c r="D178" s="112"/>
      <c r="E178" s="112"/>
      <c r="F178" s="11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12"/>
    </row>
    <row r="179" spans="1:55" ht="24.95" customHeight="1">
      <c r="A179" s="113" t="s">
        <v>20</v>
      </c>
      <c r="B179" s="114" t="s">
        <v>111</v>
      </c>
      <c r="C179" s="114"/>
      <c r="D179" s="114"/>
      <c r="E179" s="114"/>
      <c r="F179" s="114"/>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14"/>
    </row>
    <row r="180" spans="1:55" ht="24.95" customHeight="1">
      <c r="A180" s="111"/>
      <c r="B180" s="112" t="s">
        <v>112</v>
      </c>
      <c r="C180" s="112"/>
      <c r="D180" s="112"/>
      <c r="E180" s="112"/>
      <c r="F180" s="11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12"/>
    </row>
    <row r="181" spans="1:55" ht="24.95" customHeight="1">
      <c r="A181" s="113" t="s">
        <v>33</v>
      </c>
      <c r="B181" s="114" t="s">
        <v>126</v>
      </c>
      <c r="C181" s="114"/>
      <c r="D181" s="114"/>
      <c r="E181" s="114"/>
      <c r="F181" s="114"/>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14"/>
    </row>
    <row r="182" spans="1:55" ht="24.95" customHeight="1">
      <c r="A182" s="133" t="s">
        <v>33</v>
      </c>
      <c r="B182" s="134" t="s">
        <v>33</v>
      </c>
      <c r="C182" s="135"/>
      <c r="D182" s="135"/>
      <c r="E182" s="135"/>
      <c r="F182" s="135"/>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35"/>
    </row>
    <row r="183" spans="1:55" ht="24.95" customHeight="1">
      <c r="A183" s="135"/>
      <c r="B183" s="135"/>
      <c r="C183" s="135"/>
      <c r="D183" s="135"/>
      <c r="E183" s="135"/>
      <c r="F183" s="135"/>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35"/>
    </row>
  </sheetData>
  <mergeCells count="79">
    <mergeCell ref="AY7:AY11"/>
    <mergeCell ref="AZ7:BB7"/>
    <mergeCell ref="AZ8:AZ11"/>
    <mergeCell ref="BA8:BB8"/>
    <mergeCell ref="BA9:BA11"/>
    <mergeCell ref="O6:AX6"/>
    <mergeCell ref="F7:F11"/>
    <mergeCell ref="G7:H7"/>
    <mergeCell ref="G8:G11"/>
    <mergeCell ref="H8:H11"/>
    <mergeCell ref="I7:I11"/>
    <mergeCell ref="J7:J11"/>
    <mergeCell ref="L7:N7"/>
    <mergeCell ref="K7:K11"/>
    <mergeCell ref="L8:L11"/>
    <mergeCell ref="M8:N8"/>
    <mergeCell ref="M9:M11"/>
    <mergeCell ref="N9:N11"/>
    <mergeCell ref="AO7:AX7"/>
    <mergeCell ref="AO8:AR8"/>
    <mergeCell ref="AS8:AX8"/>
    <mergeCell ref="AS9:AS11"/>
    <mergeCell ref="AT9:AT11"/>
    <mergeCell ref="AU9:AX9"/>
    <mergeCell ref="AP10:AP11"/>
    <mergeCell ref="AQ10:AR10"/>
    <mergeCell ref="AU10:AV10"/>
    <mergeCell ref="AW10:AX10"/>
    <mergeCell ref="V10:V11"/>
    <mergeCell ref="W10:X10"/>
    <mergeCell ref="Y9:Y11"/>
    <mergeCell ref="AO9:AO11"/>
    <mergeCell ref="AP9:AR9"/>
    <mergeCell ref="AE9:AE11"/>
    <mergeCell ref="AF9:AH9"/>
    <mergeCell ref="AI9:AI11"/>
    <mergeCell ref="AJ9:AJ11"/>
    <mergeCell ref="AK9:AN9"/>
    <mergeCell ref="AF10:AF11"/>
    <mergeCell ref="AG10:AH10"/>
    <mergeCell ref="AK10:AL10"/>
    <mergeCell ref="AM10:AN10"/>
    <mergeCell ref="S8:T8"/>
    <mergeCell ref="AE7:AN7"/>
    <mergeCell ref="AE8:AH8"/>
    <mergeCell ref="AI8:AN8"/>
    <mergeCell ref="U8:X8"/>
    <mergeCell ref="P10:P11"/>
    <mergeCell ref="Y8:AD8"/>
    <mergeCell ref="U7:AD7"/>
    <mergeCell ref="A1:BC1"/>
    <mergeCell ref="A2:BC2"/>
    <mergeCell ref="E6:E11"/>
    <mergeCell ref="BB9:BB11"/>
    <mergeCell ref="I6:J6"/>
    <mergeCell ref="F6:H6"/>
    <mergeCell ref="A6:A11"/>
    <mergeCell ref="B6:B11"/>
    <mergeCell ref="C6:C11"/>
    <mergeCell ref="D6:D11"/>
    <mergeCell ref="K6:N6"/>
    <mergeCell ref="BC6:BC11"/>
    <mergeCell ref="O8:R8"/>
    <mergeCell ref="A3:BC3"/>
    <mergeCell ref="A5:BC5"/>
    <mergeCell ref="A4:BC4"/>
    <mergeCell ref="O7:T7"/>
    <mergeCell ref="Z9:Z11"/>
    <mergeCell ref="AA10:AB10"/>
    <mergeCell ref="AA9:AD9"/>
    <mergeCell ref="AC10:AD10"/>
    <mergeCell ref="Q10:R10"/>
    <mergeCell ref="P9:R9"/>
    <mergeCell ref="U9:U11"/>
    <mergeCell ref="V9:X9"/>
    <mergeCell ref="S9:S11"/>
    <mergeCell ref="T9:T11"/>
    <mergeCell ref="AY6:BB6"/>
    <mergeCell ref="O9:O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BD48"/>
  <sheetViews>
    <sheetView workbookViewId="0">
      <selection activeCell="A2" sqref="A2:BD2"/>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321" t="s">
        <v>231</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row>
    <row r="2" spans="1:56" s="13" customFormat="1" ht="18.75">
      <c r="A2" s="322" t="s">
        <v>71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row>
    <row r="3" spans="1:56" s="13" customFormat="1" ht="18.75">
      <c r="A3" s="321" t="s">
        <v>118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row>
    <row r="4" spans="1:56" s="13" customFormat="1" ht="18.75">
      <c r="A4" s="322" t="str">
        <f>'Bieu 01 TH'!A4:AN4</f>
        <v>(Biểu mẫu kèm theo Công văn số              /SKHĐT-TH ngày           tháng       năm 2019 của Sở Kế hoạch và Đầu tư)</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row>
    <row r="5" spans="1:56" s="13" customFormat="1" ht="18.75">
      <c r="A5" s="323" t="s">
        <v>0</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row>
    <row r="6" spans="1:56" ht="52.5" customHeight="1">
      <c r="A6" s="320" t="s">
        <v>1</v>
      </c>
      <c r="B6" s="320" t="s">
        <v>21</v>
      </c>
      <c r="C6" s="320" t="s">
        <v>114</v>
      </c>
      <c r="D6" s="320" t="s">
        <v>104</v>
      </c>
      <c r="E6" s="320" t="s">
        <v>105</v>
      </c>
      <c r="F6" s="320" t="s">
        <v>106</v>
      </c>
      <c r="G6" s="320" t="s">
        <v>113</v>
      </c>
      <c r="H6" s="320"/>
      <c r="I6" s="320"/>
      <c r="J6" s="320" t="s">
        <v>116</v>
      </c>
      <c r="K6" s="320"/>
      <c r="L6" s="320" t="s">
        <v>115</v>
      </c>
      <c r="M6" s="320"/>
      <c r="N6" s="320"/>
      <c r="O6" s="320"/>
      <c r="P6" s="320" t="s">
        <v>28</v>
      </c>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t="s">
        <v>117</v>
      </c>
      <c r="BA6" s="320"/>
      <c r="BB6" s="320"/>
      <c r="BC6" s="320"/>
      <c r="BD6" s="320" t="s">
        <v>3</v>
      </c>
    </row>
    <row r="7" spans="1:56" ht="25.5" customHeight="1">
      <c r="A7" s="320"/>
      <c r="B7" s="320"/>
      <c r="C7" s="320"/>
      <c r="D7" s="320"/>
      <c r="E7" s="320"/>
      <c r="F7" s="320"/>
      <c r="G7" s="320" t="s">
        <v>24</v>
      </c>
      <c r="H7" s="320" t="s">
        <v>25</v>
      </c>
      <c r="I7" s="320"/>
      <c r="J7" s="320" t="s">
        <v>26</v>
      </c>
      <c r="K7" s="320" t="s">
        <v>68</v>
      </c>
      <c r="L7" s="320" t="s">
        <v>26</v>
      </c>
      <c r="M7" s="320" t="s">
        <v>68</v>
      </c>
      <c r="N7" s="320"/>
      <c r="O7" s="320"/>
      <c r="P7" s="320" t="s">
        <v>200</v>
      </c>
      <c r="Q7" s="320"/>
      <c r="R7" s="320"/>
      <c r="S7" s="320"/>
      <c r="T7" s="320"/>
      <c r="U7" s="320"/>
      <c r="V7" s="320" t="s">
        <v>202</v>
      </c>
      <c r="W7" s="320"/>
      <c r="X7" s="320"/>
      <c r="Y7" s="320"/>
      <c r="Z7" s="320"/>
      <c r="AA7" s="320"/>
      <c r="AB7" s="320"/>
      <c r="AC7" s="320"/>
      <c r="AD7" s="320"/>
      <c r="AE7" s="320"/>
      <c r="AF7" s="320" t="s">
        <v>203</v>
      </c>
      <c r="AG7" s="320"/>
      <c r="AH7" s="320"/>
      <c r="AI7" s="320"/>
      <c r="AJ7" s="320"/>
      <c r="AK7" s="320"/>
      <c r="AL7" s="320"/>
      <c r="AM7" s="320"/>
      <c r="AN7" s="320"/>
      <c r="AO7" s="320"/>
      <c r="AP7" s="320" t="s">
        <v>210</v>
      </c>
      <c r="AQ7" s="320"/>
      <c r="AR7" s="320"/>
      <c r="AS7" s="320"/>
      <c r="AT7" s="320"/>
      <c r="AU7" s="320"/>
      <c r="AV7" s="320"/>
      <c r="AW7" s="320"/>
      <c r="AX7" s="320"/>
      <c r="AY7" s="320"/>
      <c r="AZ7" s="320" t="s">
        <v>26</v>
      </c>
      <c r="BA7" s="320" t="s">
        <v>68</v>
      </c>
      <c r="BB7" s="320"/>
      <c r="BC7" s="320"/>
      <c r="BD7" s="320"/>
    </row>
    <row r="8" spans="1:56" ht="28.5" customHeight="1">
      <c r="A8" s="320"/>
      <c r="B8" s="320"/>
      <c r="C8" s="320"/>
      <c r="D8" s="320"/>
      <c r="E8" s="320"/>
      <c r="F8" s="320"/>
      <c r="G8" s="320"/>
      <c r="H8" s="320" t="s">
        <v>26</v>
      </c>
      <c r="I8" s="320" t="s">
        <v>68</v>
      </c>
      <c r="J8" s="320"/>
      <c r="K8" s="320"/>
      <c r="L8" s="320"/>
      <c r="M8" s="320" t="s">
        <v>27</v>
      </c>
      <c r="N8" s="320" t="s">
        <v>28</v>
      </c>
      <c r="O8" s="320"/>
      <c r="P8" s="320" t="s">
        <v>199</v>
      </c>
      <c r="Q8" s="320"/>
      <c r="R8" s="320"/>
      <c r="S8" s="320"/>
      <c r="T8" s="320" t="s">
        <v>201</v>
      </c>
      <c r="U8" s="320"/>
      <c r="V8" s="320" t="s">
        <v>199</v>
      </c>
      <c r="W8" s="320"/>
      <c r="X8" s="320"/>
      <c r="Y8" s="320"/>
      <c r="Z8" s="320" t="s">
        <v>206</v>
      </c>
      <c r="AA8" s="320"/>
      <c r="AB8" s="320"/>
      <c r="AC8" s="320"/>
      <c r="AD8" s="320"/>
      <c r="AE8" s="320"/>
      <c r="AF8" s="320" t="s">
        <v>199</v>
      </c>
      <c r="AG8" s="320"/>
      <c r="AH8" s="320"/>
      <c r="AI8" s="320"/>
      <c r="AJ8" s="320" t="s">
        <v>208</v>
      </c>
      <c r="AK8" s="320"/>
      <c r="AL8" s="320"/>
      <c r="AM8" s="320"/>
      <c r="AN8" s="320"/>
      <c r="AO8" s="320"/>
      <c r="AP8" s="320" t="s">
        <v>199</v>
      </c>
      <c r="AQ8" s="320"/>
      <c r="AR8" s="320"/>
      <c r="AS8" s="320"/>
      <c r="AT8" s="320" t="s">
        <v>211</v>
      </c>
      <c r="AU8" s="320"/>
      <c r="AV8" s="320"/>
      <c r="AW8" s="320"/>
      <c r="AX8" s="320"/>
      <c r="AY8" s="320"/>
      <c r="AZ8" s="320"/>
      <c r="BA8" s="320" t="s">
        <v>27</v>
      </c>
      <c r="BB8" s="320" t="s">
        <v>28</v>
      </c>
      <c r="BC8" s="320"/>
      <c r="BD8" s="320"/>
    </row>
    <row r="9" spans="1:56" ht="21" customHeight="1">
      <c r="A9" s="320"/>
      <c r="B9" s="320"/>
      <c r="C9" s="320"/>
      <c r="D9" s="320"/>
      <c r="E9" s="320"/>
      <c r="F9" s="320"/>
      <c r="G9" s="320"/>
      <c r="H9" s="320"/>
      <c r="I9" s="320"/>
      <c r="J9" s="320"/>
      <c r="K9" s="320"/>
      <c r="L9" s="320"/>
      <c r="M9" s="320"/>
      <c r="N9" s="320" t="s">
        <v>29</v>
      </c>
      <c r="O9" s="320" t="s">
        <v>44</v>
      </c>
      <c r="P9" s="320" t="s">
        <v>26</v>
      </c>
      <c r="Q9" s="320" t="s">
        <v>68</v>
      </c>
      <c r="R9" s="320"/>
      <c r="S9" s="320"/>
      <c r="T9" s="320" t="s">
        <v>26</v>
      </c>
      <c r="U9" s="320" t="s">
        <v>68</v>
      </c>
      <c r="V9" s="320" t="s">
        <v>26</v>
      </c>
      <c r="W9" s="320" t="s">
        <v>68</v>
      </c>
      <c r="X9" s="320"/>
      <c r="Y9" s="320"/>
      <c r="Z9" s="320" t="s">
        <v>26</v>
      </c>
      <c r="AA9" s="320" t="s">
        <v>214</v>
      </c>
      <c r="AB9" s="320" t="s">
        <v>28</v>
      </c>
      <c r="AC9" s="320"/>
      <c r="AD9" s="320"/>
      <c r="AE9" s="320"/>
      <c r="AF9" s="320" t="s">
        <v>26</v>
      </c>
      <c r="AG9" s="320" t="s">
        <v>68</v>
      </c>
      <c r="AH9" s="320"/>
      <c r="AI9" s="320"/>
      <c r="AJ9" s="320" t="s">
        <v>26</v>
      </c>
      <c r="AK9" s="320" t="s">
        <v>68</v>
      </c>
      <c r="AL9" s="320" t="s">
        <v>28</v>
      </c>
      <c r="AM9" s="320"/>
      <c r="AN9" s="320"/>
      <c r="AO9" s="320"/>
      <c r="AP9" s="320" t="s">
        <v>26</v>
      </c>
      <c r="AQ9" s="320" t="s">
        <v>68</v>
      </c>
      <c r="AR9" s="320"/>
      <c r="AS9" s="320"/>
      <c r="AT9" s="320" t="s">
        <v>26</v>
      </c>
      <c r="AU9" s="320" t="s">
        <v>68</v>
      </c>
      <c r="AV9" s="320" t="s">
        <v>28</v>
      </c>
      <c r="AW9" s="320"/>
      <c r="AX9" s="320"/>
      <c r="AY9" s="320"/>
      <c r="AZ9" s="320"/>
      <c r="BA9" s="320"/>
      <c r="BB9" s="320" t="s">
        <v>29</v>
      </c>
      <c r="BC9" s="320" t="s">
        <v>44</v>
      </c>
      <c r="BD9" s="320"/>
    </row>
    <row r="10" spans="1:56" ht="39.75" customHeight="1">
      <c r="A10" s="320"/>
      <c r="B10" s="320"/>
      <c r="C10" s="320"/>
      <c r="D10" s="320"/>
      <c r="E10" s="320"/>
      <c r="F10" s="320"/>
      <c r="G10" s="320"/>
      <c r="H10" s="320"/>
      <c r="I10" s="320"/>
      <c r="J10" s="320"/>
      <c r="K10" s="320"/>
      <c r="L10" s="320"/>
      <c r="M10" s="320"/>
      <c r="N10" s="320"/>
      <c r="O10" s="320"/>
      <c r="P10" s="320"/>
      <c r="Q10" s="320" t="s">
        <v>27</v>
      </c>
      <c r="R10" s="320" t="s">
        <v>28</v>
      </c>
      <c r="S10" s="320"/>
      <c r="T10" s="320"/>
      <c r="U10" s="320"/>
      <c r="V10" s="320"/>
      <c r="W10" s="320" t="s">
        <v>27</v>
      </c>
      <c r="X10" s="320" t="s">
        <v>28</v>
      </c>
      <c r="Y10" s="320"/>
      <c r="Z10" s="320"/>
      <c r="AA10" s="320"/>
      <c r="AB10" s="320" t="s">
        <v>207</v>
      </c>
      <c r="AC10" s="320"/>
      <c r="AD10" s="320" t="s">
        <v>204</v>
      </c>
      <c r="AE10" s="320"/>
      <c r="AF10" s="320"/>
      <c r="AG10" s="320" t="s">
        <v>27</v>
      </c>
      <c r="AH10" s="320" t="s">
        <v>28</v>
      </c>
      <c r="AI10" s="320"/>
      <c r="AJ10" s="320"/>
      <c r="AK10" s="320"/>
      <c r="AL10" s="320" t="s">
        <v>209</v>
      </c>
      <c r="AM10" s="320"/>
      <c r="AN10" s="320" t="s">
        <v>205</v>
      </c>
      <c r="AO10" s="320"/>
      <c r="AP10" s="320"/>
      <c r="AQ10" s="320" t="s">
        <v>27</v>
      </c>
      <c r="AR10" s="320" t="s">
        <v>28</v>
      </c>
      <c r="AS10" s="320"/>
      <c r="AT10" s="320"/>
      <c r="AU10" s="320"/>
      <c r="AV10" s="320" t="s">
        <v>212</v>
      </c>
      <c r="AW10" s="320"/>
      <c r="AX10" s="320" t="s">
        <v>213</v>
      </c>
      <c r="AY10" s="320"/>
      <c r="AZ10" s="320"/>
      <c r="BA10" s="320"/>
      <c r="BB10" s="320"/>
      <c r="BC10" s="320"/>
      <c r="BD10" s="320"/>
    </row>
    <row r="11" spans="1:56" ht="64.5" customHeight="1">
      <c r="A11" s="320"/>
      <c r="B11" s="320"/>
      <c r="C11" s="320"/>
      <c r="D11" s="320"/>
      <c r="E11" s="320"/>
      <c r="F11" s="320"/>
      <c r="G11" s="320"/>
      <c r="H11" s="320"/>
      <c r="I11" s="320"/>
      <c r="J11" s="320"/>
      <c r="K11" s="320"/>
      <c r="L11" s="320"/>
      <c r="M11" s="320"/>
      <c r="N11" s="320"/>
      <c r="O11" s="320"/>
      <c r="P11" s="320"/>
      <c r="Q11" s="320"/>
      <c r="R11" s="94" t="s">
        <v>29</v>
      </c>
      <c r="S11" s="94" t="s">
        <v>44</v>
      </c>
      <c r="T11" s="320"/>
      <c r="U11" s="320"/>
      <c r="V11" s="320"/>
      <c r="W11" s="320"/>
      <c r="X11" s="94" t="s">
        <v>29</v>
      </c>
      <c r="Y11" s="94" t="s">
        <v>44</v>
      </c>
      <c r="Z11" s="320"/>
      <c r="AA11" s="320"/>
      <c r="AB11" s="94" t="s">
        <v>26</v>
      </c>
      <c r="AC11" s="94" t="s">
        <v>68</v>
      </c>
      <c r="AD11" s="94" t="s">
        <v>26</v>
      </c>
      <c r="AE11" s="94" t="s">
        <v>68</v>
      </c>
      <c r="AF11" s="320"/>
      <c r="AG11" s="320"/>
      <c r="AH11" s="94" t="s">
        <v>29</v>
      </c>
      <c r="AI11" s="94" t="s">
        <v>44</v>
      </c>
      <c r="AJ11" s="320"/>
      <c r="AK11" s="320"/>
      <c r="AL11" s="94" t="s">
        <v>26</v>
      </c>
      <c r="AM11" s="94" t="s">
        <v>68</v>
      </c>
      <c r="AN11" s="94" t="s">
        <v>26</v>
      </c>
      <c r="AO11" s="94" t="s">
        <v>68</v>
      </c>
      <c r="AP11" s="320"/>
      <c r="AQ11" s="320"/>
      <c r="AR11" s="94" t="s">
        <v>29</v>
      </c>
      <c r="AS11" s="94" t="s">
        <v>44</v>
      </c>
      <c r="AT11" s="320"/>
      <c r="AU11" s="320"/>
      <c r="AV11" s="94" t="s">
        <v>26</v>
      </c>
      <c r="AW11" s="94" t="s">
        <v>68</v>
      </c>
      <c r="AX11" s="94" t="s">
        <v>26</v>
      </c>
      <c r="AY11" s="94" t="s">
        <v>68</v>
      </c>
      <c r="AZ11" s="320"/>
      <c r="BA11" s="320"/>
      <c r="BB11" s="320"/>
      <c r="BC11" s="320"/>
      <c r="BD11" s="320"/>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125</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s="101" customFormat="1" ht="24.95" customHeight="1">
      <c r="A15" s="36" t="s">
        <v>216</v>
      </c>
      <c r="B15" s="36" t="s">
        <v>74</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row>
    <row r="16" spans="1:56" ht="24.95" customHeight="1">
      <c r="A16" s="6"/>
      <c r="B16" s="6" t="s">
        <v>124</v>
      </c>
      <c r="C16" s="7"/>
      <c r="D16" s="7"/>
      <c r="E16" s="7"/>
      <c r="F16" s="7"/>
      <c r="G16" s="7"/>
      <c r="H16" s="7"/>
      <c r="I16" s="7"/>
      <c r="J16" s="7"/>
      <c r="K16" s="7"/>
      <c r="L16" s="7"/>
      <c r="M16" s="7"/>
      <c r="N16" s="7"/>
      <c r="O16" s="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7"/>
      <c r="BA16" s="7"/>
      <c r="BB16" s="7"/>
      <c r="BC16" s="7"/>
      <c r="BD16" s="7"/>
    </row>
    <row r="17" spans="1:56" ht="24.95" customHeight="1">
      <c r="A17" s="3" t="s">
        <v>31</v>
      </c>
      <c r="B17" s="4" t="s">
        <v>32</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3" t="s">
        <v>33</v>
      </c>
      <c r="B18" s="4" t="s">
        <v>34</v>
      </c>
      <c r="C18" s="4"/>
      <c r="D18" s="4"/>
      <c r="E18" s="4"/>
      <c r="F18" s="4"/>
      <c r="G18" s="4"/>
      <c r="H18" s="4"/>
      <c r="I18" s="4"/>
      <c r="J18" s="4"/>
      <c r="K18" s="4"/>
      <c r="L18" s="4"/>
      <c r="M18" s="4"/>
      <c r="N18" s="4"/>
      <c r="O18" s="4"/>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4"/>
      <c r="BA18" s="4"/>
      <c r="BB18" s="4"/>
      <c r="BC18" s="4"/>
      <c r="BD18" s="4"/>
    </row>
    <row r="19" spans="1:56" ht="24.95" customHeight="1">
      <c r="A19" s="6"/>
      <c r="B19" s="6" t="s">
        <v>46</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30</v>
      </c>
      <c r="B20" s="7" t="s">
        <v>123</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6" t="s">
        <v>79</v>
      </c>
      <c r="B21" s="7" t="s">
        <v>119</v>
      </c>
      <c r="C21" s="7"/>
      <c r="D21" s="7"/>
      <c r="E21" s="7"/>
      <c r="F21" s="7"/>
      <c r="G21" s="7"/>
      <c r="H21" s="7"/>
      <c r="I21" s="7"/>
      <c r="J21" s="7"/>
      <c r="K21" s="7"/>
      <c r="L21" s="7"/>
      <c r="M21" s="7"/>
      <c r="N21" s="7"/>
      <c r="O21" s="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7"/>
      <c r="BA21" s="7"/>
      <c r="BB21" s="7"/>
      <c r="BC21" s="7"/>
      <c r="BD21" s="7"/>
    </row>
    <row r="22" spans="1:56" ht="24.95" customHeight="1">
      <c r="A22" s="3" t="s">
        <v>31</v>
      </c>
      <c r="B22" s="4" t="s">
        <v>32</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3" t="s">
        <v>33</v>
      </c>
      <c r="B23" s="4" t="s">
        <v>34</v>
      </c>
      <c r="C23" s="4"/>
      <c r="D23" s="4"/>
      <c r="E23" s="4"/>
      <c r="F23" s="4"/>
      <c r="G23" s="4"/>
      <c r="H23" s="4"/>
      <c r="I23" s="4"/>
      <c r="J23" s="4"/>
      <c r="K23" s="4"/>
      <c r="L23" s="4"/>
      <c r="M23" s="4"/>
      <c r="N23" s="4"/>
      <c r="O23" s="4"/>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4"/>
      <c r="BA23" s="4"/>
      <c r="BB23" s="4"/>
      <c r="BC23" s="4"/>
      <c r="BD23" s="4"/>
    </row>
    <row r="24" spans="1:56" ht="24.95" customHeight="1">
      <c r="A24" s="6" t="s">
        <v>81</v>
      </c>
      <c r="B24" s="7" t="s">
        <v>120</v>
      </c>
      <c r="C24" s="7"/>
      <c r="D24" s="7"/>
      <c r="E24" s="7"/>
      <c r="F24" s="7"/>
      <c r="G24" s="7"/>
      <c r="H24" s="7"/>
      <c r="I24" s="7"/>
      <c r="J24" s="7"/>
      <c r="K24" s="7"/>
      <c r="L24" s="7"/>
      <c r="M24" s="7"/>
      <c r="N24" s="7"/>
      <c r="O24" s="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7"/>
      <c r="BA24" s="7"/>
      <c r="BB24" s="7"/>
      <c r="BC24" s="7"/>
      <c r="BD24" s="7"/>
    </row>
    <row r="25" spans="1:56" ht="24.95" customHeight="1">
      <c r="A25" s="3" t="s">
        <v>31</v>
      </c>
      <c r="B25" s="4" t="s">
        <v>32</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ht="24.95" customHeight="1">
      <c r="A26" s="3" t="s">
        <v>33</v>
      </c>
      <c r="B26" s="4" t="s">
        <v>34</v>
      </c>
      <c r="C26" s="4"/>
      <c r="D26" s="4"/>
      <c r="E26" s="4"/>
      <c r="F26" s="4"/>
      <c r="G26" s="4"/>
      <c r="H26" s="4"/>
      <c r="I26" s="4"/>
      <c r="J26" s="4"/>
      <c r="K26" s="4"/>
      <c r="L26" s="4"/>
      <c r="M26" s="4"/>
      <c r="N26" s="4"/>
      <c r="O26" s="4"/>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4"/>
      <c r="BA26" s="4"/>
      <c r="BB26" s="4"/>
      <c r="BC26" s="4"/>
      <c r="BD26" s="4"/>
    </row>
    <row r="27" spans="1:56" s="14" customFormat="1" ht="24.95" customHeight="1">
      <c r="A27" s="6" t="s">
        <v>82</v>
      </c>
      <c r="B27" s="7" t="s">
        <v>122</v>
      </c>
      <c r="C27" s="7"/>
      <c r="D27" s="7"/>
      <c r="E27" s="7"/>
      <c r="F27" s="7"/>
      <c r="G27" s="7"/>
      <c r="H27" s="7"/>
      <c r="I27" s="7"/>
      <c r="J27" s="7"/>
      <c r="K27" s="7"/>
      <c r="L27" s="7"/>
      <c r="M27" s="7"/>
      <c r="N27" s="7"/>
      <c r="O27" s="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7"/>
      <c r="BA27" s="7"/>
      <c r="BB27" s="7"/>
      <c r="BC27" s="7"/>
      <c r="BD27" s="7"/>
    </row>
    <row r="28" spans="1:56" ht="24.95" customHeight="1">
      <c r="A28" s="3"/>
      <c r="B28" s="4" t="s">
        <v>5</v>
      </c>
      <c r="C28" s="4"/>
      <c r="D28" s="4"/>
      <c r="E28" s="4"/>
      <c r="F28" s="4"/>
      <c r="G28" s="4"/>
      <c r="H28" s="4"/>
      <c r="I28" s="4"/>
      <c r="J28" s="4"/>
      <c r="K28" s="4"/>
      <c r="L28" s="4"/>
      <c r="M28" s="4"/>
      <c r="N28" s="4"/>
      <c r="O28" s="4"/>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4"/>
      <c r="BA28" s="4"/>
      <c r="BB28" s="4"/>
      <c r="BC28" s="4"/>
      <c r="BD28" s="4"/>
    </row>
    <row r="29" spans="1:56" s="14" customFormat="1" ht="24.95" customHeight="1">
      <c r="A29" s="6"/>
      <c r="B29" s="7" t="s">
        <v>108</v>
      </c>
      <c r="C29" s="7"/>
      <c r="D29" s="7"/>
      <c r="E29" s="7"/>
      <c r="F29" s="7"/>
      <c r="G29" s="7"/>
      <c r="H29" s="7"/>
      <c r="I29" s="7"/>
      <c r="J29" s="7"/>
      <c r="K29" s="7"/>
      <c r="L29" s="7"/>
      <c r="M29" s="7"/>
      <c r="N29" s="7"/>
      <c r="O29" s="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7"/>
      <c r="BA29" s="7"/>
      <c r="BB29" s="7"/>
      <c r="BC29" s="7"/>
      <c r="BD29" s="7"/>
    </row>
    <row r="30" spans="1:56" ht="24.95" customHeight="1">
      <c r="A30" s="3" t="s">
        <v>31</v>
      </c>
      <c r="B30" s="4" t="s">
        <v>32</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ht="24.95" customHeight="1">
      <c r="A31" s="3" t="s">
        <v>33</v>
      </c>
      <c r="B31" s="4" t="s">
        <v>34</v>
      </c>
      <c r="C31" s="4"/>
      <c r="D31" s="4"/>
      <c r="E31" s="4"/>
      <c r="F31" s="4"/>
      <c r="G31" s="4"/>
      <c r="H31" s="4"/>
      <c r="I31" s="4"/>
      <c r="J31" s="4"/>
      <c r="K31" s="4"/>
      <c r="L31" s="4"/>
      <c r="M31" s="4"/>
      <c r="N31" s="4"/>
      <c r="O31" s="4"/>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4"/>
      <c r="BA31" s="4"/>
      <c r="BB31" s="4"/>
      <c r="BC31" s="4"/>
      <c r="BD31" s="4"/>
    </row>
    <row r="32" spans="1:56" s="14" customFormat="1" ht="24.95" customHeight="1">
      <c r="A32" s="6"/>
      <c r="B32" s="7" t="s">
        <v>109</v>
      </c>
      <c r="C32" s="7"/>
      <c r="D32" s="7"/>
      <c r="E32" s="7"/>
      <c r="F32" s="7"/>
      <c r="G32" s="7"/>
      <c r="H32" s="7"/>
      <c r="I32" s="7"/>
      <c r="J32" s="7"/>
      <c r="K32" s="7"/>
      <c r="L32" s="7"/>
      <c r="M32" s="7"/>
      <c r="N32" s="7"/>
      <c r="O32" s="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7"/>
      <c r="BA32" s="7"/>
      <c r="BB32" s="7"/>
      <c r="BC32" s="7"/>
      <c r="BD32" s="7"/>
    </row>
    <row r="33" spans="1:56" ht="24.95" customHeight="1">
      <c r="A33" s="3" t="s">
        <v>31</v>
      </c>
      <c r="B33" s="4" t="s">
        <v>32</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ht="24.95" customHeight="1">
      <c r="A34" s="3" t="s">
        <v>33</v>
      </c>
      <c r="B34" s="4" t="s">
        <v>34</v>
      </c>
      <c r="C34" s="4"/>
      <c r="D34" s="4"/>
      <c r="E34" s="4"/>
      <c r="F34" s="4"/>
      <c r="G34" s="4"/>
      <c r="H34" s="4"/>
      <c r="I34" s="4"/>
      <c r="J34" s="4"/>
      <c r="K34" s="4"/>
      <c r="L34" s="4"/>
      <c r="M34" s="4"/>
      <c r="N34" s="4"/>
      <c r="O34" s="4"/>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4"/>
      <c r="BA34" s="4"/>
      <c r="BB34" s="4"/>
      <c r="BC34" s="4"/>
      <c r="BD34" s="4"/>
    </row>
    <row r="35" spans="1:56" s="14" customFormat="1" ht="24.95" customHeight="1">
      <c r="A35" s="6" t="s">
        <v>35</v>
      </c>
      <c r="B35" s="7" t="s">
        <v>110</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s="14" customFormat="1" ht="24.95" customHeight="1">
      <c r="A36" s="6" t="s">
        <v>79</v>
      </c>
      <c r="B36" s="7" t="s">
        <v>121</v>
      </c>
      <c r="C36" s="7"/>
      <c r="D36" s="7"/>
      <c r="E36" s="7"/>
      <c r="F36" s="7"/>
      <c r="G36" s="7"/>
      <c r="H36" s="7"/>
      <c r="I36" s="7"/>
      <c r="J36" s="7"/>
      <c r="K36" s="7"/>
      <c r="L36" s="7"/>
      <c r="M36" s="7"/>
      <c r="N36" s="7"/>
      <c r="O36" s="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7"/>
      <c r="BA36" s="7"/>
      <c r="BB36" s="7"/>
      <c r="BC36" s="7"/>
      <c r="BD36" s="7"/>
    </row>
    <row r="37" spans="1:56" ht="24.95" customHeight="1">
      <c r="A37" s="3" t="s">
        <v>31</v>
      </c>
      <c r="B37" s="4" t="s">
        <v>32</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ht="24.95" customHeight="1">
      <c r="A38" s="3" t="s">
        <v>33</v>
      </c>
      <c r="B38" s="4" t="s">
        <v>34</v>
      </c>
      <c r="C38" s="4"/>
      <c r="D38" s="4"/>
      <c r="E38" s="4"/>
      <c r="F38" s="4"/>
      <c r="G38" s="4"/>
      <c r="H38" s="4"/>
      <c r="I38" s="4"/>
      <c r="J38" s="4"/>
      <c r="K38" s="4"/>
      <c r="L38" s="4"/>
      <c r="M38" s="4"/>
      <c r="N38" s="4"/>
      <c r="O38" s="4"/>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4"/>
      <c r="BA38" s="4"/>
      <c r="BB38" s="4"/>
      <c r="BC38" s="4"/>
      <c r="BD38" s="4"/>
    </row>
    <row r="39" spans="1:56" s="14" customFormat="1" ht="24.95" customHeight="1">
      <c r="A39" s="6" t="s">
        <v>81</v>
      </c>
      <c r="B39" s="7" t="s">
        <v>122</v>
      </c>
      <c r="C39" s="7"/>
      <c r="D39" s="7"/>
      <c r="E39" s="7"/>
      <c r="F39" s="7"/>
      <c r="G39" s="7"/>
      <c r="H39" s="7"/>
      <c r="I39" s="7"/>
      <c r="J39" s="7"/>
      <c r="K39" s="7"/>
      <c r="L39" s="7"/>
      <c r="M39" s="7"/>
      <c r="N39" s="7"/>
      <c r="O39" s="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7"/>
      <c r="BA39" s="7"/>
      <c r="BB39" s="7"/>
      <c r="BC39" s="7"/>
      <c r="BD39" s="7"/>
    </row>
    <row r="40" spans="1:56" ht="24.95" customHeight="1">
      <c r="A40" s="3" t="s">
        <v>31</v>
      </c>
      <c r="B40" s="4" t="s">
        <v>32</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3" t="s">
        <v>33</v>
      </c>
      <c r="B41" s="4" t="s">
        <v>34</v>
      </c>
      <c r="C41" s="4"/>
      <c r="D41" s="4"/>
      <c r="E41" s="4"/>
      <c r="F41" s="4"/>
      <c r="G41" s="4"/>
      <c r="H41" s="4"/>
      <c r="I41" s="4"/>
      <c r="J41" s="4"/>
      <c r="K41" s="4"/>
      <c r="L41" s="4"/>
      <c r="M41" s="4"/>
      <c r="N41" s="4"/>
      <c r="O41" s="4"/>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4"/>
      <c r="BA41" s="4"/>
      <c r="BB41" s="4"/>
      <c r="BC41" s="4"/>
      <c r="BD41" s="4"/>
    </row>
    <row r="42" spans="1:56" ht="24.95" customHeight="1">
      <c r="A42" s="36" t="s">
        <v>217</v>
      </c>
      <c r="B42" s="36" t="s">
        <v>75</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row>
    <row r="43" spans="1:56" ht="24.95" customHeight="1">
      <c r="A43" s="3"/>
      <c r="B43" s="4" t="s">
        <v>218</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row>
    <row r="44" spans="1:56" ht="24.95" customHeight="1">
      <c r="A44" s="15" t="s">
        <v>20</v>
      </c>
      <c r="B44" s="16" t="s">
        <v>111</v>
      </c>
      <c r="C44" s="16"/>
      <c r="D44" s="16"/>
      <c r="E44" s="16"/>
      <c r="F44" s="16"/>
      <c r="G44" s="16"/>
      <c r="H44" s="16"/>
      <c r="I44" s="16"/>
      <c r="J44" s="16"/>
      <c r="K44" s="16"/>
      <c r="L44" s="16"/>
      <c r="M44" s="16"/>
      <c r="N44" s="16"/>
      <c r="O44" s="1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16"/>
      <c r="BA44" s="16"/>
      <c r="BB44" s="16"/>
      <c r="BC44" s="16"/>
      <c r="BD44" s="16"/>
    </row>
    <row r="45" spans="1:56" ht="24.95" customHeight="1">
      <c r="A45" s="3"/>
      <c r="B45" s="4" t="s">
        <v>219</v>
      </c>
      <c r="C45" s="4"/>
      <c r="D45" s="4"/>
      <c r="E45" s="4"/>
      <c r="F45" s="4"/>
      <c r="G45" s="4"/>
      <c r="H45" s="4"/>
      <c r="I45" s="4"/>
      <c r="J45" s="4"/>
      <c r="K45" s="4"/>
      <c r="L45" s="4"/>
      <c r="M45" s="4"/>
      <c r="N45" s="4"/>
      <c r="O45" s="4"/>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4"/>
      <c r="BA45" s="4"/>
      <c r="BB45" s="4"/>
      <c r="BC45" s="4"/>
      <c r="BD45" s="4"/>
    </row>
    <row r="46" spans="1:56" ht="24.95" customHeight="1">
      <c r="A46" s="15" t="s">
        <v>33</v>
      </c>
      <c r="B46" s="16" t="s">
        <v>126</v>
      </c>
      <c r="C46" s="16"/>
      <c r="D46" s="16"/>
      <c r="E46" s="16"/>
      <c r="F46" s="16"/>
      <c r="G46" s="16"/>
      <c r="H46" s="16"/>
      <c r="I46" s="16"/>
      <c r="J46" s="16"/>
      <c r="K46" s="16"/>
      <c r="L46" s="16"/>
      <c r="M46" s="16"/>
      <c r="N46" s="16"/>
      <c r="O46" s="1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16"/>
      <c r="BA46" s="16"/>
      <c r="BB46" s="16"/>
      <c r="BC46" s="16"/>
      <c r="BD46" s="16"/>
    </row>
    <row r="47" spans="1:56" ht="24.95" customHeight="1">
      <c r="A47" s="34" t="s">
        <v>33</v>
      </c>
      <c r="B47" s="35" t="s">
        <v>33</v>
      </c>
      <c r="C47" s="29"/>
      <c r="D47" s="29"/>
      <c r="E47" s="29"/>
      <c r="F47" s="29"/>
      <c r="G47" s="29"/>
      <c r="H47" s="29"/>
      <c r="I47" s="29"/>
      <c r="J47" s="29"/>
      <c r="K47" s="29"/>
      <c r="L47" s="29"/>
      <c r="M47" s="29"/>
      <c r="N47" s="29"/>
      <c r="O47" s="29"/>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29"/>
      <c r="BA47" s="29"/>
      <c r="BB47" s="29"/>
      <c r="BC47" s="29"/>
      <c r="BD47" s="29"/>
    </row>
    <row r="48" spans="1:56" ht="24.9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sheetData>
  <mergeCells count="80">
    <mergeCell ref="AV9:AY9"/>
    <mergeCell ref="AL10:AM10"/>
    <mergeCell ref="AN10:AO10"/>
    <mergeCell ref="AQ10:AQ11"/>
    <mergeCell ref="AR10:AS10"/>
    <mergeCell ref="AU9:AU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A1:BD1"/>
    <mergeCell ref="A2:BD2"/>
    <mergeCell ref="A3:BD3"/>
    <mergeCell ref="A4:BD4"/>
    <mergeCell ref="A5:BD5"/>
    <mergeCell ref="A6:A11"/>
    <mergeCell ref="B6:B11"/>
    <mergeCell ref="C6:C11"/>
    <mergeCell ref="D6:D11"/>
    <mergeCell ref="E6:E11"/>
  </mergeCells>
  <pageMargins left="0.59055118110236227" right="0.39370078740157483" top="0.78740157480314965" bottom="0.39370078740157483" header="0.31496062992125984" footer="0.31496062992125984"/>
  <pageSetup paperSize="9" scale="57" fitToHeight="0"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BD45"/>
  <sheetViews>
    <sheetView workbookViewId="0">
      <selection activeCell="A4" sqref="A4:BD4"/>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321" t="s">
        <v>128</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row>
    <row r="2" spans="1:56" s="13" customFormat="1" ht="18.75">
      <c r="A2" s="322" t="s">
        <v>72</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row>
    <row r="3" spans="1:56" s="13" customFormat="1" ht="18.75">
      <c r="A3" s="321" t="s">
        <v>232</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row>
    <row r="4" spans="1:56" s="13" customFormat="1" ht="18.75">
      <c r="A4" s="322" t="str">
        <f>'Bieu 01 TH'!A4:AN4</f>
        <v>(Biểu mẫu kèm theo Công văn số              /SKHĐT-TH ngày           tháng       năm 2019 của Sở Kế hoạch và Đầu tư)</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row>
    <row r="5" spans="1:56" s="13" customFormat="1" ht="18.75">
      <c r="A5" s="323" t="s">
        <v>0</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row>
    <row r="6" spans="1:56" ht="52.5" customHeight="1">
      <c r="A6" s="320" t="s">
        <v>1</v>
      </c>
      <c r="B6" s="320" t="s">
        <v>21</v>
      </c>
      <c r="C6" s="320" t="s">
        <v>114</v>
      </c>
      <c r="D6" s="320" t="s">
        <v>104</v>
      </c>
      <c r="E6" s="320" t="s">
        <v>105</v>
      </c>
      <c r="F6" s="320" t="s">
        <v>106</v>
      </c>
      <c r="G6" s="320" t="s">
        <v>113</v>
      </c>
      <c r="H6" s="320"/>
      <c r="I6" s="320"/>
      <c r="J6" s="320" t="s">
        <v>116</v>
      </c>
      <c r="K6" s="320"/>
      <c r="L6" s="320" t="s">
        <v>115</v>
      </c>
      <c r="M6" s="320"/>
      <c r="N6" s="320"/>
      <c r="O6" s="320"/>
      <c r="P6" s="320" t="s">
        <v>28</v>
      </c>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t="s">
        <v>117</v>
      </c>
      <c r="BA6" s="320"/>
      <c r="BB6" s="320"/>
      <c r="BC6" s="320"/>
      <c r="BD6" s="320" t="s">
        <v>3</v>
      </c>
    </row>
    <row r="7" spans="1:56" ht="25.5" customHeight="1">
      <c r="A7" s="320"/>
      <c r="B7" s="320"/>
      <c r="C7" s="320"/>
      <c r="D7" s="320"/>
      <c r="E7" s="320"/>
      <c r="F7" s="320"/>
      <c r="G7" s="320" t="s">
        <v>24</v>
      </c>
      <c r="H7" s="320" t="s">
        <v>25</v>
      </c>
      <c r="I7" s="320"/>
      <c r="J7" s="320" t="s">
        <v>26</v>
      </c>
      <c r="K7" s="320" t="s">
        <v>43</v>
      </c>
      <c r="L7" s="320" t="s">
        <v>26</v>
      </c>
      <c r="M7" s="320" t="s">
        <v>43</v>
      </c>
      <c r="N7" s="320"/>
      <c r="O7" s="320"/>
      <c r="P7" s="320" t="s">
        <v>200</v>
      </c>
      <c r="Q7" s="320"/>
      <c r="R7" s="320"/>
      <c r="S7" s="320"/>
      <c r="T7" s="320"/>
      <c r="U7" s="320"/>
      <c r="V7" s="320" t="s">
        <v>202</v>
      </c>
      <c r="W7" s="320"/>
      <c r="X7" s="320"/>
      <c r="Y7" s="320"/>
      <c r="Z7" s="320"/>
      <c r="AA7" s="320"/>
      <c r="AB7" s="320"/>
      <c r="AC7" s="320"/>
      <c r="AD7" s="320"/>
      <c r="AE7" s="320"/>
      <c r="AF7" s="320" t="s">
        <v>203</v>
      </c>
      <c r="AG7" s="320"/>
      <c r="AH7" s="320"/>
      <c r="AI7" s="320"/>
      <c r="AJ7" s="320"/>
      <c r="AK7" s="320"/>
      <c r="AL7" s="320"/>
      <c r="AM7" s="320"/>
      <c r="AN7" s="320"/>
      <c r="AO7" s="320"/>
      <c r="AP7" s="320" t="s">
        <v>210</v>
      </c>
      <c r="AQ7" s="320"/>
      <c r="AR7" s="320"/>
      <c r="AS7" s="320"/>
      <c r="AT7" s="320"/>
      <c r="AU7" s="320"/>
      <c r="AV7" s="320"/>
      <c r="AW7" s="320"/>
      <c r="AX7" s="320"/>
      <c r="AY7" s="320"/>
      <c r="AZ7" s="320" t="s">
        <v>26</v>
      </c>
      <c r="BA7" s="320" t="s">
        <v>43</v>
      </c>
      <c r="BB7" s="320"/>
      <c r="BC7" s="320"/>
      <c r="BD7" s="320"/>
    </row>
    <row r="8" spans="1:56" ht="28.5" customHeight="1">
      <c r="A8" s="320"/>
      <c r="B8" s="320"/>
      <c r="C8" s="320"/>
      <c r="D8" s="320"/>
      <c r="E8" s="320"/>
      <c r="F8" s="320"/>
      <c r="G8" s="320"/>
      <c r="H8" s="320" t="s">
        <v>26</v>
      </c>
      <c r="I8" s="320" t="s">
        <v>107</v>
      </c>
      <c r="J8" s="320"/>
      <c r="K8" s="320"/>
      <c r="L8" s="320"/>
      <c r="M8" s="320" t="s">
        <v>27</v>
      </c>
      <c r="N8" s="320" t="s">
        <v>28</v>
      </c>
      <c r="O8" s="320"/>
      <c r="P8" s="320" t="s">
        <v>199</v>
      </c>
      <c r="Q8" s="320"/>
      <c r="R8" s="320"/>
      <c r="S8" s="320"/>
      <c r="T8" s="320" t="s">
        <v>201</v>
      </c>
      <c r="U8" s="320"/>
      <c r="V8" s="320" t="s">
        <v>199</v>
      </c>
      <c r="W8" s="320"/>
      <c r="X8" s="320"/>
      <c r="Y8" s="320"/>
      <c r="Z8" s="320" t="s">
        <v>206</v>
      </c>
      <c r="AA8" s="320"/>
      <c r="AB8" s="320"/>
      <c r="AC8" s="320"/>
      <c r="AD8" s="320"/>
      <c r="AE8" s="320"/>
      <c r="AF8" s="320" t="s">
        <v>199</v>
      </c>
      <c r="AG8" s="320"/>
      <c r="AH8" s="320"/>
      <c r="AI8" s="320"/>
      <c r="AJ8" s="320" t="s">
        <v>208</v>
      </c>
      <c r="AK8" s="320"/>
      <c r="AL8" s="320"/>
      <c r="AM8" s="320"/>
      <c r="AN8" s="320"/>
      <c r="AO8" s="320"/>
      <c r="AP8" s="320" t="s">
        <v>199</v>
      </c>
      <c r="AQ8" s="320"/>
      <c r="AR8" s="320"/>
      <c r="AS8" s="320"/>
      <c r="AT8" s="320" t="s">
        <v>211</v>
      </c>
      <c r="AU8" s="320"/>
      <c r="AV8" s="320"/>
      <c r="AW8" s="320"/>
      <c r="AX8" s="320"/>
      <c r="AY8" s="320"/>
      <c r="AZ8" s="320"/>
      <c r="BA8" s="320" t="s">
        <v>27</v>
      </c>
      <c r="BB8" s="320" t="s">
        <v>28</v>
      </c>
      <c r="BC8" s="320"/>
      <c r="BD8" s="320"/>
    </row>
    <row r="9" spans="1:56" ht="21" customHeight="1">
      <c r="A9" s="320"/>
      <c r="B9" s="320"/>
      <c r="C9" s="320"/>
      <c r="D9" s="320"/>
      <c r="E9" s="320"/>
      <c r="F9" s="320"/>
      <c r="G9" s="320"/>
      <c r="H9" s="320"/>
      <c r="I9" s="320"/>
      <c r="J9" s="320"/>
      <c r="K9" s="320"/>
      <c r="L9" s="320"/>
      <c r="M9" s="320"/>
      <c r="N9" s="320" t="s">
        <v>29</v>
      </c>
      <c r="O9" s="320" t="s">
        <v>44</v>
      </c>
      <c r="P9" s="320" t="s">
        <v>26</v>
      </c>
      <c r="Q9" s="320" t="s">
        <v>43</v>
      </c>
      <c r="R9" s="320"/>
      <c r="S9" s="320"/>
      <c r="T9" s="320" t="s">
        <v>26</v>
      </c>
      <c r="U9" s="320" t="s">
        <v>43</v>
      </c>
      <c r="V9" s="320" t="s">
        <v>26</v>
      </c>
      <c r="W9" s="320" t="s">
        <v>43</v>
      </c>
      <c r="X9" s="320"/>
      <c r="Y9" s="320"/>
      <c r="Z9" s="320" t="s">
        <v>26</v>
      </c>
      <c r="AA9" s="320" t="s">
        <v>43</v>
      </c>
      <c r="AB9" s="320" t="s">
        <v>28</v>
      </c>
      <c r="AC9" s="320"/>
      <c r="AD9" s="320"/>
      <c r="AE9" s="320"/>
      <c r="AF9" s="320" t="s">
        <v>26</v>
      </c>
      <c r="AG9" s="320" t="s">
        <v>43</v>
      </c>
      <c r="AH9" s="320"/>
      <c r="AI9" s="320"/>
      <c r="AJ9" s="320" t="s">
        <v>26</v>
      </c>
      <c r="AK9" s="320" t="s">
        <v>43</v>
      </c>
      <c r="AL9" s="320" t="s">
        <v>28</v>
      </c>
      <c r="AM9" s="320"/>
      <c r="AN9" s="320"/>
      <c r="AO9" s="320"/>
      <c r="AP9" s="320" t="s">
        <v>26</v>
      </c>
      <c r="AQ9" s="320" t="s">
        <v>43</v>
      </c>
      <c r="AR9" s="320"/>
      <c r="AS9" s="320"/>
      <c r="AT9" s="320" t="s">
        <v>26</v>
      </c>
      <c r="AU9" s="320" t="s">
        <v>43</v>
      </c>
      <c r="AV9" s="320" t="s">
        <v>28</v>
      </c>
      <c r="AW9" s="320"/>
      <c r="AX9" s="320"/>
      <c r="AY9" s="320"/>
      <c r="AZ9" s="320"/>
      <c r="BA9" s="320"/>
      <c r="BB9" s="320" t="s">
        <v>29</v>
      </c>
      <c r="BC9" s="320" t="s">
        <v>44</v>
      </c>
      <c r="BD9" s="320"/>
    </row>
    <row r="10" spans="1:56" ht="39.75" customHeight="1">
      <c r="A10" s="320"/>
      <c r="B10" s="320"/>
      <c r="C10" s="320"/>
      <c r="D10" s="320"/>
      <c r="E10" s="320"/>
      <c r="F10" s="320"/>
      <c r="G10" s="320"/>
      <c r="H10" s="320"/>
      <c r="I10" s="320"/>
      <c r="J10" s="320"/>
      <c r="K10" s="320"/>
      <c r="L10" s="320"/>
      <c r="M10" s="320"/>
      <c r="N10" s="320"/>
      <c r="O10" s="320"/>
      <c r="P10" s="320"/>
      <c r="Q10" s="320" t="s">
        <v>27</v>
      </c>
      <c r="R10" s="320" t="s">
        <v>28</v>
      </c>
      <c r="S10" s="320"/>
      <c r="T10" s="320"/>
      <c r="U10" s="320"/>
      <c r="V10" s="320"/>
      <c r="W10" s="320" t="s">
        <v>27</v>
      </c>
      <c r="X10" s="320" t="s">
        <v>28</v>
      </c>
      <c r="Y10" s="320"/>
      <c r="Z10" s="320"/>
      <c r="AA10" s="320"/>
      <c r="AB10" s="320" t="s">
        <v>207</v>
      </c>
      <c r="AC10" s="320"/>
      <c r="AD10" s="320" t="s">
        <v>204</v>
      </c>
      <c r="AE10" s="320"/>
      <c r="AF10" s="320"/>
      <c r="AG10" s="320" t="s">
        <v>27</v>
      </c>
      <c r="AH10" s="320" t="s">
        <v>28</v>
      </c>
      <c r="AI10" s="320"/>
      <c r="AJ10" s="320"/>
      <c r="AK10" s="320"/>
      <c r="AL10" s="320" t="s">
        <v>209</v>
      </c>
      <c r="AM10" s="320"/>
      <c r="AN10" s="320" t="s">
        <v>205</v>
      </c>
      <c r="AO10" s="320"/>
      <c r="AP10" s="320"/>
      <c r="AQ10" s="320" t="s">
        <v>27</v>
      </c>
      <c r="AR10" s="320" t="s">
        <v>28</v>
      </c>
      <c r="AS10" s="320"/>
      <c r="AT10" s="320"/>
      <c r="AU10" s="320"/>
      <c r="AV10" s="320" t="s">
        <v>212</v>
      </c>
      <c r="AW10" s="320"/>
      <c r="AX10" s="320" t="s">
        <v>213</v>
      </c>
      <c r="AY10" s="320"/>
      <c r="AZ10" s="320"/>
      <c r="BA10" s="320"/>
      <c r="BB10" s="320"/>
      <c r="BC10" s="320"/>
      <c r="BD10" s="320"/>
    </row>
    <row r="11" spans="1:56" ht="64.5" customHeight="1">
      <c r="A11" s="320"/>
      <c r="B11" s="320"/>
      <c r="C11" s="320"/>
      <c r="D11" s="320"/>
      <c r="E11" s="320"/>
      <c r="F11" s="320"/>
      <c r="G11" s="320"/>
      <c r="H11" s="320"/>
      <c r="I11" s="320"/>
      <c r="J11" s="320"/>
      <c r="K11" s="320"/>
      <c r="L11" s="320"/>
      <c r="M11" s="320"/>
      <c r="N11" s="320"/>
      <c r="O11" s="320"/>
      <c r="P11" s="320"/>
      <c r="Q11" s="320"/>
      <c r="R11" s="94" t="s">
        <v>29</v>
      </c>
      <c r="S11" s="94" t="s">
        <v>44</v>
      </c>
      <c r="T11" s="320"/>
      <c r="U11" s="320"/>
      <c r="V11" s="320"/>
      <c r="W11" s="320"/>
      <c r="X11" s="94" t="s">
        <v>29</v>
      </c>
      <c r="Y11" s="94" t="s">
        <v>44</v>
      </c>
      <c r="Z11" s="320"/>
      <c r="AA11" s="320"/>
      <c r="AB11" s="94" t="s">
        <v>26</v>
      </c>
      <c r="AC11" s="94" t="s">
        <v>43</v>
      </c>
      <c r="AD11" s="94" t="s">
        <v>26</v>
      </c>
      <c r="AE11" s="94" t="s">
        <v>43</v>
      </c>
      <c r="AF11" s="320"/>
      <c r="AG11" s="320"/>
      <c r="AH11" s="94" t="s">
        <v>29</v>
      </c>
      <c r="AI11" s="94" t="s">
        <v>44</v>
      </c>
      <c r="AJ11" s="320"/>
      <c r="AK11" s="320"/>
      <c r="AL11" s="94" t="s">
        <v>26</v>
      </c>
      <c r="AM11" s="94" t="s">
        <v>43</v>
      </c>
      <c r="AN11" s="94" t="s">
        <v>26</v>
      </c>
      <c r="AO11" s="94" t="s">
        <v>43</v>
      </c>
      <c r="AP11" s="320"/>
      <c r="AQ11" s="320"/>
      <c r="AR11" s="94" t="s">
        <v>29</v>
      </c>
      <c r="AS11" s="94" t="s">
        <v>44</v>
      </c>
      <c r="AT11" s="320"/>
      <c r="AU11" s="320"/>
      <c r="AV11" s="94" t="s">
        <v>26</v>
      </c>
      <c r="AW11" s="94" t="s">
        <v>43</v>
      </c>
      <c r="AX11" s="94" t="s">
        <v>26</v>
      </c>
      <c r="AY11" s="94" t="s">
        <v>43</v>
      </c>
      <c r="AZ11" s="320"/>
      <c r="BA11" s="320"/>
      <c r="BB11" s="320"/>
      <c r="BC11" s="320"/>
      <c r="BD11" s="320"/>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131</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ht="24.95" customHeight="1">
      <c r="A15" s="6"/>
      <c r="B15" s="6" t="s">
        <v>124</v>
      </c>
      <c r="C15" s="7"/>
      <c r="D15" s="7"/>
      <c r="E15" s="7"/>
      <c r="F15" s="7"/>
      <c r="G15" s="7"/>
      <c r="H15" s="7"/>
      <c r="I15" s="7"/>
      <c r="J15" s="7"/>
      <c r="K15" s="7"/>
      <c r="L15" s="7"/>
      <c r="M15" s="7"/>
      <c r="N15" s="7"/>
      <c r="O15" s="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7"/>
      <c r="BA15" s="7"/>
      <c r="BB15" s="7"/>
      <c r="BC15" s="7"/>
      <c r="BD15" s="7"/>
    </row>
    <row r="16" spans="1:56" ht="24.95" customHeight="1">
      <c r="A16" s="3" t="s">
        <v>31</v>
      </c>
      <c r="B16" s="4" t="s">
        <v>32</v>
      </c>
      <c r="C16" s="4"/>
      <c r="D16" s="4"/>
      <c r="E16" s="4"/>
      <c r="F16" s="4"/>
      <c r="G16" s="4"/>
      <c r="H16" s="4"/>
      <c r="I16" s="4"/>
      <c r="J16" s="4"/>
      <c r="K16" s="4"/>
      <c r="L16" s="4"/>
      <c r="M16" s="4"/>
      <c r="N16" s="4"/>
      <c r="O16" s="4"/>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4"/>
      <c r="BA16" s="4"/>
      <c r="BB16" s="4"/>
      <c r="BC16" s="4"/>
      <c r="BD16" s="4"/>
    </row>
    <row r="17" spans="1:56" ht="24.95" customHeight="1">
      <c r="A17" s="3" t="s">
        <v>33</v>
      </c>
      <c r="B17" s="4" t="s">
        <v>34</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6"/>
      <c r="B18" s="6" t="s">
        <v>46</v>
      </c>
      <c r="C18" s="7"/>
      <c r="D18" s="7"/>
      <c r="E18" s="7"/>
      <c r="F18" s="7"/>
      <c r="G18" s="7"/>
      <c r="H18" s="7"/>
      <c r="I18" s="7"/>
      <c r="J18" s="7"/>
      <c r="K18" s="7"/>
      <c r="L18" s="7"/>
      <c r="M18" s="7"/>
      <c r="N18" s="7"/>
      <c r="O18" s="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7"/>
      <c r="BA18" s="7"/>
      <c r="BB18" s="7"/>
      <c r="BC18" s="7"/>
      <c r="BD18" s="7"/>
    </row>
    <row r="19" spans="1:56" ht="24.95" customHeight="1">
      <c r="A19" s="6" t="s">
        <v>30</v>
      </c>
      <c r="B19" s="7" t="s">
        <v>123</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79</v>
      </c>
      <c r="B20" s="7" t="s">
        <v>119</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3" t="s">
        <v>31</v>
      </c>
      <c r="B21" s="4" t="s">
        <v>32</v>
      </c>
      <c r="C21" s="4"/>
      <c r="D21" s="4"/>
      <c r="E21" s="4"/>
      <c r="F21" s="4"/>
      <c r="G21" s="4"/>
      <c r="H21" s="4"/>
      <c r="I21" s="4"/>
      <c r="J21" s="4"/>
      <c r="K21" s="4"/>
      <c r="L21" s="4"/>
      <c r="M21" s="4"/>
      <c r="N21" s="4"/>
      <c r="O21" s="4"/>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4"/>
      <c r="BA21" s="4"/>
      <c r="BB21" s="4"/>
      <c r="BC21" s="4"/>
      <c r="BD21" s="4"/>
    </row>
    <row r="22" spans="1:56" ht="24.95" customHeight="1">
      <c r="A22" s="3" t="s">
        <v>33</v>
      </c>
      <c r="B22" s="4" t="s">
        <v>34</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6" t="s">
        <v>81</v>
      </c>
      <c r="B23" s="7" t="s">
        <v>120</v>
      </c>
      <c r="C23" s="7"/>
      <c r="D23" s="7"/>
      <c r="E23" s="7"/>
      <c r="F23" s="7"/>
      <c r="G23" s="7"/>
      <c r="H23" s="7"/>
      <c r="I23" s="7"/>
      <c r="J23" s="7"/>
      <c r="K23" s="7"/>
      <c r="L23" s="7"/>
      <c r="M23" s="7"/>
      <c r="N23" s="7"/>
      <c r="O23" s="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7"/>
      <c r="BA23" s="7"/>
      <c r="BB23" s="7"/>
      <c r="BC23" s="7"/>
      <c r="BD23" s="7"/>
    </row>
    <row r="24" spans="1:56" ht="24.95" customHeight="1">
      <c r="A24" s="3" t="s">
        <v>31</v>
      </c>
      <c r="B24" s="4" t="s">
        <v>32</v>
      </c>
      <c r="C24" s="4"/>
      <c r="D24" s="4"/>
      <c r="E24" s="4"/>
      <c r="F24" s="4"/>
      <c r="G24" s="4"/>
      <c r="H24" s="4"/>
      <c r="I24" s="4"/>
      <c r="J24" s="4"/>
      <c r="K24" s="4"/>
      <c r="L24" s="4"/>
      <c r="M24" s="4"/>
      <c r="N24" s="4"/>
      <c r="O24" s="4"/>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4"/>
      <c r="BA24" s="4"/>
      <c r="BB24" s="4"/>
      <c r="BC24" s="4"/>
      <c r="BD24" s="4"/>
    </row>
    <row r="25" spans="1:56" ht="24.95" customHeight="1">
      <c r="A25" s="3" t="s">
        <v>33</v>
      </c>
      <c r="B25" s="4" t="s">
        <v>34</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s="14" customFormat="1" ht="24.95" customHeight="1">
      <c r="A26" s="6" t="s">
        <v>82</v>
      </c>
      <c r="B26" s="7" t="s">
        <v>122</v>
      </c>
      <c r="C26" s="7"/>
      <c r="D26" s="7"/>
      <c r="E26" s="7"/>
      <c r="F26" s="7"/>
      <c r="G26" s="7"/>
      <c r="H26" s="7"/>
      <c r="I26" s="7"/>
      <c r="J26" s="7"/>
      <c r="K26" s="7"/>
      <c r="L26" s="7"/>
      <c r="M26" s="7"/>
      <c r="N26" s="7"/>
      <c r="O26" s="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7"/>
      <c r="BA26" s="7"/>
      <c r="BB26" s="7"/>
      <c r="BC26" s="7"/>
      <c r="BD26" s="7"/>
    </row>
    <row r="27" spans="1:56" ht="24.95" customHeight="1">
      <c r="A27" s="3"/>
      <c r="B27" s="4" t="s">
        <v>5</v>
      </c>
      <c r="C27" s="4"/>
      <c r="D27" s="4"/>
      <c r="E27" s="4"/>
      <c r="F27" s="4"/>
      <c r="G27" s="4"/>
      <c r="H27" s="4"/>
      <c r="I27" s="4"/>
      <c r="J27" s="4"/>
      <c r="K27" s="4"/>
      <c r="L27" s="4"/>
      <c r="M27" s="4"/>
      <c r="N27" s="4"/>
      <c r="O27" s="4"/>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4"/>
      <c r="BA27" s="4"/>
      <c r="BB27" s="4"/>
      <c r="BC27" s="4"/>
      <c r="BD27" s="4"/>
    </row>
    <row r="28" spans="1:56" s="14" customFormat="1" ht="24.95" customHeight="1">
      <c r="A28" s="6"/>
      <c r="B28" s="7" t="s">
        <v>108</v>
      </c>
      <c r="C28" s="7"/>
      <c r="D28" s="7"/>
      <c r="E28" s="7"/>
      <c r="F28" s="7"/>
      <c r="G28" s="7"/>
      <c r="H28" s="7"/>
      <c r="I28" s="7"/>
      <c r="J28" s="7"/>
      <c r="K28" s="7"/>
      <c r="L28" s="7"/>
      <c r="M28" s="7"/>
      <c r="N28" s="7"/>
      <c r="O28" s="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7"/>
      <c r="BA28" s="7"/>
      <c r="BB28" s="7"/>
      <c r="BC28" s="7"/>
      <c r="BD28" s="7"/>
    </row>
    <row r="29" spans="1:56" ht="24.95" customHeight="1">
      <c r="A29" s="3" t="s">
        <v>31</v>
      </c>
      <c r="B29" s="4" t="s">
        <v>32</v>
      </c>
      <c r="C29" s="4"/>
      <c r="D29" s="4"/>
      <c r="E29" s="4"/>
      <c r="F29" s="4"/>
      <c r="G29" s="4"/>
      <c r="H29" s="4"/>
      <c r="I29" s="4"/>
      <c r="J29" s="4"/>
      <c r="K29" s="4"/>
      <c r="L29" s="4"/>
      <c r="M29" s="4"/>
      <c r="N29" s="4"/>
      <c r="O29" s="4"/>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4"/>
      <c r="BA29" s="4"/>
      <c r="BB29" s="4"/>
      <c r="BC29" s="4"/>
      <c r="BD29" s="4"/>
    </row>
    <row r="30" spans="1:56" ht="24.95" customHeight="1">
      <c r="A30" s="3" t="s">
        <v>33</v>
      </c>
      <c r="B30" s="4" t="s">
        <v>34</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s="14" customFormat="1" ht="24.95" customHeight="1">
      <c r="A31" s="6"/>
      <c r="B31" s="7" t="s">
        <v>109</v>
      </c>
      <c r="C31" s="7"/>
      <c r="D31" s="7"/>
      <c r="E31" s="7"/>
      <c r="F31" s="7"/>
      <c r="G31" s="7"/>
      <c r="H31" s="7"/>
      <c r="I31" s="7"/>
      <c r="J31" s="7"/>
      <c r="K31" s="7"/>
      <c r="L31" s="7"/>
      <c r="M31" s="7"/>
      <c r="N31" s="7"/>
      <c r="O31" s="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7"/>
      <c r="BA31" s="7"/>
      <c r="BB31" s="7"/>
      <c r="BC31" s="7"/>
      <c r="BD31" s="7"/>
    </row>
    <row r="32" spans="1:56" ht="24.95" customHeight="1">
      <c r="A32" s="3" t="s">
        <v>31</v>
      </c>
      <c r="B32" s="4" t="s">
        <v>32</v>
      </c>
      <c r="C32" s="4"/>
      <c r="D32" s="4"/>
      <c r="E32" s="4"/>
      <c r="F32" s="4"/>
      <c r="G32" s="4"/>
      <c r="H32" s="4"/>
      <c r="I32" s="4"/>
      <c r="J32" s="4"/>
      <c r="K32" s="4"/>
      <c r="L32" s="4"/>
      <c r="M32" s="4"/>
      <c r="N32" s="4"/>
      <c r="O32" s="4"/>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4"/>
      <c r="BA32" s="4"/>
      <c r="BB32" s="4"/>
      <c r="BC32" s="4"/>
      <c r="BD32" s="4"/>
    </row>
    <row r="33" spans="1:56" ht="24.95" customHeight="1">
      <c r="A33" s="3" t="s">
        <v>33</v>
      </c>
      <c r="B33" s="4" t="s">
        <v>34</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s="14" customFormat="1" ht="24.95" customHeight="1">
      <c r="A34" s="6" t="s">
        <v>35</v>
      </c>
      <c r="B34" s="7" t="s">
        <v>110</v>
      </c>
      <c r="C34" s="7"/>
      <c r="D34" s="7"/>
      <c r="E34" s="7"/>
      <c r="F34" s="7"/>
      <c r="G34" s="7"/>
      <c r="H34" s="7"/>
      <c r="I34" s="7"/>
      <c r="J34" s="7"/>
      <c r="K34" s="7"/>
      <c r="L34" s="7"/>
      <c r="M34" s="7"/>
      <c r="N34" s="7"/>
      <c r="O34" s="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7"/>
      <c r="BA34" s="7"/>
      <c r="BB34" s="7"/>
      <c r="BC34" s="7"/>
      <c r="BD34" s="7"/>
    </row>
    <row r="35" spans="1:56" s="14" customFormat="1" ht="24.95" customHeight="1">
      <c r="A35" s="6" t="s">
        <v>79</v>
      </c>
      <c r="B35" s="7" t="s">
        <v>121</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ht="24.95" customHeight="1">
      <c r="A36" s="3" t="s">
        <v>31</v>
      </c>
      <c r="B36" s="4" t="s">
        <v>32</v>
      </c>
      <c r="C36" s="4"/>
      <c r="D36" s="4"/>
      <c r="E36" s="4"/>
      <c r="F36" s="4"/>
      <c r="G36" s="4"/>
      <c r="H36" s="4"/>
      <c r="I36" s="4"/>
      <c r="J36" s="4"/>
      <c r="K36" s="4"/>
      <c r="L36" s="4"/>
      <c r="M36" s="4"/>
      <c r="N36" s="4"/>
      <c r="O36" s="4"/>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4"/>
      <c r="BA36" s="4"/>
      <c r="BB36" s="4"/>
      <c r="BC36" s="4"/>
      <c r="BD36" s="4"/>
    </row>
    <row r="37" spans="1:56" ht="24.95" customHeight="1">
      <c r="A37" s="3" t="s">
        <v>33</v>
      </c>
      <c r="B37" s="4" t="s">
        <v>34</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s="14" customFormat="1" ht="24.95" customHeight="1">
      <c r="A38" s="6" t="s">
        <v>81</v>
      </c>
      <c r="B38" s="7" t="s">
        <v>122</v>
      </c>
      <c r="C38" s="7"/>
      <c r="D38" s="7"/>
      <c r="E38" s="7"/>
      <c r="F38" s="7"/>
      <c r="G38" s="7"/>
      <c r="H38" s="7"/>
      <c r="I38" s="7"/>
      <c r="J38" s="7"/>
      <c r="K38" s="7"/>
      <c r="L38" s="7"/>
      <c r="M38" s="7"/>
      <c r="N38" s="7"/>
      <c r="O38" s="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7"/>
      <c r="BA38" s="7"/>
      <c r="BB38" s="7"/>
      <c r="BC38" s="7"/>
      <c r="BD38" s="7"/>
    </row>
    <row r="39" spans="1:56" ht="24.95" customHeight="1">
      <c r="A39" s="3" t="s">
        <v>31</v>
      </c>
      <c r="B39" s="4" t="s">
        <v>32</v>
      </c>
      <c r="C39" s="4"/>
      <c r="D39" s="4"/>
      <c r="E39" s="4"/>
      <c r="F39" s="4"/>
      <c r="G39" s="4"/>
      <c r="H39" s="4"/>
      <c r="I39" s="4"/>
      <c r="J39" s="4"/>
      <c r="K39" s="4"/>
      <c r="L39" s="4"/>
      <c r="M39" s="4"/>
      <c r="N39" s="4"/>
      <c r="O39" s="4"/>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4"/>
      <c r="BA39" s="4"/>
      <c r="BB39" s="4"/>
      <c r="BC39" s="4"/>
      <c r="BD39" s="4"/>
    </row>
    <row r="40" spans="1:56" ht="24.95" customHeight="1">
      <c r="A40" s="3" t="s">
        <v>33</v>
      </c>
      <c r="B40" s="4" t="s">
        <v>34</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15" t="s">
        <v>20</v>
      </c>
      <c r="B41" s="16" t="s">
        <v>131</v>
      </c>
      <c r="C41" s="16"/>
      <c r="D41" s="16"/>
      <c r="E41" s="16"/>
      <c r="F41" s="16"/>
      <c r="G41" s="16"/>
      <c r="H41" s="16"/>
      <c r="I41" s="16"/>
      <c r="J41" s="16"/>
      <c r="K41" s="16"/>
      <c r="L41" s="16"/>
      <c r="M41" s="16"/>
      <c r="N41" s="16"/>
      <c r="O41" s="1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16"/>
      <c r="BA41" s="16"/>
      <c r="BB41" s="16"/>
      <c r="BC41" s="16"/>
      <c r="BD41" s="16"/>
    </row>
    <row r="42" spans="1:56" ht="24.95" customHeight="1">
      <c r="A42" s="3"/>
      <c r="B42" s="4" t="s">
        <v>112</v>
      </c>
      <c r="C42" s="4"/>
      <c r="D42" s="4"/>
      <c r="E42" s="4"/>
      <c r="F42" s="4"/>
      <c r="G42" s="4"/>
      <c r="H42" s="4"/>
      <c r="I42" s="4"/>
      <c r="J42" s="4"/>
      <c r="K42" s="4"/>
      <c r="L42" s="4"/>
      <c r="M42" s="4"/>
      <c r="N42" s="4"/>
      <c r="O42" s="4"/>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4"/>
      <c r="BA42" s="4"/>
      <c r="BB42" s="4"/>
      <c r="BC42" s="4"/>
      <c r="BD42" s="4"/>
    </row>
    <row r="43" spans="1:56" ht="24.95" customHeight="1">
      <c r="A43" s="15" t="s">
        <v>33</v>
      </c>
      <c r="B43" s="16" t="s">
        <v>126</v>
      </c>
      <c r="C43" s="16"/>
      <c r="D43" s="16"/>
      <c r="E43" s="16"/>
      <c r="F43" s="16"/>
      <c r="G43" s="16"/>
      <c r="H43" s="16"/>
      <c r="I43" s="16"/>
      <c r="J43" s="16"/>
      <c r="K43" s="16"/>
      <c r="L43" s="16"/>
      <c r="M43" s="16"/>
      <c r="N43" s="16"/>
      <c r="O43" s="1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16"/>
      <c r="BA43" s="16"/>
      <c r="BB43" s="16"/>
      <c r="BC43" s="16"/>
      <c r="BD43" s="16"/>
    </row>
    <row r="44" spans="1:56" ht="24.95" customHeight="1">
      <c r="A44" s="34" t="s">
        <v>33</v>
      </c>
      <c r="B44" s="35" t="s">
        <v>33</v>
      </c>
      <c r="C44" s="29"/>
      <c r="D44" s="29"/>
      <c r="E44" s="29"/>
      <c r="F44" s="29"/>
      <c r="G44" s="29"/>
      <c r="H44" s="29"/>
      <c r="I44" s="29"/>
      <c r="J44" s="29"/>
      <c r="K44" s="29"/>
      <c r="L44" s="29"/>
      <c r="M44" s="29"/>
      <c r="N44" s="29"/>
      <c r="O44" s="29"/>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29"/>
      <c r="BA44" s="29"/>
      <c r="BB44" s="29"/>
      <c r="BC44" s="29"/>
      <c r="BD44" s="29"/>
    </row>
    <row r="45" spans="1:56" ht="24.9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sheetData>
  <mergeCells count="80">
    <mergeCell ref="AV9:AY9"/>
    <mergeCell ref="AL10:AM10"/>
    <mergeCell ref="AN10:AO10"/>
    <mergeCell ref="AQ10:AQ11"/>
    <mergeCell ref="AR10:AS10"/>
    <mergeCell ref="AU9:AU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A1:BD1"/>
    <mergeCell ref="A2:BD2"/>
    <mergeCell ref="A3:BD3"/>
    <mergeCell ref="A4:BD4"/>
    <mergeCell ref="A5:BD5"/>
    <mergeCell ref="A6:A11"/>
    <mergeCell ref="B6:B11"/>
    <mergeCell ref="C6:C11"/>
    <mergeCell ref="D6:D11"/>
    <mergeCell ref="E6:E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BD45"/>
  <sheetViews>
    <sheetView workbookViewId="0">
      <selection activeCell="A2" sqref="A2:BD2"/>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321" t="s">
        <v>130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row>
    <row r="2" spans="1:56" s="13" customFormat="1" ht="18.75">
      <c r="A2" s="322" t="s">
        <v>72</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row>
    <row r="3" spans="1:56" s="13" customFormat="1" ht="18.75">
      <c r="A3" s="321" t="s">
        <v>180</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row>
    <row r="4" spans="1:56" s="13" customFormat="1" ht="18.75">
      <c r="A4" s="322" t="str">
        <f>'Bieu 01 TH'!A4:AN4</f>
        <v>(Biểu mẫu kèm theo Công văn số              /SKHĐT-TH ngày           tháng       năm 2019 của Sở Kế hoạch và Đầu tư)</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row>
    <row r="5" spans="1:56" s="13" customFormat="1" ht="18.75">
      <c r="A5" s="323" t="s">
        <v>0</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row>
    <row r="6" spans="1:56" ht="52.5" customHeight="1">
      <c r="A6" s="320" t="s">
        <v>1</v>
      </c>
      <c r="B6" s="320" t="s">
        <v>21</v>
      </c>
      <c r="C6" s="320" t="s">
        <v>114</v>
      </c>
      <c r="D6" s="320" t="s">
        <v>104</v>
      </c>
      <c r="E6" s="320" t="s">
        <v>105</v>
      </c>
      <c r="F6" s="320" t="s">
        <v>106</v>
      </c>
      <c r="G6" s="320" t="s">
        <v>113</v>
      </c>
      <c r="H6" s="320"/>
      <c r="I6" s="320"/>
      <c r="J6" s="320" t="s">
        <v>116</v>
      </c>
      <c r="K6" s="320"/>
      <c r="L6" s="320" t="s">
        <v>115</v>
      </c>
      <c r="M6" s="320"/>
      <c r="N6" s="320"/>
      <c r="O6" s="320"/>
      <c r="P6" s="320" t="s">
        <v>28</v>
      </c>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t="s">
        <v>117</v>
      </c>
      <c r="BA6" s="320"/>
      <c r="BB6" s="320"/>
      <c r="BC6" s="320"/>
      <c r="BD6" s="320" t="s">
        <v>3</v>
      </c>
    </row>
    <row r="7" spans="1:56" ht="25.5" customHeight="1">
      <c r="A7" s="320"/>
      <c r="B7" s="320"/>
      <c r="C7" s="320"/>
      <c r="D7" s="320"/>
      <c r="E7" s="320"/>
      <c r="F7" s="320"/>
      <c r="G7" s="320" t="s">
        <v>24</v>
      </c>
      <c r="H7" s="320" t="s">
        <v>25</v>
      </c>
      <c r="I7" s="320"/>
      <c r="J7" s="320" t="s">
        <v>26</v>
      </c>
      <c r="K7" s="320" t="s">
        <v>214</v>
      </c>
      <c r="L7" s="320" t="s">
        <v>26</v>
      </c>
      <c r="M7" s="320" t="s">
        <v>68</v>
      </c>
      <c r="N7" s="320"/>
      <c r="O7" s="320"/>
      <c r="P7" s="320" t="s">
        <v>200</v>
      </c>
      <c r="Q7" s="320"/>
      <c r="R7" s="320"/>
      <c r="S7" s="320"/>
      <c r="T7" s="320"/>
      <c r="U7" s="320"/>
      <c r="V7" s="320" t="s">
        <v>202</v>
      </c>
      <c r="W7" s="320"/>
      <c r="X7" s="320"/>
      <c r="Y7" s="320"/>
      <c r="Z7" s="320"/>
      <c r="AA7" s="320"/>
      <c r="AB7" s="320"/>
      <c r="AC7" s="320"/>
      <c r="AD7" s="320"/>
      <c r="AE7" s="320"/>
      <c r="AF7" s="320" t="s">
        <v>203</v>
      </c>
      <c r="AG7" s="320"/>
      <c r="AH7" s="320"/>
      <c r="AI7" s="320"/>
      <c r="AJ7" s="320"/>
      <c r="AK7" s="320"/>
      <c r="AL7" s="320"/>
      <c r="AM7" s="320"/>
      <c r="AN7" s="320"/>
      <c r="AO7" s="320"/>
      <c r="AP7" s="320" t="s">
        <v>210</v>
      </c>
      <c r="AQ7" s="320"/>
      <c r="AR7" s="320"/>
      <c r="AS7" s="320"/>
      <c r="AT7" s="320"/>
      <c r="AU7" s="320"/>
      <c r="AV7" s="320"/>
      <c r="AW7" s="320"/>
      <c r="AX7" s="320"/>
      <c r="AY7" s="320"/>
      <c r="AZ7" s="320" t="s">
        <v>26</v>
      </c>
      <c r="BA7" s="320" t="s">
        <v>68</v>
      </c>
      <c r="BB7" s="320"/>
      <c r="BC7" s="320"/>
      <c r="BD7" s="320"/>
    </row>
    <row r="8" spans="1:56" ht="28.5" customHeight="1">
      <c r="A8" s="320"/>
      <c r="B8" s="320"/>
      <c r="C8" s="320"/>
      <c r="D8" s="320"/>
      <c r="E8" s="320"/>
      <c r="F8" s="320"/>
      <c r="G8" s="320"/>
      <c r="H8" s="320" t="s">
        <v>26</v>
      </c>
      <c r="I8" s="320" t="s">
        <v>68</v>
      </c>
      <c r="J8" s="320"/>
      <c r="K8" s="320"/>
      <c r="L8" s="320"/>
      <c r="M8" s="320" t="s">
        <v>27</v>
      </c>
      <c r="N8" s="320" t="s">
        <v>28</v>
      </c>
      <c r="O8" s="320"/>
      <c r="P8" s="320" t="s">
        <v>199</v>
      </c>
      <c r="Q8" s="320"/>
      <c r="R8" s="320"/>
      <c r="S8" s="320"/>
      <c r="T8" s="320" t="s">
        <v>201</v>
      </c>
      <c r="U8" s="320"/>
      <c r="V8" s="320" t="s">
        <v>199</v>
      </c>
      <c r="W8" s="320"/>
      <c r="X8" s="320"/>
      <c r="Y8" s="320"/>
      <c r="Z8" s="320" t="s">
        <v>206</v>
      </c>
      <c r="AA8" s="320"/>
      <c r="AB8" s="320"/>
      <c r="AC8" s="320"/>
      <c r="AD8" s="320"/>
      <c r="AE8" s="320"/>
      <c r="AF8" s="320" t="s">
        <v>199</v>
      </c>
      <c r="AG8" s="320"/>
      <c r="AH8" s="320"/>
      <c r="AI8" s="320"/>
      <c r="AJ8" s="320" t="s">
        <v>208</v>
      </c>
      <c r="AK8" s="320"/>
      <c r="AL8" s="320"/>
      <c r="AM8" s="320"/>
      <c r="AN8" s="320"/>
      <c r="AO8" s="320"/>
      <c r="AP8" s="320" t="s">
        <v>199</v>
      </c>
      <c r="AQ8" s="320"/>
      <c r="AR8" s="320"/>
      <c r="AS8" s="320"/>
      <c r="AT8" s="320" t="s">
        <v>211</v>
      </c>
      <c r="AU8" s="320"/>
      <c r="AV8" s="320"/>
      <c r="AW8" s="320"/>
      <c r="AX8" s="320"/>
      <c r="AY8" s="320"/>
      <c r="AZ8" s="320"/>
      <c r="BA8" s="320" t="s">
        <v>27</v>
      </c>
      <c r="BB8" s="320" t="s">
        <v>28</v>
      </c>
      <c r="BC8" s="320"/>
      <c r="BD8" s="320"/>
    </row>
    <row r="9" spans="1:56" ht="21" customHeight="1">
      <c r="A9" s="320"/>
      <c r="B9" s="320"/>
      <c r="C9" s="320"/>
      <c r="D9" s="320"/>
      <c r="E9" s="320"/>
      <c r="F9" s="320"/>
      <c r="G9" s="320"/>
      <c r="H9" s="320"/>
      <c r="I9" s="320"/>
      <c r="J9" s="320"/>
      <c r="K9" s="320"/>
      <c r="L9" s="320"/>
      <c r="M9" s="320"/>
      <c r="N9" s="320" t="s">
        <v>29</v>
      </c>
      <c r="O9" s="320" t="s">
        <v>44</v>
      </c>
      <c r="P9" s="320" t="s">
        <v>26</v>
      </c>
      <c r="Q9" s="320" t="s">
        <v>68</v>
      </c>
      <c r="R9" s="320"/>
      <c r="S9" s="320"/>
      <c r="T9" s="320" t="s">
        <v>26</v>
      </c>
      <c r="U9" s="320" t="s">
        <v>68</v>
      </c>
      <c r="V9" s="320" t="s">
        <v>26</v>
      </c>
      <c r="W9" s="320" t="s">
        <v>68</v>
      </c>
      <c r="X9" s="320"/>
      <c r="Y9" s="320"/>
      <c r="Z9" s="320" t="s">
        <v>26</v>
      </c>
      <c r="AA9" s="320" t="s">
        <v>68</v>
      </c>
      <c r="AB9" s="320" t="s">
        <v>28</v>
      </c>
      <c r="AC9" s="320"/>
      <c r="AD9" s="320"/>
      <c r="AE9" s="320"/>
      <c r="AF9" s="320" t="s">
        <v>26</v>
      </c>
      <c r="AG9" s="320" t="s">
        <v>68</v>
      </c>
      <c r="AH9" s="320"/>
      <c r="AI9" s="320"/>
      <c r="AJ9" s="320" t="s">
        <v>26</v>
      </c>
      <c r="AK9" s="320" t="s">
        <v>68</v>
      </c>
      <c r="AL9" s="320" t="s">
        <v>28</v>
      </c>
      <c r="AM9" s="320"/>
      <c r="AN9" s="320"/>
      <c r="AO9" s="320"/>
      <c r="AP9" s="320" t="s">
        <v>26</v>
      </c>
      <c r="AQ9" s="320" t="s">
        <v>68</v>
      </c>
      <c r="AR9" s="320"/>
      <c r="AS9" s="320"/>
      <c r="AT9" s="320" t="s">
        <v>26</v>
      </c>
      <c r="AU9" s="320" t="s">
        <v>68</v>
      </c>
      <c r="AV9" s="320" t="s">
        <v>28</v>
      </c>
      <c r="AW9" s="320"/>
      <c r="AX9" s="320"/>
      <c r="AY9" s="320"/>
      <c r="AZ9" s="320"/>
      <c r="BA9" s="320"/>
      <c r="BB9" s="320" t="s">
        <v>29</v>
      </c>
      <c r="BC9" s="320" t="s">
        <v>44</v>
      </c>
      <c r="BD9" s="320"/>
    </row>
    <row r="10" spans="1:56" ht="39.75" customHeight="1">
      <c r="A10" s="320"/>
      <c r="B10" s="320"/>
      <c r="C10" s="320"/>
      <c r="D10" s="320"/>
      <c r="E10" s="320"/>
      <c r="F10" s="320"/>
      <c r="G10" s="320"/>
      <c r="H10" s="320"/>
      <c r="I10" s="320"/>
      <c r="J10" s="320"/>
      <c r="K10" s="320"/>
      <c r="L10" s="320"/>
      <c r="M10" s="320"/>
      <c r="N10" s="320"/>
      <c r="O10" s="320"/>
      <c r="P10" s="320"/>
      <c r="Q10" s="320" t="s">
        <v>27</v>
      </c>
      <c r="R10" s="320" t="s">
        <v>28</v>
      </c>
      <c r="S10" s="320"/>
      <c r="T10" s="320"/>
      <c r="U10" s="320"/>
      <c r="V10" s="320"/>
      <c r="W10" s="320" t="s">
        <v>27</v>
      </c>
      <c r="X10" s="320" t="s">
        <v>28</v>
      </c>
      <c r="Y10" s="320"/>
      <c r="Z10" s="320"/>
      <c r="AA10" s="320"/>
      <c r="AB10" s="320" t="s">
        <v>207</v>
      </c>
      <c r="AC10" s="320"/>
      <c r="AD10" s="320" t="s">
        <v>204</v>
      </c>
      <c r="AE10" s="320"/>
      <c r="AF10" s="320"/>
      <c r="AG10" s="320" t="s">
        <v>27</v>
      </c>
      <c r="AH10" s="320" t="s">
        <v>28</v>
      </c>
      <c r="AI10" s="320"/>
      <c r="AJ10" s="320"/>
      <c r="AK10" s="320"/>
      <c r="AL10" s="320" t="s">
        <v>209</v>
      </c>
      <c r="AM10" s="320"/>
      <c r="AN10" s="320" t="s">
        <v>205</v>
      </c>
      <c r="AO10" s="320"/>
      <c r="AP10" s="320"/>
      <c r="AQ10" s="320" t="s">
        <v>27</v>
      </c>
      <c r="AR10" s="320" t="s">
        <v>28</v>
      </c>
      <c r="AS10" s="320"/>
      <c r="AT10" s="320"/>
      <c r="AU10" s="320"/>
      <c r="AV10" s="320" t="s">
        <v>212</v>
      </c>
      <c r="AW10" s="320"/>
      <c r="AX10" s="320" t="s">
        <v>213</v>
      </c>
      <c r="AY10" s="320"/>
      <c r="AZ10" s="320"/>
      <c r="BA10" s="320"/>
      <c r="BB10" s="320"/>
      <c r="BC10" s="320"/>
      <c r="BD10" s="320"/>
    </row>
    <row r="11" spans="1:56" ht="64.5" customHeight="1">
      <c r="A11" s="320"/>
      <c r="B11" s="320"/>
      <c r="C11" s="320"/>
      <c r="D11" s="320"/>
      <c r="E11" s="320"/>
      <c r="F11" s="320"/>
      <c r="G11" s="320"/>
      <c r="H11" s="320"/>
      <c r="I11" s="320"/>
      <c r="J11" s="320"/>
      <c r="K11" s="320"/>
      <c r="L11" s="320"/>
      <c r="M11" s="320"/>
      <c r="N11" s="320"/>
      <c r="O11" s="320"/>
      <c r="P11" s="320"/>
      <c r="Q11" s="320"/>
      <c r="R11" s="94" t="s">
        <v>29</v>
      </c>
      <c r="S11" s="94" t="s">
        <v>44</v>
      </c>
      <c r="T11" s="320"/>
      <c r="U11" s="320"/>
      <c r="V11" s="320"/>
      <c r="W11" s="320"/>
      <c r="X11" s="94" t="s">
        <v>29</v>
      </c>
      <c r="Y11" s="94" t="s">
        <v>44</v>
      </c>
      <c r="Z11" s="320"/>
      <c r="AA11" s="320"/>
      <c r="AB11" s="94" t="s">
        <v>26</v>
      </c>
      <c r="AC11" s="94" t="s">
        <v>68</v>
      </c>
      <c r="AD11" s="99" t="s">
        <v>26</v>
      </c>
      <c r="AE11" s="94" t="s">
        <v>68</v>
      </c>
      <c r="AF11" s="320"/>
      <c r="AG11" s="320"/>
      <c r="AH11" s="94" t="s">
        <v>29</v>
      </c>
      <c r="AI11" s="94" t="s">
        <v>44</v>
      </c>
      <c r="AJ11" s="320"/>
      <c r="AK11" s="320"/>
      <c r="AL11" s="94" t="s">
        <v>26</v>
      </c>
      <c r="AM11" s="94" t="s">
        <v>68</v>
      </c>
      <c r="AN11" s="94" t="s">
        <v>26</v>
      </c>
      <c r="AO11" s="94" t="s">
        <v>68</v>
      </c>
      <c r="AP11" s="320"/>
      <c r="AQ11" s="320"/>
      <c r="AR11" s="94" t="s">
        <v>29</v>
      </c>
      <c r="AS11" s="94" t="s">
        <v>44</v>
      </c>
      <c r="AT11" s="320"/>
      <c r="AU11" s="320"/>
      <c r="AV11" s="94" t="s">
        <v>26</v>
      </c>
      <c r="AW11" s="94" t="s">
        <v>68</v>
      </c>
      <c r="AX11" s="94" t="s">
        <v>26</v>
      </c>
      <c r="AY11" s="94" t="s">
        <v>68</v>
      </c>
      <c r="AZ11" s="320"/>
      <c r="BA11" s="320"/>
      <c r="BB11" s="320"/>
      <c r="BC11" s="320"/>
      <c r="BD11" s="320"/>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101</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ht="24.95" customHeight="1">
      <c r="A15" s="6"/>
      <c r="B15" s="6" t="s">
        <v>124</v>
      </c>
      <c r="C15" s="7"/>
      <c r="D15" s="7"/>
      <c r="E15" s="7"/>
      <c r="F15" s="7"/>
      <c r="G15" s="7"/>
      <c r="H15" s="7"/>
      <c r="I15" s="7"/>
      <c r="J15" s="7"/>
      <c r="K15" s="7"/>
      <c r="L15" s="7"/>
      <c r="M15" s="7"/>
      <c r="N15" s="7"/>
      <c r="O15" s="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7"/>
      <c r="BA15" s="7"/>
      <c r="BB15" s="7"/>
      <c r="BC15" s="7"/>
      <c r="BD15" s="7"/>
    </row>
    <row r="16" spans="1:56" ht="24.95" customHeight="1">
      <c r="A16" s="3" t="s">
        <v>31</v>
      </c>
      <c r="B16" s="4" t="s">
        <v>32</v>
      </c>
      <c r="C16" s="4"/>
      <c r="D16" s="4"/>
      <c r="E16" s="4"/>
      <c r="F16" s="4"/>
      <c r="G16" s="4"/>
      <c r="H16" s="4"/>
      <c r="I16" s="4"/>
      <c r="J16" s="4"/>
      <c r="K16" s="4"/>
      <c r="L16" s="4"/>
      <c r="M16" s="4"/>
      <c r="N16" s="4"/>
      <c r="O16" s="4"/>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4"/>
      <c r="BA16" s="4"/>
      <c r="BB16" s="4"/>
      <c r="BC16" s="4"/>
      <c r="BD16" s="4"/>
    </row>
    <row r="17" spans="1:56" ht="24.95" customHeight="1">
      <c r="A17" s="3" t="s">
        <v>33</v>
      </c>
      <c r="B17" s="4" t="s">
        <v>34</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6"/>
      <c r="B18" s="6" t="s">
        <v>46</v>
      </c>
      <c r="C18" s="7"/>
      <c r="D18" s="7"/>
      <c r="E18" s="7"/>
      <c r="F18" s="7"/>
      <c r="G18" s="7"/>
      <c r="H18" s="7"/>
      <c r="I18" s="7"/>
      <c r="J18" s="7"/>
      <c r="K18" s="7"/>
      <c r="L18" s="7"/>
      <c r="M18" s="7"/>
      <c r="N18" s="7"/>
      <c r="O18" s="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7"/>
      <c r="BA18" s="7"/>
      <c r="BB18" s="7"/>
      <c r="BC18" s="7"/>
      <c r="BD18" s="7"/>
    </row>
    <row r="19" spans="1:56" ht="24.95" customHeight="1">
      <c r="A19" s="6" t="s">
        <v>30</v>
      </c>
      <c r="B19" s="7" t="s">
        <v>123</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79</v>
      </c>
      <c r="B20" s="7" t="s">
        <v>119</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3" t="s">
        <v>31</v>
      </c>
      <c r="B21" s="4" t="s">
        <v>32</v>
      </c>
      <c r="C21" s="4"/>
      <c r="D21" s="4"/>
      <c r="E21" s="4"/>
      <c r="F21" s="4"/>
      <c r="G21" s="4"/>
      <c r="H21" s="4"/>
      <c r="I21" s="4"/>
      <c r="J21" s="4"/>
      <c r="K21" s="4"/>
      <c r="L21" s="4"/>
      <c r="M21" s="4"/>
      <c r="N21" s="4"/>
      <c r="O21" s="4"/>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4"/>
      <c r="BA21" s="4"/>
      <c r="BB21" s="4"/>
      <c r="BC21" s="4"/>
      <c r="BD21" s="4"/>
    </row>
    <row r="22" spans="1:56" ht="24.95" customHeight="1">
      <c r="A22" s="3" t="s">
        <v>33</v>
      </c>
      <c r="B22" s="4" t="s">
        <v>34</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6" t="s">
        <v>81</v>
      </c>
      <c r="B23" s="7" t="s">
        <v>120</v>
      </c>
      <c r="C23" s="7"/>
      <c r="D23" s="7"/>
      <c r="E23" s="7"/>
      <c r="F23" s="7"/>
      <c r="G23" s="7"/>
      <c r="H23" s="7"/>
      <c r="I23" s="7"/>
      <c r="J23" s="7"/>
      <c r="K23" s="7"/>
      <c r="L23" s="7"/>
      <c r="M23" s="7"/>
      <c r="N23" s="7"/>
      <c r="O23" s="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7"/>
      <c r="BA23" s="7"/>
      <c r="BB23" s="7"/>
      <c r="BC23" s="7"/>
      <c r="BD23" s="7"/>
    </row>
    <row r="24" spans="1:56" ht="24.95" customHeight="1">
      <c r="A24" s="3" t="s">
        <v>31</v>
      </c>
      <c r="B24" s="4" t="s">
        <v>32</v>
      </c>
      <c r="C24" s="4"/>
      <c r="D24" s="4"/>
      <c r="E24" s="4"/>
      <c r="F24" s="4"/>
      <c r="G24" s="4"/>
      <c r="H24" s="4"/>
      <c r="I24" s="4"/>
      <c r="J24" s="4"/>
      <c r="K24" s="4"/>
      <c r="L24" s="4"/>
      <c r="M24" s="4"/>
      <c r="N24" s="4"/>
      <c r="O24" s="4"/>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4"/>
      <c r="BA24" s="4"/>
      <c r="BB24" s="4"/>
      <c r="BC24" s="4"/>
      <c r="BD24" s="4"/>
    </row>
    <row r="25" spans="1:56" ht="24.95" customHeight="1">
      <c r="A25" s="3" t="s">
        <v>33</v>
      </c>
      <c r="B25" s="4" t="s">
        <v>34</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s="14" customFormat="1" ht="24.95" customHeight="1">
      <c r="A26" s="6" t="s">
        <v>82</v>
      </c>
      <c r="B26" s="7" t="s">
        <v>122</v>
      </c>
      <c r="C26" s="7"/>
      <c r="D26" s="7"/>
      <c r="E26" s="7"/>
      <c r="F26" s="7"/>
      <c r="G26" s="7"/>
      <c r="H26" s="7"/>
      <c r="I26" s="7"/>
      <c r="J26" s="7"/>
      <c r="K26" s="7"/>
      <c r="L26" s="7"/>
      <c r="M26" s="7"/>
      <c r="N26" s="7"/>
      <c r="O26" s="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7"/>
      <c r="BA26" s="7"/>
      <c r="BB26" s="7"/>
      <c r="BC26" s="7"/>
      <c r="BD26" s="7"/>
    </row>
    <row r="27" spans="1:56" ht="24.95" customHeight="1">
      <c r="A27" s="3"/>
      <c r="B27" s="4" t="s">
        <v>5</v>
      </c>
      <c r="C27" s="4"/>
      <c r="D27" s="4"/>
      <c r="E27" s="4"/>
      <c r="F27" s="4"/>
      <c r="G27" s="4"/>
      <c r="H27" s="4"/>
      <c r="I27" s="4"/>
      <c r="J27" s="4"/>
      <c r="K27" s="4"/>
      <c r="L27" s="4"/>
      <c r="M27" s="4"/>
      <c r="N27" s="4"/>
      <c r="O27" s="4"/>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4"/>
      <c r="BA27" s="4"/>
      <c r="BB27" s="4"/>
      <c r="BC27" s="4"/>
      <c r="BD27" s="4"/>
    </row>
    <row r="28" spans="1:56" s="14" customFormat="1" ht="24.95" customHeight="1">
      <c r="A28" s="6"/>
      <c r="B28" s="7" t="s">
        <v>108</v>
      </c>
      <c r="C28" s="7"/>
      <c r="D28" s="7"/>
      <c r="E28" s="7"/>
      <c r="F28" s="7"/>
      <c r="G28" s="7"/>
      <c r="H28" s="7"/>
      <c r="I28" s="7"/>
      <c r="J28" s="7"/>
      <c r="K28" s="7"/>
      <c r="L28" s="7"/>
      <c r="M28" s="7"/>
      <c r="N28" s="7"/>
      <c r="O28" s="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7"/>
      <c r="BA28" s="7"/>
      <c r="BB28" s="7"/>
      <c r="BC28" s="7"/>
      <c r="BD28" s="7"/>
    </row>
    <row r="29" spans="1:56" ht="24.95" customHeight="1">
      <c r="A29" s="3" t="s">
        <v>31</v>
      </c>
      <c r="B29" s="4" t="s">
        <v>32</v>
      </c>
      <c r="C29" s="4"/>
      <c r="D29" s="4"/>
      <c r="E29" s="4"/>
      <c r="F29" s="4"/>
      <c r="G29" s="4"/>
      <c r="H29" s="4"/>
      <c r="I29" s="4"/>
      <c r="J29" s="4"/>
      <c r="K29" s="4"/>
      <c r="L29" s="4"/>
      <c r="M29" s="4"/>
      <c r="N29" s="4"/>
      <c r="O29" s="4"/>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4"/>
      <c r="BA29" s="4"/>
      <c r="BB29" s="4"/>
      <c r="BC29" s="4"/>
      <c r="BD29" s="4"/>
    </row>
    <row r="30" spans="1:56" ht="24.95" customHeight="1">
      <c r="A30" s="3" t="s">
        <v>33</v>
      </c>
      <c r="B30" s="4" t="s">
        <v>34</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s="14" customFormat="1" ht="24.95" customHeight="1">
      <c r="A31" s="6"/>
      <c r="B31" s="7" t="s">
        <v>109</v>
      </c>
      <c r="C31" s="7"/>
      <c r="D31" s="7"/>
      <c r="E31" s="7"/>
      <c r="F31" s="7"/>
      <c r="G31" s="7"/>
      <c r="H31" s="7"/>
      <c r="I31" s="7"/>
      <c r="J31" s="7"/>
      <c r="K31" s="7"/>
      <c r="L31" s="7"/>
      <c r="M31" s="7"/>
      <c r="N31" s="7"/>
      <c r="O31" s="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7"/>
      <c r="BA31" s="7"/>
      <c r="BB31" s="7"/>
      <c r="BC31" s="7"/>
      <c r="BD31" s="7"/>
    </row>
    <row r="32" spans="1:56" ht="24.95" customHeight="1">
      <c r="A32" s="3" t="s">
        <v>31</v>
      </c>
      <c r="B32" s="4" t="s">
        <v>32</v>
      </c>
      <c r="C32" s="4"/>
      <c r="D32" s="4"/>
      <c r="E32" s="4"/>
      <c r="F32" s="4"/>
      <c r="G32" s="4"/>
      <c r="H32" s="4"/>
      <c r="I32" s="4"/>
      <c r="J32" s="4"/>
      <c r="K32" s="4"/>
      <c r="L32" s="4"/>
      <c r="M32" s="4"/>
      <c r="N32" s="4"/>
      <c r="O32" s="4"/>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4"/>
      <c r="BA32" s="4"/>
      <c r="BB32" s="4"/>
      <c r="BC32" s="4"/>
      <c r="BD32" s="4"/>
    </row>
    <row r="33" spans="1:56" ht="24.95" customHeight="1">
      <c r="A33" s="3" t="s">
        <v>33</v>
      </c>
      <c r="B33" s="4" t="s">
        <v>34</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s="14" customFormat="1" ht="24.95" customHeight="1">
      <c r="A34" s="6" t="s">
        <v>35</v>
      </c>
      <c r="B34" s="7" t="s">
        <v>110</v>
      </c>
      <c r="C34" s="7"/>
      <c r="D34" s="7"/>
      <c r="E34" s="7"/>
      <c r="F34" s="7"/>
      <c r="G34" s="7"/>
      <c r="H34" s="7"/>
      <c r="I34" s="7"/>
      <c r="J34" s="7"/>
      <c r="K34" s="7"/>
      <c r="L34" s="7"/>
      <c r="M34" s="7"/>
      <c r="N34" s="7"/>
      <c r="O34" s="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7"/>
      <c r="BA34" s="7"/>
      <c r="BB34" s="7"/>
      <c r="BC34" s="7"/>
      <c r="BD34" s="7"/>
    </row>
    <row r="35" spans="1:56" s="14" customFormat="1" ht="24.95" customHeight="1">
      <c r="A35" s="6" t="s">
        <v>79</v>
      </c>
      <c r="B35" s="7" t="s">
        <v>121</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ht="24.95" customHeight="1">
      <c r="A36" s="3" t="s">
        <v>31</v>
      </c>
      <c r="B36" s="4" t="s">
        <v>32</v>
      </c>
      <c r="C36" s="4"/>
      <c r="D36" s="4"/>
      <c r="E36" s="4"/>
      <c r="F36" s="4"/>
      <c r="G36" s="4"/>
      <c r="H36" s="4"/>
      <c r="I36" s="4"/>
      <c r="J36" s="4"/>
      <c r="K36" s="4"/>
      <c r="L36" s="4"/>
      <c r="M36" s="4"/>
      <c r="N36" s="4"/>
      <c r="O36" s="4"/>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4"/>
      <c r="BA36" s="4"/>
      <c r="BB36" s="4"/>
      <c r="BC36" s="4"/>
      <c r="BD36" s="4"/>
    </row>
    <row r="37" spans="1:56" ht="24.95" customHeight="1">
      <c r="A37" s="3" t="s">
        <v>33</v>
      </c>
      <c r="B37" s="4" t="s">
        <v>34</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s="14" customFormat="1" ht="24.95" customHeight="1">
      <c r="A38" s="6" t="s">
        <v>81</v>
      </c>
      <c r="B38" s="7" t="s">
        <v>122</v>
      </c>
      <c r="C38" s="7"/>
      <c r="D38" s="7"/>
      <c r="E38" s="7"/>
      <c r="F38" s="7"/>
      <c r="G38" s="7"/>
      <c r="H38" s="7"/>
      <c r="I38" s="7"/>
      <c r="J38" s="7"/>
      <c r="K38" s="7"/>
      <c r="L38" s="7"/>
      <c r="M38" s="7"/>
      <c r="N38" s="7"/>
      <c r="O38" s="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7"/>
      <c r="BA38" s="7"/>
      <c r="BB38" s="7"/>
      <c r="BC38" s="7"/>
      <c r="BD38" s="7"/>
    </row>
    <row r="39" spans="1:56" ht="24.95" customHeight="1">
      <c r="A39" s="3" t="s">
        <v>31</v>
      </c>
      <c r="B39" s="4" t="s">
        <v>32</v>
      </c>
      <c r="C39" s="4"/>
      <c r="D39" s="4"/>
      <c r="E39" s="4"/>
      <c r="F39" s="4"/>
      <c r="G39" s="4"/>
      <c r="H39" s="4"/>
      <c r="I39" s="4"/>
      <c r="J39" s="4"/>
      <c r="K39" s="4"/>
      <c r="L39" s="4"/>
      <c r="M39" s="4"/>
      <c r="N39" s="4"/>
      <c r="O39" s="4"/>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4"/>
      <c r="BA39" s="4"/>
      <c r="BB39" s="4"/>
      <c r="BC39" s="4"/>
      <c r="BD39" s="4"/>
    </row>
    <row r="40" spans="1:56" ht="24.95" customHeight="1">
      <c r="A40" s="3" t="s">
        <v>33</v>
      </c>
      <c r="B40" s="4" t="s">
        <v>34</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15" t="s">
        <v>20</v>
      </c>
      <c r="B41" s="16" t="s">
        <v>215</v>
      </c>
      <c r="C41" s="16"/>
      <c r="D41" s="16"/>
      <c r="E41" s="16"/>
      <c r="F41" s="16"/>
      <c r="G41" s="16"/>
      <c r="H41" s="16"/>
      <c r="I41" s="16"/>
      <c r="J41" s="16"/>
      <c r="K41" s="16"/>
      <c r="L41" s="16"/>
      <c r="M41" s="16"/>
      <c r="N41" s="16"/>
      <c r="O41" s="1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16"/>
      <c r="BA41" s="16"/>
      <c r="BB41" s="16"/>
      <c r="BC41" s="16"/>
      <c r="BD41" s="16"/>
    </row>
    <row r="42" spans="1:56" ht="24.95" customHeight="1">
      <c r="A42" s="3"/>
      <c r="B42" s="4" t="s">
        <v>112</v>
      </c>
      <c r="C42" s="4"/>
      <c r="D42" s="4"/>
      <c r="E42" s="4"/>
      <c r="F42" s="4"/>
      <c r="G42" s="4"/>
      <c r="H42" s="4"/>
      <c r="I42" s="4"/>
      <c r="J42" s="4"/>
      <c r="K42" s="4"/>
      <c r="L42" s="4"/>
      <c r="M42" s="4"/>
      <c r="N42" s="4"/>
      <c r="O42" s="4"/>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4"/>
      <c r="BA42" s="4"/>
      <c r="BB42" s="4"/>
      <c r="BC42" s="4"/>
      <c r="BD42" s="4"/>
    </row>
    <row r="43" spans="1:56" ht="24.95" customHeight="1">
      <c r="A43" s="15" t="s">
        <v>33</v>
      </c>
      <c r="B43" s="16" t="s">
        <v>33</v>
      </c>
      <c r="C43" s="16"/>
      <c r="D43" s="16"/>
      <c r="E43" s="16"/>
      <c r="F43" s="16"/>
      <c r="G43" s="16"/>
      <c r="H43" s="16"/>
      <c r="I43" s="16"/>
      <c r="J43" s="16"/>
      <c r="K43" s="16"/>
      <c r="L43" s="16"/>
      <c r="M43" s="16"/>
      <c r="N43" s="16"/>
      <c r="O43" s="1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16"/>
      <c r="BA43" s="16"/>
      <c r="BB43" s="16"/>
      <c r="BC43" s="16"/>
      <c r="BD43" s="16"/>
    </row>
    <row r="44" spans="1:56" ht="24.95" customHeight="1">
      <c r="A44" s="34" t="s">
        <v>33</v>
      </c>
      <c r="B44" s="35" t="s">
        <v>33</v>
      </c>
      <c r="C44" s="29"/>
      <c r="D44" s="29"/>
      <c r="E44" s="29"/>
      <c r="F44" s="29"/>
      <c r="G44" s="29"/>
      <c r="H44" s="29"/>
      <c r="I44" s="29"/>
      <c r="J44" s="29"/>
      <c r="K44" s="29"/>
      <c r="L44" s="29"/>
      <c r="M44" s="29"/>
      <c r="N44" s="29"/>
      <c r="O44" s="29"/>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29"/>
      <c r="BA44" s="29"/>
      <c r="BB44" s="29"/>
      <c r="BC44" s="29"/>
      <c r="BD44" s="29"/>
    </row>
    <row r="45" spans="1:56" ht="24.9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sheetData>
  <mergeCells count="80">
    <mergeCell ref="AV9:AY9"/>
    <mergeCell ref="AL10:AM10"/>
    <mergeCell ref="AN10:AO10"/>
    <mergeCell ref="AQ10:AQ11"/>
    <mergeCell ref="AR10:AS10"/>
    <mergeCell ref="AU9:AU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A1:BD1"/>
    <mergeCell ref="A2:BD2"/>
    <mergeCell ref="A3:BD3"/>
    <mergeCell ref="A4:BD4"/>
    <mergeCell ref="A5:BD5"/>
    <mergeCell ref="A6:A11"/>
    <mergeCell ref="B6:B11"/>
    <mergeCell ref="C6:C11"/>
    <mergeCell ref="D6:D11"/>
    <mergeCell ref="E6:E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CQ355"/>
  <sheetViews>
    <sheetView topLeftCell="S1" workbookViewId="0">
      <selection activeCell="A2" sqref="A2:CQ2"/>
    </sheetView>
  </sheetViews>
  <sheetFormatPr defaultRowHeight="18.75"/>
  <cols>
    <col min="1" max="1" width="6" style="69" customWidth="1"/>
    <col min="2" max="2" width="37.83203125" style="70" customWidth="1"/>
    <col min="3" max="3" width="10.6640625" style="70" customWidth="1"/>
    <col min="4" max="6" width="12" style="71" customWidth="1"/>
    <col min="7" max="7" width="10.1640625" style="71" customWidth="1"/>
    <col min="8" max="8" width="10.1640625" style="72" customWidth="1"/>
    <col min="9" max="95" width="7.83203125" style="72" customWidth="1"/>
    <col min="96" max="313" width="9.33203125" style="37"/>
    <col min="314" max="314" width="6" style="37" customWidth="1"/>
    <col min="315" max="315" width="37.83203125" style="37" customWidth="1"/>
    <col min="316" max="318" width="12" style="37" customWidth="1"/>
    <col min="319" max="320" width="14.5" style="37" customWidth="1"/>
    <col min="321" max="321" width="13.1640625" style="37" customWidth="1"/>
    <col min="322" max="322" width="14.5" style="37" customWidth="1"/>
    <col min="323" max="323" width="13.1640625" style="37" customWidth="1"/>
    <col min="324" max="324" width="14.5" style="37" customWidth="1"/>
    <col min="325" max="325" width="13.1640625" style="37" customWidth="1"/>
    <col min="326" max="326" width="14.5" style="37" customWidth="1"/>
    <col min="327" max="327" width="13.1640625" style="37" customWidth="1"/>
    <col min="328" max="328" width="14.5" style="37" customWidth="1"/>
    <col min="329" max="329" width="13.1640625" style="37" customWidth="1"/>
    <col min="330" max="330" width="16.5" style="37" customWidth="1"/>
    <col min="331" max="331" width="12" style="37" customWidth="1"/>
    <col min="332" max="332" width="20" style="37" customWidth="1"/>
    <col min="333" max="333" width="14" style="37" customWidth="1"/>
    <col min="334" max="334" width="16.5" style="37" customWidth="1"/>
    <col min="335" max="335" width="12" style="37" customWidth="1"/>
    <col min="336" max="336" width="20" style="37" customWidth="1"/>
    <col min="337" max="337" width="14" style="37" customWidth="1"/>
    <col min="338" max="338" width="12.5" style="37" customWidth="1"/>
    <col min="339" max="341" width="0" style="37" hidden="1" customWidth="1"/>
    <col min="342" max="569" width="9.33203125" style="37"/>
    <col min="570" max="570" width="6" style="37" customWidth="1"/>
    <col min="571" max="571" width="37.83203125" style="37" customWidth="1"/>
    <col min="572" max="574" width="12" style="37" customWidth="1"/>
    <col min="575" max="576" width="14.5" style="37" customWidth="1"/>
    <col min="577" max="577" width="13.1640625" style="37" customWidth="1"/>
    <col min="578" max="578" width="14.5" style="37" customWidth="1"/>
    <col min="579" max="579" width="13.1640625" style="37" customWidth="1"/>
    <col min="580" max="580" width="14.5" style="37" customWidth="1"/>
    <col min="581" max="581" width="13.1640625" style="37" customWidth="1"/>
    <col min="582" max="582" width="14.5" style="37" customWidth="1"/>
    <col min="583" max="583" width="13.1640625" style="37" customWidth="1"/>
    <col min="584" max="584" width="14.5" style="37" customWidth="1"/>
    <col min="585" max="585" width="13.1640625" style="37" customWidth="1"/>
    <col min="586" max="586" width="16.5" style="37" customWidth="1"/>
    <col min="587" max="587" width="12" style="37" customWidth="1"/>
    <col min="588" max="588" width="20" style="37" customWidth="1"/>
    <col min="589" max="589" width="14" style="37" customWidth="1"/>
    <col min="590" max="590" width="16.5" style="37" customWidth="1"/>
    <col min="591" max="591" width="12" style="37" customWidth="1"/>
    <col min="592" max="592" width="20" style="37" customWidth="1"/>
    <col min="593" max="593" width="14" style="37" customWidth="1"/>
    <col min="594" max="594" width="12.5" style="37" customWidth="1"/>
    <col min="595" max="597" width="0" style="37" hidden="1" customWidth="1"/>
    <col min="598" max="825" width="9.33203125" style="37"/>
    <col min="826" max="826" width="6" style="37" customWidth="1"/>
    <col min="827" max="827" width="37.83203125" style="37" customWidth="1"/>
    <col min="828" max="830" width="12" style="37" customWidth="1"/>
    <col min="831" max="832" width="14.5" style="37" customWidth="1"/>
    <col min="833" max="833" width="13.1640625" style="37" customWidth="1"/>
    <col min="834" max="834" width="14.5" style="37" customWidth="1"/>
    <col min="835" max="835" width="13.1640625" style="37" customWidth="1"/>
    <col min="836" max="836" width="14.5" style="37" customWidth="1"/>
    <col min="837" max="837" width="13.1640625" style="37" customWidth="1"/>
    <col min="838" max="838" width="14.5" style="37" customWidth="1"/>
    <col min="839" max="839" width="13.1640625" style="37" customWidth="1"/>
    <col min="840" max="840" width="14.5" style="37" customWidth="1"/>
    <col min="841" max="841" width="13.1640625" style="37" customWidth="1"/>
    <col min="842" max="842" width="16.5" style="37" customWidth="1"/>
    <col min="843" max="843" width="12" style="37" customWidth="1"/>
    <col min="844" max="844" width="20" style="37" customWidth="1"/>
    <col min="845" max="845" width="14" style="37" customWidth="1"/>
    <col min="846" max="846" width="16.5" style="37" customWidth="1"/>
    <col min="847" max="847" width="12" style="37" customWidth="1"/>
    <col min="848" max="848" width="20" style="37" customWidth="1"/>
    <col min="849" max="849" width="14" style="37" customWidth="1"/>
    <col min="850" max="850" width="12.5" style="37" customWidth="1"/>
    <col min="851" max="853" width="0" style="37" hidden="1" customWidth="1"/>
    <col min="854" max="1081" width="9.33203125" style="37"/>
    <col min="1082" max="1082" width="6" style="37" customWidth="1"/>
    <col min="1083" max="1083" width="37.83203125" style="37" customWidth="1"/>
    <col min="1084" max="1086" width="12" style="37" customWidth="1"/>
    <col min="1087" max="1088" width="14.5" style="37" customWidth="1"/>
    <col min="1089" max="1089" width="13.1640625" style="37" customWidth="1"/>
    <col min="1090" max="1090" width="14.5" style="37" customWidth="1"/>
    <col min="1091" max="1091" width="13.1640625" style="37" customWidth="1"/>
    <col min="1092" max="1092" width="14.5" style="37" customWidth="1"/>
    <col min="1093" max="1093" width="13.1640625" style="37" customWidth="1"/>
    <col min="1094" max="1094" width="14.5" style="37" customWidth="1"/>
    <col min="1095" max="1095" width="13.1640625" style="37" customWidth="1"/>
    <col min="1096" max="1096" width="14.5" style="37" customWidth="1"/>
    <col min="1097" max="1097" width="13.1640625" style="37" customWidth="1"/>
    <col min="1098" max="1098" width="16.5" style="37" customWidth="1"/>
    <col min="1099" max="1099" width="12" style="37" customWidth="1"/>
    <col min="1100" max="1100" width="20" style="37" customWidth="1"/>
    <col min="1101" max="1101" width="14" style="37" customWidth="1"/>
    <col min="1102" max="1102" width="16.5" style="37" customWidth="1"/>
    <col min="1103" max="1103" width="12" style="37" customWidth="1"/>
    <col min="1104" max="1104" width="20" style="37" customWidth="1"/>
    <col min="1105" max="1105" width="14" style="37" customWidth="1"/>
    <col min="1106" max="1106" width="12.5" style="37" customWidth="1"/>
    <col min="1107" max="1109" width="0" style="37" hidden="1" customWidth="1"/>
    <col min="1110" max="1337" width="9.33203125" style="37"/>
    <col min="1338" max="1338" width="6" style="37" customWidth="1"/>
    <col min="1339" max="1339" width="37.83203125" style="37" customWidth="1"/>
    <col min="1340" max="1342" width="12" style="37" customWidth="1"/>
    <col min="1343" max="1344" width="14.5" style="37" customWidth="1"/>
    <col min="1345" max="1345" width="13.1640625" style="37" customWidth="1"/>
    <col min="1346" max="1346" width="14.5" style="37" customWidth="1"/>
    <col min="1347" max="1347" width="13.1640625" style="37" customWidth="1"/>
    <col min="1348" max="1348" width="14.5" style="37" customWidth="1"/>
    <col min="1349" max="1349" width="13.1640625" style="37" customWidth="1"/>
    <col min="1350" max="1350" width="14.5" style="37" customWidth="1"/>
    <col min="1351" max="1351" width="13.1640625" style="37" customWidth="1"/>
    <col min="1352" max="1352" width="14.5" style="37" customWidth="1"/>
    <col min="1353" max="1353" width="13.1640625" style="37" customWidth="1"/>
    <col min="1354" max="1354" width="16.5" style="37" customWidth="1"/>
    <col min="1355" max="1355" width="12" style="37" customWidth="1"/>
    <col min="1356" max="1356" width="20" style="37" customWidth="1"/>
    <col min="1357" max="1357" width="14" style="37" customWidth="1"/>
    <col min="1358" max="1358" width="16.5" style="37" customWidth="1"/>
    <col min="1359" max="1359" width="12" style="37" customWidth="1"/>
    <col min="1360" max="1360" width="20" style="37" customWidth="1"/>
    <col min="1361" max="1361" width="14" style="37" customWidth="1"/>
    <col min="1362" max="1362" width="12.5" style="37" customWidth="1"/>
    <col min="1363" max="1365" width="0" style="37" hidden="1" customWidth="1"/>
    <col min="1366" max="1593" width="9.33203125" style="37"/>
    <col min="1594" max="1594" width="6" style="37" customWidth="1"/>
    <col min="1595" max="1595" width="37.83203125" style="37" customWidth="1"/>
    <col min="1596" max="1598" width="12" style="37" customWidth="1"/>
    <col min="1599" max="1600" width="14.5" style="37" customWidth="1"/>
    <col min="1601" max="1601" width="13.1640625" style="37" customWidth="1"/>
    <col min="1602" max="1602" width="14.5" style="37" customWidth="1"/>
    <col min="1603" max="1603" width="13.1640625" style="37" customWidth="1"/>
    <col min="1604" max="1604" width="14.5" style="37" customWidth="1"/>
    <col min="1605" max="1605" width="13.1640625" style="37" customWidth="1"/>
    <col min="1606" max="1606" width="14.5" style="37" customWidth="1"/>
    <col min="1607" max="1607" width="13.1640625" style="37" customWidth="1"/>
    <col min="1608" max="1608" width="14.5" style="37" customWidth="1"/>
    <col min="1609" max="1609" width="13.1640625" style="37" customWidth="1"/>
    <col min="1610" max="1610" width="16.5" style="37" customWidth="1"/>
    <col min="1611" max="1611" width="12" style="37" customWidth="1"/>
    <col min="1612" max="1612" width="20" style="37" customWidth="1"/>
    <col min="1613" max="1613" width="14" style="37" customWidth="1"/>
    <col min="1614" max="1614" width="16.5" style="37" customWidth="1"/>
    <col min="1615" max="1615" width="12" style="37" customWidth="1"/>
    <col min="1616" max="1616" width="20" style="37" customWidth="1"/>
    <col min="1617" max="1617" width="14" style="37" customWidth="1"/>
    <col min="1618" max="1618" width="12.5" style="37" customWidth="1"/>
    <col min="1619" max="1621" width="0" style="37" hidden="1" customWidth="1"/>
    <col min="1622" max="1849" width="9.33203125" style="37"/>
    <col min="1850" max="1850" width="6" style="37" customWidth="1"/>
    <col min="1851" max="1851" width="37.83203125" style="37" customWidth="1"/>
    <col min="1852" max="1854" width="12" style="37" customWidth="1"/>
    <col min="1855" max="1856" width="14.5" style="37" customWidth="1"/>
    <col min="1857" max="1857" width="13.1640625" style="37" customWidth="1"/>
    <col min="1858" max="1858" width="14.5" style="37" customWidth="1"/>
    <col min="1859" max="1859" width="13.1640625" style="37" customWidth="1"/>
    <col min="1860" max="1860" width="14.5" style="37" customWidth="1"/>
    <col min="1861" max="1861" width="13.1640625" style="37" customWidth="1"/>
    <col min="1862" max="1862" width="14.5" style="37" customWidth="1"/>
    <col min="1863" max="1863" width="13.1640625" style="37" customWidth="1"/>
    <col min="1864" max="1864" width="14.5" style="37" customWidth="1"/>
    <col min="1865" max="1865" width="13.1640625" style="37" customWidth="1"/>
    <col min="1866" max="1866" width="16.5" style="37" customWidth="1"/>
    <col min="1867" max="1867" width="12" style="37" customWidth="1"/>
    <col min="1868" max="1868" width="20" style="37" customWidth="1"/>
    <col min="1869" max="1869" width="14" style="37" customWidth="1"/>
    <col min="1870" max="1870" width="16.5" style="37" customWidth="1"/>
    <col min="1871" max="1871" width="12" style="37" customWidth="1"/>
    <col min="1872" max="1872" width="20" style="37" customWidth="1"/>
    <col min="1873" max="1873" width="14" style="37" customWidth="1"/>
    <col min="1874" max="1874" width="12.5" style="37" customWidth="1"/>
    <col min="1875" max="1877" width="0" style="37" hidden="1" customWidth="1"/>
    <col min="1878" max="2105" width="9.33203125" style="37"/>
    <col min="2106" max="2106" width="6" style="37" customWidth="1"/>
    <col min="2107" max="2107" width="37.83203125" style="37" customWidth="1"/>
    <col min="2108" max="2110" width="12" style="37" customWidth="1"/>
    <col min="2111" max="2112" width="14.5" style="37" customWidth="1"/>
    <col min="2113" max="2113" width="13.1640625" style="37" customWidth="1"/>
    <col min="2114" max="2114" width="14.5" style="37" customWidth="1"/>
    <col min="2115" max="2115" width="13.1640625" style="37" customWidth="1"/>
    <col min="2116" max="2116" width="14.5" style="37" customWidth="1"/>
    <col min="2117" max="2117" width="13.1640625" style="37" customWidth="1"/>
    <col min="2118" max="2118" width="14.5" style="37" customWidth="1"/>
    <col min="2119" max="2119" width="13.1640625" style="37" customWidth="1"/>
    <col min="2120" max="2120" width="14.5" style="37" customWidth="1"/>
    <col min="2121" max="2121" width="13.1640625" style="37" customWidth="1"/>
    <col min="2122" max="2122" width="16.5" style="37" customWidth="1"/>
    <col min="2123" max="2123" width="12" style="37" customWidth="1"/>
    <col min="2124" max="2124" width="20" style="37" customWidth="1"/>
    <col min="2125" max="2125" width="14" style="37" customWidth="1"/>
    <col min="2126" max="2126" width="16.5" style="37" customWidth="1"/>
    <col min="2127" max="2127" width="12" style="37" customWidth="1"/>
    <col min="2128" max="2128" width="20" style="37" customWidth="1"/>
    <col min="2129" max="2129" width="14" style="37" customWidth="1"/>
    <col min="2130" max="2130" width="12.5" style="37" customWidth="1"/>
    <col min="2131" max="2133" width="0" style="37" hidden="1" customWidth="1"/>
    <col min="2134" max="2361" width="9.33203125" style="37"/>
    <col min="2362" max="2362" width="6" style="37" customWidth="1"/>
    <col min="2363" max="2363" width="37.83203125" style="37" customWidth="1"/>
    <col min="2364" max="2366" width="12" style="37" customWidth="1"/>
    <col min="2367" max="2368" width="14.5" style="37" customWidth="1"/>
    <col min="2369" max="2369" width="13.1640625" style="37" customWidth="1"/>
    <col min="2370" max="2370" width="14.5" style="37" customWidth="1"/>
    <col min="2371" max="2371" width="13.1640625" style="37" customWidth="1"/>
    <col min="2372" max="2372" width="14.5" style="37" customWidth="1"/>
    <col min="2373" max="2373" width="13.1640625" style="37" customWidth="1"/>
    <col min="2374" max="2374" width="14.5" style="37" customWidth="1"/>
    <col min="2375" max="2375" width="13.1640625" style="37" customWidth="1"/>
    <col min="2376" max="2376" width="14.5" style="37" customWidth="1"/>
    <col min="2377" max="2377" width="13.1640625" style="37" customWidth="1"/>
    <col min="2378" max="2378" width="16.5" style="37" customWidth="1"/>
    <col min="2379" max="2379" width="12" style="37" customWidth="1"/>
    <col min="2380" max="2380" width="20" style="37" customWidth="1"/>
    <col min="2381" max="2381" width="14" style="37" customWidth="1"/>
    <col min="2382" max="2382" width="16.5" style="37" customWidth="1"/>
    <col min="2383" max="2383" width="12" style="37" customWidth="1"/>
    <col min="2384" max="2384" width="20" style="37" customWidth="1"/>
    <col min="2385" max="2385" width="14" style="37" customWidth="1"/>
    <col min="2386" max="2386" width="12.5" style="37" customWidth="1"/>
    <col min="2387" max="2389" width="0" style="37" hidden="1" customWidth="1"/>
    <col min="2390" max="2617" width="9.33203125" style="37"/>
    <col min="2618" max="2618" width="6" style="37" customWidth="1"/>
    <col min="2619" max="2619" width="37.83203125" style="37" customWidth="1"/>
    <col min="2620" max="2622" width="12" style="37" customWidth="1"/>
    <col min="2623" max="2624" width="14.5" style="37" customWidth="1"/>
    <col min="2625" max="2625" width="13.1640625" style="37" customWidth="1"/>
    <col min="2626" max="2626" width="14.5" style="37" customWidth="1"/>
    <col min="2627" max="2627" width="13.1640625" style="37" customWidth="1"/>
    <col min="2628" max="2628" width="14.5" style="37" customWidth="1"/>
    <col min="2629" max="2629" width="13.1640625" style="37" customWidth="1"/>
    <col min="2630" max="2630" width="14.5" style="37" customWidth="1"/>
    <col min="2631" max="2631" width="13.1640625" style="37" customWidth="1"/>
    <col min="2632" max="2632" width="14.5" style="37" customWidth="1"/>
    <col min="2633" max="2633" width="13.1640625" style="37" customWidth="1"/>
    <col min="2634" max="2634" width="16.5" style="37" customWidth="1"/>
    <col min="2635" max="2635" width="12" style="37" customWidth="1"/>
    <col min="2636" max="2636" width="20" style="37" customWidth="1"/>
    <col min="2637" max="2637" width="14" style="37" customWidth="1"/>
    <col min="2638" max="2638" width="16.5" style="37" customWidth="1"/>
    <col min="2639" max="2639" width="12" style="37" customWidth="1"/>
    <col min="2640" max="2640" width="20" style="37" customWidth="1"/>
    <col min="2641" max="2641" width="14" style="37" customWidth="1"/>
    <col min="2642" max="2642" width="12.5" style="37" customWidth="1"/>
    <col min="2643" max="2645" width="0" style="37" hidden="1" customWidth="1"/>
    <col min="2646" max="2873" width="9.33203125" style="37"/>
    <col min="2874" max="2874" width="6" style="37" customWidth="1"/>
    <col min="2875" max="2875" width="37.83203125" style="37" customWidth="1"/>
    <col min="2876" max="2878" width="12" style="37" customWidth="1"/>
    <col min="2879" max="2880" width="14.5" style="37" customWidth="1"/>
    <col min="2881" max="2881" width="13.1640625" style="37" customWidth="1"/>
    <col min="2882" max="2882" width="14.5" style="37" customWidth="1"/>
    <col min="2883" max="2883" width="13.1640625" style="37" customWidth="1"/>
    <col min="2884" max="2884" width="14.5" style="37" customWidth="1"/>
    <col min="2885" max="2885" width="13.1640625" style="37" customWidth="1"/>
    <col min="2886" max="2886" width="14.5" style="37" customWidth="1"/>
    <col min="2887" max="2887" width="13.1640625" style="37" customWidth="1"/>
    <col min="2888" max="2888" width="14.5" style="37" customWidth="1"/>
    <col min="2889" max="2889" width="13.1640625" style="37" customWidth="1"/>
    <col min="2890" max="2890" width="16.5" style="37" customWidth="1"/>
    <col min="2891" max="2891" width="12" style="37" customWidth="1"/>
    <col min="2892" max="2892" width="20" style="37" customWidth="1"/>
    <col min="2893" max="2893" width="14" style="37" customWidth="1"/>
    <col min="2894" max="2894" width="16.5" style="37" customWidth="1"/>
    <col min="2895" max="2895" width="12" style="37" customWidth="1"/>
    <col min="2896" max="2896" width="20" style="37" customWidth="1"/>
    <col min="2897" max="2897" width="14" style="37" customWidth="1"/>
    <col min="2898" max="2898" width="12.5" style="37" customWidth="1"/>
    <col min="2899" max="2901" width="0" style="37" hidden="1" customWidth="1"/>
    <col min="2902" max="3129" width="9.33203125" style="37"/>
    <col min="3130" max="3130" width="6" style="37" customWidth="1"/>
    <col min="3131" max="3131" width="37.83203125" style="37" customWidth="1"/>
    <col min="3132" max="3134" width="12" style="37" customWidth="1"/>
    <col min="3135" max="3136" width="14.5" style="37" customWidth="1"/>
    <col min="3137" max="3137" width="13.1640625" style="37" customWidth="1"/>
    <col min="3138" max="3138" width="14.5" style="37" customWidth="1"/>
    <col min="3139" max="3139" width="13.1640625" style="37" customWidth="1"/>
    <col min="3140" max="3140" width="14.5" style="37" customWidth="1"/>
    <col min="3141" max="3141" width="13.1640625" style="37" customWidth="1"/>
    <col min="3142" max="3142" width="14.5" style="37" customWidth="1"/>
    <col min="3143" max="3143" width="13.1640625" style="37" customWidth="1"/>
    <col min="3144" max="3144" width="14.5" style="37" customWidth="1"/>
    <col min="3145" max="3145" width="13.1640625" style="37" customWidth="1"/>
    <col min="3146" max="3146" width="16.5" style="37" customWidth="1"/>
    <col min="3147" max="3147" width="12" style="37" customWidth="1"/>
    <col min="3148" max="3148" width="20" style="37" customWidth="1"/>
    <col min="3149" max="3149" width="14" style="37" customWidth="1"/>
    <col min="3150" max="3150" width="16.5" style="37" customWidth="1"/>
    <col min="3151" max="3151" width="12" style="37" customWidth="1"/>
    <col min="3152" max="3152" width="20" style="37" customWidth="1"/>
    <col min="3153" max="3153" width="14" style="37" customWidth="1"/>
    <col min="3154" max="3154" width="12.5" style="37" customWidth="1"/>
    <col min="3155" max="3157" width="0" style="37" hidden="1" customWidth="1"/>
    <col min="3158" max="3385" width="9.33203125" style="37"/>
    <col min="3386" max="3386" width="6" style="37" customWidth="1"/>
    <col min="3387" max="3387" width="37.83203125" style="37" customWidth="1"/>
    <col min="3388" max="3390" width="12" style="37" customWidth="1"/>
    <col min="3391" max="3392" width="14.5" style="37" customWidth="1"/>
    <col min="3393" max="3393" width="13.1640625" style="37" customWidth="1"/>
    <col min="3394" max="3394" width="14.5" style="37" customWidth="1"/>
    <col min="3395" max="3395" width="13.1640625" style="37" customWidth="1"/>
    <col min="3396" max="3396" width="14.5" style="37" customWidth="1"/>
    <col min="3397" max="3397" width="13.1640625" style="37" customWidth="1"/>
    <col min="3398" max="3398" width="14.5" style="37" customWidth="1"/>
    <col min="3399" max="3399" width="13.1640625" style="37" customWidth="1"/>
    <col min="3400" max="3400" width="14.5" style="37" customWidth="1"/>
    <col min="3401" max="3401" width="13.1640625" style="37" customWidth="1"/>
    <col min="3402" max="3402" width="16.5" style="37" customWidth="1"/>
    <col min="3403" max="3403" width="12" style="37" customWidth="1"/>
    <col min="3404" max="3404" width="20" style="37" customWidth="1"/>
    <col min="3405" max="3405" width="14" style="37" customWidth="1"/>
    <col min="3406" max="3406" width="16.5" style="37" customWidth="1"/>
    <col min="3407" max="3407" width="12" style="37" customWidth="1"/>
    <col min="3408" max="3408" width="20" style="37" customWidth="1"/>
    <col min="3409" max="3409" width="14" style="37" customWidth="1"/>
    <col min="3410" max="3410" width="12.5" style="37" customWidth="1"/>
    <col min="3411" max="3413" width="0" style="37" hidden="1" customWidth="1"/>
    <col min="3414" max="3641" width="9.33203125" style="37"/>
    <col min="3642" max="3642" width="6" style="37" customWidth="1"/>
    <col min="3643" max="3643" width="37.83203125" style="37" customWidth="1"/>
    <col min="3644" max="3646" width="12" style="37" customWidth="1"/>
    <col min="3647" max="3648" width="14.5" style="37" customWidth="1"/>
    <col min="3649" max="3649" width="13.1640625" style="37" customWidth="1"/>
    <col min="3650" max="3650" width="14.5" style="37" customWidth="1"/>
    <col min="3651" max="3651" width="13.1640625" style="37" customWidth="1"/>
    <col min="3652" max="3652" width="14.5" style="37" customWidth="1"/>
    <col min="3653" max="3653" width="13.1640625" style="37" customWidth="1"/>
    <col min="3654" max="3654" width="14.5" style="37" customWidth="1"/>
    <col min="3655" max="3655" width="13.1640625" style="37" customWidth="1"/>
    <col min="3656" max="3656" width="14.5" style="37" customWidth="1"/>
    <col min="3657" max="3657" width="13.1640625" style="37" customWidth="1"/>
    <col min="3658" max="3658" width="16.5" style="37" customWidth="1"/>
    <col min="3659" max="3659" width="12" style="37" customWidth="1"/>
    <col min="3660" max="3660" width="20" style="37" customWidth="1"/>
    <col min="3661" max="3661" width="14" style="37" customWidth="1"/>
    <col min="3662" max="3662" width="16.5" style="37" customWidth="1"/>
    <col min="3663" max="3663" width="12" style="37" customWidth="1"/>
    <col min="3664" max="3664" width="20" style="37" customWidth="1"/>
    <col min="3665" max="3665" width="14" style="37" customWidth="1"/>
    <col min="3666" max="3666" width="12.5" style="37" customWidth="1"/>
    <col min="3667" max="3669" width="0" style="37" hidden="1" customWidth="1"/>
    <col min="3670" max="3897" width="9.33203125" style="37"/>
    <col min="3898" max="3898" width="6" style="37" customWidth="1"/>
    <col min="3899" max="3899" width="37.83203125" style="37" customWidth="1"/>
    <col min="3900" max="3902" width="12" style="37" customWidth="1"/>
    <col min="3903" max="3904" width="14.5" style="37" customWidth="1"/>
    <col min="3905" max="3905" width="13.1640625" style="37" customWidth="1"/>
    <col min="3906" max="3906" width="14.5" style="37" customWidth="1"/>
    <col min="3907" max="3907" width="13.1640625" style="37" customWidth="1"/>
    <col min="3908" max="3908" width="14.5" style="37" customWidth="1"/>
    <col min="3909" max="3909" width="13.1640625" style="37" customWidth="1"/>
    <col min="3910" max="3910" width="14.5" style="37" customWidth="1"/>
    <col min="3911" max="3911" width="13.1640625" style="37" customWidth="1"/>
    <col min="3912" max="3912" width="14.5" style="37" customWidth="1"/>
    <col min="3913" max="3913" width="13.1640625" style="37" customWidth="1"/>
    <col min="3914" max="3914" width="16.5" style="37" customWidth="1"/>
    <col min="3915" max="3915" width="12" style="37" customWidth="1"/>
    <col min="3916" max="3916" width="20" style="37" customWidth="1"/>
    <col min="3917" max="3917" width="14" style="37" customWidth="1"/>
    <col min="3918" max="3918" width="16.5" style="37" customWidth="1"/>
    <col min="3919" max="3919" width="12" style="37" customWidth="1"/>
    <col min="3920" max="3920" width="20" style="37" customWidth="1"/>
    <col min="3921" max="3921" width="14" style="37" customWidth="1"/>
    <col min="3922" max="3922" width="12.5" style="37" customWidth="1"/>
    <col min="3923" max="3925" width="0" style="37" hidden="1" customWidth="1"/>
    <col min="3926" max="4153" width="9.33203125" style="37"/>
    <col min="4154" max="4154" width="6" style="37" customWidth="1"/>
    <col min="4155" max="4155" width="37.83203125" style="37" customWidth="1"/>
    <col min="4156" max="4158" width="12" style="37" customWidth="1"/>
    <col min="4159" max="4160" width="14.5" style="37" customWidth="1"/>
    <col min="4161" max="4161" width="13.1640625" style="37" customWidth="1"/>
    <col min="4162" max="4162" width="14.5" style="37" customWidth="1"/>
    <col min="4163" max="4163" width="13.1640625" style="37" customWidth="1"/>
    <col min="4164" max="4164" width="14.5" style="37" customWidth="1"/>
    <col min="4165" max="4165" width="13.1640625" style="37" customWidth="1"/>
    <col min="4166" max="4166" width="14.5" style="37" customWidth="1"/>
    <col min="4167" max="4167" width="13.1640625" style="37" customWidth="1"/>
    <col min="4168" max="4168" width="14.5" style="37" customWidth="1"/>
    <col min="4169" max="4169" width="13.1640625" style="37" customWidth="1"/>
    <col min="4170" max="4170" width="16.5" style="37" customWidth="1"/>
    <col min="4171" max="4171" width="12" style="37" customWidth="1"/>
    <col min="4172" max="4172" width="20" style="37" customWidth="1"/>
    <col min="4173" max="4173" width="14" style="37" customWidth="1"/>
    <col min="4174" max="4174" width="16.5" style="37" customWidth="1"/>
    <col min="4175" max="4175" width="12" style="37" customWidth="1"/>
    <col min="4176" max="4176" width="20" style="37" customWidth="1"/>
    <col min="4177" max="4177" width="14" style="37" customWidth="1"/>
    <col min="4178" max="4178" width="12.5" style="37" customWidth="1"/>
    <col min="4179" max="4181" width="0" style="37" hidden="1" customWidth="1"/>
    <col min="4182" max="4409" width="9.33203125" style="37"/>
    <col min="4410" max="4410" width="6" style="37" customWidth="1"/>
    <col min="4411" max="4411" width="37.83203125" style="37" customWidth="1"/>
    <col min="4412" max="4414" width="12" style="37" customWidth="1"/>
    <col min="4415" max="4416" width="14.5" style="37" customWidth="1"/>
    <col min="4417" max="4417" width="13.1640625" style="37" customWidth="1"/>
    <col min="4418" max="4418" width="14.5" style="37" customWidth="1"/>
    <col min="4419" max="4419" width="13.1640625" style="37" customWidth="1"/>
    <col min="4420" max="4420" width="14.5" style="37" customWidth="1"/>
    <col min="4421" max="4421" width="13.1640625" style="37" customWidth="1"/>
    <col min="4422" max="4422" width="14.5" style="37" customWidth="1"/>
    <col min="4423" max="4423" width="13.1640625" style="37" customWidth="1"/>
    <col min="4424" max="4424" width="14.5" style="37" customWidth="1"/>
    <col min="4425" max="4425" width="13.1640625" style="37" customWidth="1"/>
    <col min="4426" max="4426" width="16.5" style="37" customWidth="1"/>
    <col min="4427" max="4427" width="12" style="37" customWidth="1"/>
    <col min="4428" max="4428" width="20" style="37" customWidth="1"/>
    <col min="4429" max="4429" width="14" style="37" customWidth="1"/>
    <col min="4430" max="4430" width="16.5" style="37" customWidth="1"/>
    <col min="4431" max="4431" width="12" style="37" customWidth="1"/>
    <col min="4432" max="4432" width="20" style="37" customWidth="1"/>
    <col min="4433" max="4433" width="14" style="37" customWidth="1"/>
    <col min="4434" max="4434" width="12.5" style="37" customWidth="1"/>
    <col min="4435" max="4437" width="0" style="37" hidden="1" customWidth="1"/>
    <col min="4438" max="4665" width="9.33203125" style="37"/>
    <col min="4666" max="4666" width="6" style="37" customWidth="1"/>
    <col min="4667" max="4667" width="37.83203125" style="37" customWidth="1"/>
    <col min="4668" max="4670" width="12" style="37" customWidth="1"/>
    <col min="4671" max="4672" width="14.5" style="37" customWidth="1"/>
    <col min="4673" max="4673" width="13.1640625" style="37" customWidth="1"/>
    <col min="4674" max="4674" width="14.5" style="37" customWidth="1"/>
    <col min="4675" max="4675" width="13.1640625" style="37" customWidth="1"/>
    <col min="4676" max="4676" width="14.5" style="37" customWidth="1"/>
    <col min="4677" max="4677" width="13.1640625" style="37" customWidth="1"/>
    <col min="4678" max="4678" width="14.5" style="37" customWidth="1"/>
    <col min="4679" max="4679" width="13.1640625" style="37" customWidth="1"/>
    <col min="4680" max="4680" width="14.5" style="37" customWidth="1"/>
    <col min="4681" max="4681" width="13.1640625" style="37" customWidth="1"/>
    <col min="4682" max="4682" width="16.5" style="37" customWidth="1"/>
    <col min="4683" max="4683" width="12" style="37" customWidth="1"/>
    <col min="4684" max="4684" width="20" style="37" customWidth="1"/>
    <col min="4685" max="4685" width="14" style="37" customWidth="1"/>
    <col min="4686" max="4686" width="16.5" style="37" customWidth="1"/>
    <col min="4687" max="4687" width="12" style="37" customWidth="1"/>
    <col min="4688" max="4688" width="20" style="37" customWidth="1"/>
    <col min="4689" max="4689" width="14" style="37" customWidth="1"/>
    <col min="4690" max="4690" width="12.5" style="37" customWidth="1"/>
    <col min="4691" max="4693" width="0" style="37" hidden="1" customWidth="1"/>
    <col min="4694" max="4921" width="9.33203125" style="37"/>
    <col min="4922" max="4922" width="6" style="37" customWidth="1"/>
    <col min="4923" max="4923" width="37.83203125" style="37" customWidth="1"/>
    <col min="4924" max="4926" width="12" style="37" customWidth="1"/>
    <col min="4927" max="4928" width="14.5" style="37" customWidth="1"/>
    <col min="4929" max="4929" width="13.1640625" style="37" customWidth="1"/>
    <col min="4930" max="4930" width="14.5" style="37" customWidth="1"/>
    <col min="4931" max="4931" width="13.1640625" style="37" customWidth="1"/>
    <col min="4932" max="4932" width="14.5" style="37" customWidth="1"/>
    <col min="4933" max="4933" width="13.1640625" style="37" customWidth="1"/>
    <col min="4934" max="4934" width="14.5" style="37" customWidth="1"/>
    <col min="4935" max="4935" width="13.1640625" style="37" customWidth="1"/>
    <col min="4936" max="4936" width="14.5" style="37" customWidth="1"/>
    <col min="4937" max="4937" width="13.1640625" style="37" customWidth="1"/>
    <col min="4938" max="4938" width="16.5" style="37" customWidth="1"/>
    <col min="4939" max="4939" width="12" style="37" customWidth="1"/>
    <col min="4940" max="4940" width="20" style="37" customWidth="1"/>
    <col min="4941" max="4941" width="14" style="37" customWidth="1"/>
    <col min="4942" max="4942" width="16.5" style="37" customWidth="1"/>
    <col min="4943" max="4943" width="12" style="37" customWidth="1"/>
    <col min="4944" max="4944" width="20" style="37" customWidth="1"/>
    <col min="4945" max="4945" width="14" style="37" customWidth="1"/>
    <col min="4946" max="4946" width="12.5" style="37" customWidth="1"/>
    <col min="4947" max="4949" width="0" style="37" hidden="1" customWidth="1"/>
    <col min="4950" max="5177" width="9.33203125" style="37"/>
    <col min="5178" max="5178" width="6" style="37" customWidth="1"/>
    <col min="5179" max="5179" width="37.83203125" style="37" customWidth="1"/>
    <col min="5180" max="5182" width="12" style="37" customWidth="1"/>
    <col min="5183" max="5184" width="14.5" style="37" customWidth="1"/>
    <col min="5185" max="5185" width="13.1640625" style="37" customWidth="1"/>
    <col min="5186" max="5186" width="14.5" style="37" customWidth="1"/>
    <col min="5187" max="5187" width="13.1640625" style="37" customWidth="1"/>
    <col min="5188" max="5188" width="14.5" style="37" customWidth="1"/>
    <col min="5189" max="5189" width="13.1640625" style="37" customWidth="1"/>
    <col min="5190" max="5190" width="14.5" style="37" customWidth="1"/>
    <col min="5191" max="5191" width="13.1640625" style="37" customWidth="1"/>
    <col min="5192" max="5192" width="14.5" style="37" customWidth="1"/>
    <col min="5193" max="5193" width="13.1640625" style="37" customWidth="1"/>
    <col min="5194" max="5194" width="16.5" style="37" customWidth="1"/>
    <col min="5195" max="5195" width="12" style="37" customWidth="1"/>
    <col min="5196" max="5196" width="20" style="37" customWidth="1"/>
    <col min="5197" max="5197" width="14" style="37" customWidth="1"/>
    <col min="5198" max="5198" width="16.5" style="37" customWidth="1"/>
    <col min="5199" max="5199" width="12" style="37" customWidth="1"/>
    <col min="5200" max="5200" width="20" style="37" customWidth="1"/>
    <col min="5201" max="5201" width="14" style="37" customWidth="1"/>
    <col min="5202" max="5202" width="12.5" style="37" customWidth="1"/>
    <col min="5203" max="5205" width="0" style="37" hidden="1" customWidth="1"/>
    <col min="5206" max="5433" width="9.33203125" style="37"/>
    <col min="5434" max="5434" width="6" style="37" customWidth="1"/>
    <col min="5435" max="5435" width="37.83203125" style="37" customWidth="1"/>
    <col min="5436" max="5438" width="12" style="37" customWidth="1"/>
    <col min="5439" max="5440" width="14.5" style="37" customWidth="1"/>
    <col min="5441" max="5441" width="13.1640625" style="37" customWidth="1"/>
    <col min="5442" max="5442" width="14.5" style="37" customWidth="1"/>
    <col min="5443" max="5443" width="13.1640625" style="37" customWidth="1"/>
    <col min="5444" max="5444" width="14.5" style="37" customWidth="1"/>
    <col min="5445" max="5445" width="13.1640625" style="37" customWidth="1"/>
    <col min="5446" max="5446" width="14.5" style="37" customWidth="1"/>
    <col min="5447" max="5447" width="13.1640625" style="37" customWidth="1"/>
    <col min="5448" max="5448" width="14.5" style="37" customWidth="1"/>
    <col min="5449" max="5449" width="13.1640625" style="37" customWidth="1"/>
    <col min="5450" max="5450" width="16.5" style="37" customWidth="1"/>
    <col min="5451" max="5451" width="12" style="37" customWidth="1"/>
    <col min="5452" max="5452" width="20" style="37" customWidth="1"/>
    <col min="5453" max="5453" width="14" style="37" customWidth="1"/>
    <col min="5454" max="5454" width="16.5" style="37" customWidth="1"/>
    <col min="5455" max="5455" width="12" style="37" customWidth="1"/>
    <col min="5456" max="5456" width="20" style="37" customWidth="1"/>
    <col min="5457" max="5457" width="14" style="37" customWidth="1"/>
    <col min="5458" max="5458" width="12.5" style="37" customWidth="1"/>
    <col min="5459" max="5461" width="0" style="37" hidden="1" customWidth="1"/>
    <col min="5462" max="5689" width="9.33203125" style="37"/>
    <col min="5690" max="5690" width="6" style="37" customWidth="1"/>
    <col min="5691" max="5691" width="37.83203125" style="37" customWidth="1"/>
    <col min="5692" max="5694" width="12" style="37" customWidth="1"/>
    <col min="5695" max="5696" width="14.5" style="37" customWidth="1"/>
    <col min="5697" max="5697" width="13.1640625" style="37" customWidth="1"/>
    <col min="5698" max="5698" width="14.5" style="37" customWidth="1"/>
    <col min="5699" max="5699" width="13.1640625" style="37" customWidth="1"/>
    <col min="5700" max="5700" width="14.5" style="37" customWidth="1"/>
    <col min="5701" max="5701" width="13.1640625" style="37" customWidth="1"/>
    <col min="5702" max="5702" width="14.5" style="37" customWidth="1"/>
    <col min="5703" max="5703" width="13.1640625" style="37" customWidth="1"/>
    <col min="5704" max="5704" width="14.5" style="37" customWidth="1"/>
    <col min="5705" max="5705" width="13.1640625" style="37" customWidth="1"/>
    <col min="5706" max="5706" width="16.5" style="37" customWidth="1"/>
    <col min="5707" max="5707" width="12" style="37" customWidth="1"/>
    <col min="5708" max="5708" width="20" style="37" customWidth="1"/>
    <col min="5709" max="5709" width="14" style="37" customWidth="1"/>
    <col min="5710" max="5710" width="16.5" style="37" customWidth="1"/>
    <col min="5711" max="5711" width="12" style="37" customWidth="1"/>
    <col min="5712" max="5712" width="20" style="37" customWidth="1"/>
    <col min="5713" max="5713" width="14" style="37" customWidth="1"/>
    <col min="5714" max="5714" width="12.5" style="37" customWidth="1"/>
    <col min="5715" max="5717" width="0" style="37" hidden="1" customWidth="1"/>
    <col min="5718" max="5945" width="9.33203125" style="37"/>
    <col min="5946" max="5946" width="6" style="37" customWidth="1"/>
    <col min="5947" max="5947" width="37.83203125" style="37" customWidth="1"/>
    <col min="5948" max="5950" width="12" style="37" customWidth="1"/>
    <col min="5951" max="5952" width="14.5" style="37" customWidth="1"/>
    <col min="5953" max="5953" width="13.1640625" style="37" customWidth="1"/>
    <col min="5954" max="5954" width="14.5" style="37" customWidth="1"/>
    <col min="5955" max="5955" width="13.1640625" style="37" customWidth="1"/>
    <col min="5956" max="5956" width="14.5" style="37" customWidth="1"/>
    <col min="5957" max="5957" width="13.1640625" style="37" customWidth="1"/>
    <col min="5958" max="5958" width="14.5" style="37" customWidth="1"/>
    <col min="5959" max="5959" width="13.1640625" style="37" customWidth="1"/>
    <col min="5960" max="5960" width="14.5" style="37" customWidth="1"/>
    <col min="5961" max="5961" width="13.1640625" style="37" customWidth="1"/>
    <col min="5962" max="5962" width="16.5" style="37" customWidth="1"/>
    <col min="5963" max="5963" width="12" style="37" customWidth="1"/>
    <col min="5964" max="5964" width="20" style="37" customWidth="1"/>
    <col min="5965" max="5965" width="14" style="37" customWidth="1"/>
    <col min="5966" max="5966" width="16.5" style="37" customWidth="1"/>
    <col min="5967" max="5967" width="12" style="37" customWidth="1"/>
    <col min="5968" max="5968" width="20" style="37" customWidth="1"/>
    <col min="5969" max="5969" width="14" style="37" customWidth="1"/>
    <col min="5970" max="5970" width="12.5" style="37" customWidth="1"/>
    <col min="5971" max="5973" width="0" style="37" hidden="1" customWidth="1"/>
    <col min="5974" max="6201" width="9.33203125" style="37"/>
    <col min="6202" max="6202" width="6" style="37" customWidth="1"/>
    <col min="6203" max="6203" width="37.83203125" style="37" customWidth="1"/>
    <col min="6204" max="6206" width="12" style="37" customWidth="1"/>
    <col min="6207" max="6208" width="14.5" style="37" customWidth="1"/>
    <col min="6209" max="6209" width="13.1640625" style="37" customWidth="1"/>
    <col min="6210" max="6210" width="14.5" style="37" customWidth="1"/>
    <col min="6211" max="6211" width="13.1640625" style="37" customWidth="1"/>
    <col min="6212" max="6212" width="14.5" style="37" customWidth="1"/>
    <col min="6213" max="6213" width="13.1640625" style="37" customWidth="1"/>
    <col min="6214" max="6214" width="14.5" style="37" customWidth="1"/>
    <col min="6215" max="6215" width="13.1640625" style="37" customWidth="1"/>
    <col min="6216" max="6216" width="14.5" style="37" customWidth="1"/>
    <col min="6217" max="6217" width="13.1640625" style="37" customWidth="1"/>
    <col min="6218" max="6218" width="16.5" style="37" customWidth="1"/>
    <col min="6219" max="6219" width="12" style="37" customWidth="1"/>
    <col min="6220" max="6220" width="20" style="37" customWidth="1"/>
    <col min="6221" max="6221" width="14" style="37" customWidth="1"/>
    <col min="6222" max="6222" width="16.5" style="37" customWidth="1"/>
    <col min="6223" max="6223" width="12" style="37" customWidth="1"/>
    <col min="6224" max="6224" width="20" style="37" customWidth="1"/>
    <col min="6225" max="6225" width="14" style="37" customWidth="1"/>
    <col min="6226" max="6226" width="12.5" style="37" customWidth="1"/>
    <col min="6227" max="6229" width="0" style="37" hidden="1" customWidth="1"/>
    <col min="6230" max="6457" width="9.33203125" style="37"/>
    <col min="6458" max="6458" width="6" style="37" customWidth="1"/>
    <col min="6459" max="6459" width="37.83203125" style="37" customWidth="1"/>
    <col min="6460" max="6462" width="12" style="37" customWidth="1"/>
    <col min="6463" max="6464" width="14.5" style="37" customWidth="1"/>
    <col min="6465" max="6465" width="13.1640625" style="37" customWidth="1"/>
    <col min="6466" max="6466" width="14.5" style="37" customWidth="1"/>
    <col min="6467" max="6467" width="13.1640625" style="37" customWidth="1"/>
    <col min="6468" max="6468" width="14.5" style="37" customWidth="1"/>
    <col min="6469" max="6469" width="13.1640625" style="37" customWidth="1"/>
    <col min="6470" max="6470" width="14.5" style="37" customWidth="1"/>
    <col min="6471" max="6471" width="13.1640625" style="37" customWidth="1"/>
    <col min="6472" max="6472" width="14.5" style="37" customWidth="1"/>
    <col min="6473" max="6473" width="13.1640625" style="37" customWidth="1"/>
    <col min="6474" max="6474" width="16.5" style="37" customWidth="1"/>
    <col min="6475" max="6475" width="12" style="37" customWidth="1"/>
    <col min="6476" max="6476" width="20" style="37" customWidth="1"/>
    <col min="6477" max="6477" width="14" style="37" customWidth="1"/>
    <col min="6478" max="6478" width="16.5" style="37" customWidth="1"/>
    <col min="6479" max="6479" width="12" style="37" customWidth="1"/>
    <col min="6480" max="6480" width="20" style="37" customWidth="1"/>
    <col min="6481" max="6481" width="14" style="37" customWidth="1"/>
    <col min="6482" max="6482" width="12.5" style="37" customWidth="1"/>
    <col min="6483" max="6485" width="0" style="37" hidden="1" customWidth="1"/>
    <col min="6486" max="6713" width="9.33203125" style="37"/>
    <col min="6714" max="6714" width="6" style="37" customWidth="1"/>
    <col min="6715" max="6715" width="37.83203125" style="37" customWidth="1"/>
    <col min="6716" max="6718" width="12" style="37" customWidth="1"/>
    <col min="6719" max="6720" width="14.5" style="37" customWidth="1"/>
    <col min="6721" max="6721" width="13.1640625" style="37" customWidth="1"/>
    <col min="6722" max="6722" width="14.5" style="37" customWidth="1"/>
    <col min="6723" max="6723" width="13.1640625" style="37" customWidth="1"/>
    <col min="6724" max="6724" width="14.5" style="37" customWidth="1"/>
    <col min="6725" max="6725" width="13.1640625" style="37" customWidth="1"/>
    <col min="6726" max="6726" width="14.5" style="37" customWidth="1"/>
    <col min="6727" max="6727" width="13.1640625" style="37" customWidth="1"/>
    <col min="6728" max="6728" width="14.5" style="37" customWidth="1"/>
    <col min="6729" max="6729" width="13.1640625" style="37" customWidth="1"/>
    <col min="6730" max="6730" width="16.5" style="37" customWidth="1"/>
    <col min="6731" max="6731" width="12" style="37" customWidth="1"/>
    <col min="6732" max="6732" width="20" style="37" customWidth="1"/>
    <col min="6733" max="6733" width="14" style="37" customWidth="1"/>
    <col min="6734" max="6734" width="16.5" style="37" customWidth="1"/>
    <col min="6735" max="6735" width="12" style="37" customWidth="1"/>
    <col min="6736" max="6736" width="20" style="37" customWidth="1"/>
    <col min="6737" max="6737" width="14" style="37" customWidth="1"/>
    <col min="6738" max="6738" width="12.5" style="37" customWidth="1"/>
    <col min="6739" max="6741" width="0" style="37" hidden="1" customWidth="1"/>
    <col min="6742" max="6969" width="9.33203125" style="37"/>
    <col min="6970" max="6970" width="6" style="37" customWidth="1"/>
    <col min="6971" max="6971" width="37.83203125" style="37" customWidth="1"/>
    <col min="6972" max="6974" width="12" style="37" customWidth="1"/>
    <col min="6975" max="6976" width="14.5" style="37" customWidth="1"/>
    <col min="6977" max="6977" width="13.1640625" style="37" customWidth="1"/>
    <col min="6978" max="6978" width="14.5" style="37" customWidth="1"/>
    <col min="6979" max="6979" width="13.1640625" style="37" customWidth="1"/>
    <col min="6980" max="6980" width="14.5" style="37" customWidth="1"/>
    <col min="6981" max="6981" width="13.1640625" style="37" customWidth="1"/>
    <col min="6982" max="6982" width="14.5" style="37" customWidth="1"/>
    <col min="6983" max="6983" width="13.1640625" style="37" customWidth="1"/>
    <col min="6984" max="6984" width="14.5" style="37" customWidth="1"/>
    <col min="6985" max="6985" width="13.1640625" style="37" customWidth="1"/>
    <col min="6986" max="6986" width="16.5" style="37" customWidth="1"/>
    <col min="6987" max="6987" width="12" style="37" customWidth="1"/>
    <col min="6988" max="6988" width="20" style="37" customWidth="1"/>
    <col min="6989" max="6989" width="14" style="37" customWidth="1"/>
    <col min="6990" max="6990" width="16.5" style="37" customWidth="1"/>
    <col min="6991" max="6991" width="12" style="37" customWidth="1"/>
    <col min="6992" max="6992" width="20" style="37" customWidth="1"/>
    <col min="6993" max="6993" width="14" style="37" customWidth="1"/>
    <col min="6994" max="6994" width="12.5" style="37" customWidth="1"/>
    <col min="6995" max="6997" width="0" style="37" hidden="1" customWidth="1"/>
    <col min="6998" max="7225" width="9.33203125" style="37"/>
    <col min="7226" max="7226" width="6" style="37" customWidth="1"/>
    <col min="7227" max="7227" width="37.83203125" style="37" customWidth="1"/>
    <col min="7228" max="7230" width="12" style="37" customWidth="1"/>
    <col min="7231" max="7232" width="14.5" style="37" customWidth="1"/>
    <col min="7233" max="7233" width="13.1640625" style="37" customWidth="1"/>
    <col min="7234" max="7234" width="14.5" style="37" customWidth="1"/>
    <col min="7235" max="7235" width="13.1640625" style="37" customWidth="1"/>
    <col min="7236" max="7236" width="14.5" style="37" customWidth="1"/>
    <col min="7237" max="7237" width="13.1640625" style="37" customWidth="1"/>
    <col min="7238" max="7238" width="14.5" style="37" customWidth="1"/>
    <col min="7239" max="7239" width="13.1640625" style="37" customWidth="1"/>
    <col min="7240" max="7240" width="14.5" style="37" customWidth="1"/>
    <col min="7241" max="7241" width="13.1640625" style="37" customWidth="1"/>
    <col min="7242" max="7242" width="16.5" style="37" customWidth="1"/>
    <col min="7243" max="7243" width="12" style="37" customWidth="1"/>
    <col min="7244" max="7244" width="20" style="37" customWidth="1"/>
    <col min="7245" max="7245" width="14" style="37" customWidth="1"/>
    <col min="7246" max="7246" width="16.5" style="37" customWidth="1"/>
    <col min="7247" max="7247" width="12" style="37" customWidth="1"/>
    <col min="7248" max="7248" width="20" style="37" customWidth="1"/>
    <col min="7249" max="7249" width="14" style="37" customWidth="1"/>
    <col min="7250" max="7250" width="12.5" style="37" customWidth="1"/>
    <col min="7251" max="7253" width="0" style="37" hidden="1" customWidth="1"/>
    <col min="7254" max="7481" width="9.33203125" style="37"/>
    <col min="7482" max="7482" width="6" style="37" customWidth="1"/>
    <col min="7483" max="7483" width="37.83203125" style="37" customWidth="1"/>
    <col min="7484" max="7486" width="12" style="37" customWidth="1"/>
    <col min="7487" max="7488" width="14.5" style="37" customWidth="1"/>
    <col min="7489" max="7489" width="13.1640625" style="37" customWidth="1"/>
    <col min="7490" max="7490" width="14.5" style="37" customWidth="1"/>
    <col min="7491" max="7491" width="13.1640625" style="37" customWidth="1"/>
    <col min="7492" max="7492" width="14.5" style="37" customWidth="1"/>
    <col min="7493" max="7493" width="13.1640625" style="37" customWidth="1"/>
    <col min="7494" max="7494" width="14.5" style="37" customWidth="1"/>
    <col min="7495" max="7495" width="13.1640625" style="37" customWidth="1"/>
    <col min="7496" max="7496" width="14.5" style="37" customWidth="1"/>
    <col min="7497" max="7497" width="13.1640625" style="37" customWidth="1"/>
    <col min="7498" max="7498" width="16.5" style="37" customWidth="1"/>
    <col min="7499" max="7499" width="12" style="37" customWidth="1"/>
    <col min="7500" max="7500" width="20" style="37" customWidth="1"/>
    <col min="7501" max="7501" width="14" style="37" customWidth="1"/>
    <col min="7502" max="7502" width="16.5" style="37" customWidth="1"/>
    <col min="7503" max="7503" width="12" style="37" customWidth="1"/>
    <col min="7504" max="7504" width="20" style="37" customWidth="1"/>
    <col min="7505" max="7505" width="14" style="37" customWidth="1"/>
    <col min="7506" max="7506" width="12.5" style="37" customWidth="1"/>
    <col min="7507" max="7509" width="0" style="37" hidden="1" customWidth="1"/>
    <col min="7510" max="7737" width="9.33203125" style="37"/>
    <col min="7738" max="7738" width="6" style="37" customWidth="1"/>
    <col min="7739" max="7739" width="37.83203125" style="37" customWidth="1"/>
    <col min="7740" max="7742" width="12" style="37" customWidth="1"/>
    <col min="7743" max="7744" width="14.5" style="37" customWidth="1"/>
    <col min="7745" max="7745" width="13.1640625" style="37" customWidth="1"/>
    <col min="7746" max="7746" width="14.5" style="37" customWidth="1"/>
    <col min="7747" max="7747" width="13.1640625" style="37" customWidth="1"/>
    <col min="7748" max="7748" width="14.5" style="37" customWidth="1"/>
    <col min="7749" max="7749" width="13.1640625" style="37" customWidth="1"/>
    <col min="7750" max="7750" width="14.5" style="37" customWidth="1"/>
    <col min="7751" max="7751" width="13.1640625" style="37" customWidth="1"/>
    <col min="7752" max="7752" width="14.5" style="37" customWidth="1"/>
    <col min="7753" max="7753" width="13.1640625" style="37" customWidth="1"/>
    <col min="7754" max="7754" width="16.5" style="37" customWidth="1"/>
    <col min="7755" max="7755" width="12" style="37" customWidth="1"/>
    <col min="7756" max="7756" width="20" style="37" customWidth="1"/>
    <col min="7757" max="7757" width="14" style="37" customWidth="1"/>
    <col min="7758" max="7758" width="16.5" style="37" customWidth="1"/>
    <col min="7759" max="7759" width="12" style="37" customWidth="1"/>
    <col min="7760" max="7760" width="20" style="37" customWidth="1"/>
    <col min="7761" max="7761" width="14" style="37" customWidth="1"/>
    <col min="7762" max="7762" width="12.5" style="37" customWidth="1"/>
    <col min="7763" max="7765" width="0" style="37" hidden="1" customWidth="1"/>
    <col min="7766" max="7993" width="9.33203125" style="37"/>
    <col min="7994" max="7994" width="6" style="37" customWidth="1"/>
    <col min="7995" max="7995" width="37.83203125" style="37" customWidth="1"/>
    <col min="7996" max="7998" width="12" style="37" customWidth="1"/>
    <col min="7999" max="8000" width="14.5" style="37" customWidth="1"/>
    <col min="8001" max="8001" width="13.1640625" style="37" customWidth="1"/>
    <col min="8002" max="8002" width="14.5" style="37" customWidth="1"/>
    <col min="8003" max="8003" width="13.1640625" style="37" customWidth="1"/>
    <col min="8004" max="8004" width="14.5" style="37" customWidth="1"/>
    <col min="8005" max="8005" width="13.1640625" style="37" customWidth="1"/>
    <col min="8006" max="8006" width="14.5" style="37" customWidth="1"/>
    <col min="8007" max="8007" width="13.1640625" style="37" customWidth="1"/>
    <col min="8008" max="8008" width="14.5" style="37" customWidth="1"/>
    <col min="8009" max="8009" width="13.1640625" style="37" customWidth="1"/>
    <col min="8010" max="8010" width="16.5" style="37" customWidth="1"/>
    <col min="8011" max="8011" width="12" style="37" customWidth="1"/>
    <col min="8012" max="8012" width="20" style="37" customWidth="1"/>
    <col min="8013" max="8013" width="14" style="37" customWidth="1"/>
    <col min="8014" max="8014" width="16.5" style="37" customWidth="1"/>
    <col min="8015" max="8015" width="12" style="37" customWidth="1"/>
    <col min="8016" max="8016" width="20" style="37" customWidth="1"/>
    <col min="8017" max="8017" width="14" style="37" customWidth="1"/>
    <col min="8018" max="8018" width="12.5" style="37" customWidth="1"/>
    <col min="8019" max="8021" width="0" style="37" hidden="1" customWidth="1"/>
    <col min="8022" max="8249" width="9.33203125" style="37"/>
    <col min="8250" max="8250" width="6" style="37" customWidth="1"/>
    <col min="8251" max="8251" width="37.83203125" style="37" customWidth="1"/>
    <col min="8252" max="8254" width="12" style="37" customWidth="1"/>
    <col min="8255" max="8256" width="14.5" style="37" customWidth="1"/>
    <col min="8257" max="8257" width="13.1640625" style="37" customWidth="1"/>
    <col min="8258" max="8258" width="14.5" style="37" customWidth="1"/>
    <col min="8259" max="8259" width="13.1640625" style="37" customWidth="1"/>
    <col min="8260" max="8260" width="14.5" style="37" customWidth="1"/>
    <col min="8261" max="8261" width="13.1640625" style="37" customWidth="1"/>
    <col min="8262" max="8262" width="14.5" style="37" customWidth="1"/>
    <col min="8263" max="8263" width="13.1640625" style="37" customWidth="1"/>
    <col min="8264" max="8264" width="14.5" style="37" customWidth="1"/>
    <col min="8265" max="8265" width="13.1640625" style="37" customWidth="1"/>
    <col min="8266" max="8266" width="16.5" style="37" customWidth="1"/>
    <col min="8267" max="8267" width="12" style="37" customWidth="1"/>
    <col min="8268" max="8268" width="20" style="37" customWidth="1"/>
    <col min="8269" max="8269" width="14" style="37" customWidth="1"/>
    <col min="8270" max="8270" width="16.5" style="37" customWidth="1"/>
    <col min="8271" max="8271" width="12" style="37" customWidth="1"/>
    <col min="8272" max="8272" width="20" style="37" customWidth="1"/>
    <col min="8273" max="8273" width="14" style="37" customWidth="1"/>
    <col min="8274" max="8274" width="12.5" style="37" customWidth="1"/>
    <col min="8275" max="8277" width="0" style="37" hidden="1" customWidth="1"/>
    <col min="8278" max="8505" width="9.33203125" style="37"/>
    <col min="8506" max="8506" width="6" style="37" customWidth="1"/>
    <col min="8507" max="8507" width="37.83203125" style="37" customWidth="1"/>
    <col min="8508" max="8510" width="12" style="37" customWidth="1"/>
    <col min="8511" max="8512" width="14.5" style="37" customWidth="1"/>
    <col min="8513" max="8513" width="13.1640625" style="37" customWidth="1"/>
    <col min="8514" max="8514" width="14.5" style="37" customWidth="1"/>
    <col min="8515" max="8515" width="13.1640625" style="37" customWidth="1"/>
    <col min="8516" max="8516" width="14.5" style="37" customWidth="1"/>
    <col min="8517" max="8517" width="13.1640625" style="37" customWidth="1"/>
    <col min="8518" max="8518" width="14.5" style="37" customWidth="1"/>
    <col min="8519" max="8519" width="13.1640625" style="37" customWidth="1"/>
    <col min="8520" max="8520" width="14.5" style="37" customWidth="1"/>
    <col min="8521" max="8521" width="13.1640625" style="37" customWidth="1"/>
    <col min="8522" max="8522" width="16.5" style="37" customWidth="1"/>
    <col min="8523" max="8523" width="12" style="37" customWidth="1"/>
    <col min="8524" max="8524" width="20" style="37" customWidth="1"/>
    <col min="8525" max="8525" width="14" style="37" customWidth="1"/>
    <col min="8526" max="8526" width="16.5" style="37" customWidth="1"/>
    <col min="8527" max="8527" width="12" style="37" customWidth="1"/>
    <col min="8528" max="8528" width="20" style="37" customWidth="1"/>
    <col min="8529" max="8529" width="14" style="37" customWidth="1"/>
    <col min="8530" max="8530" width="12.5" style="37" customWidth="1"/>
    <col min="8531" max="8533" width="0" style="37" hidden="1" customWidth="1"/>
    <col min="8534" max="8761" width="9.33203125" style="37"/>
    <col min="8762" max="8762" width="6" style="37" customWidth="1"/>
    <col min="8763" max="8763" width="37.83203125" style="37" customWidth="1"/>
    <col min="8764" max="8766" width="12" style="37" customWidth="1"/>
    <col min="8767" max="8768" width="14.5" style="37" customWidth="1"/>
    <col min="8769" max="8769" width="13.1640625" style="37" customWidth="1"/>
    <col min="8770" max="8770" width="14.5" style="37" customWidth="1"/>
    <col min="8771" max="8771" width="13.1640625" style="37" customWidth="1"/>
    <col min="8772" max="8772" width="14.5" style="37" customWidth="1"/>
    <col min="8773" max="8773" width="13.1640625" style="37" customWidth="1"/>
    <col min="8774" max="8774" width="14.5" style="37" customWidth="1"/>
    <col min="8775" max="8775" width="13.1640625" style="37" customWidth="1"/>
    <col min="8776" max="8776" width="14.5" style="37" customWidth="1"/>
    <col min="8777" max="8777" width="13.1640625" style="37" customWidth="1"/>
    <col min="8778" max="8778" width="16.5" style="37" customWidth="1"/>
    <col min="8779" max="8779" width="12" style="37" customWidth="1"/>
    <col min="8780" max="8780" width="20" style="37" customWidth="1"/>
    <col min="8781" max="8781" width="14" style="37" customWidth="1"/>
    <col min="8782" max="8782" width="16.5" style="37" customWidth="1"/>
    <col min="8783" max="8783" width="12" style="37" customWidth="1"/>
    <col min="8784" max="8784" width="20" style="37" customWidth="1"/>
    <col min="8785" max="8785" width="14" style="37" customWidth="1"/>
    <col min="8786" max="8786" width="12.5" style="37" customWidth="1"/>
    <col min="8787" max="8789" width="0" style="37" hidden="1" customWidth="1"/>
    <col min="8790" max="9017" width="9.33203125" style="37"/>
    <col min="9018" max="9018" width="6" style="37" customWidth="1"/>
    <col min="9019" max="9019" width="37.83203125" style="37" customWidth="1"/>
    <col min="9020" max="9022" width="12" style="37" customWidth="1"/>
    <col min="9023" max="9024" width="14.5" style="37" customWidth="1"/>
    <col min="9025" max="9025" width="13.1640625" style="37" customWidth="1"/>
    <col min="9026" max="9026" width="14.5" style="37" customWidth="1"/>
    <col min="9027" max="9027" width="13.1640625" style="37" customWidth="1"/>
    <col min="9028" max="9028" width="14.5" style="37" customWidth="1"/>
    <col min="9029" max="9029" width="13.1640625" style="37" customWidth="1"/>
    <col min="9030" max="9030" width="14.5" style="37" customWidth="1"/>
    <col min="9031" max="9031" width="13.1640625" style="37" customWidth="1"/>
    <col min="9032" max="9032" width="14.5" style="37" customWidth="1"/>
    <col min="9033" max="9033" width="13.1640625" style="37" customWidth="1"/>
    <col min="9034" max="9034" width="16.5" style="37" customWidth="1"/>
    <col min="9035" max="9035" width="12" style="37" customWidth="1"/>
    <col min="9036" max="9036" width="20" style="37" customWidth="1"/>
    <col min="9037" max="9037" width="14" style="37" customWidth="1"/>
    <col min="9038" max="9038" width="16.5" style="37" customWidth="1"/>
    <col min="9039" max="9039" width="12" style="37" customWidth="1"/>
    <col min="9040" max="9040" width="20" style="37" customWidth="1"/>
    <col min="9041" max="9041" width="14" style="37" customWidth="1"/>
    <col min="9042" max="9042" width="12.5" style="37" customWidth="1"/>
    <col min="9043" max="9045" width="0" style="37" hidden="1" customWidth="1"/>
    <col min="9046" max="9273" width="9.33203125" style="37"/>
    <col min="9274" max="9274" width="6" style="37" customWidth="1"/>
    <col min="9275" max="9275" width="37.83203125" style="37" customWidth="1"/>
    <col min="9276" max="9278" width="12" style="37" customWidth="1"/>
    <col min="9279" max="9280" width="14.5" style="37" customWidth="1"/>
    <col min="9281" max="9281" width="13.1640625" style="37" customWidth="1"/>
    <col min="9282" max="9282" width="14.5" style="37" customWidth="1"/>
    <col min="9283" max="9283" width="13.1640625" style="37" customWidth="1"/>
    <col min="9284" max="9284" width="14.5" style="37" customWidth="1"/>
    <col min="9285" max="9285" width="13.1640625" style="37" customWidth="1"/>
    <col min="9286" max="9286" width="14.5" style="37" customWidth="1"/>
    <col min="9287" max="9287" width="13.1640625" style="37" customWidth="1"/>
    <col min="9288" max="9288" width="14.5" style="37" customWidth="1"/>
    <col min="9289" max="9289" width="13.1640625" style="37" customWidth="1"/>
    <col min="9290" max="9290" width="16.5" style="37" customWidth="1"/>
    <col min="9291" max="9291" width="12" style="37" customWidth="1"/>
    <col min="9292" max="9292" width="20" style="37" customWidth="1"/>
    <col min="9293" max="9293" width="14" style="37" customWidth="1"/>
    <col min="9294" max="9294" width="16.5" style="37" customWidth="1"/>
    <col min="9295" max="9295" width="12" style="37" customWidth="1"/>
    <col min="9296" max="9296" width="20" style="37" customWidth="1"/>
    <col min="9297" max="9297" width="14" style="37" customWidth="1"/>
    <col min="9298" max="9298" width="12.5" style="37" customWidth="1"/>
    <col min="9299" max="9301" width="0" style="37" hidden="1" customWidth="1"/>
    <col min="9302" max="9529" width="9.33203125" style="37"/>
    <col min="9530" max="9530" width="6" style="37" customWidth="1"/>
    <col min="9531" max="9531" width="37.83203125" style="37" customWidth="1"/>
    <col min="9532" max="9534" width="12" style="37" customWidth="1"/>
    <col min="9535" max="9536" width="14.5" style="37" customWidth="1"/>
    <col min="9537" max="9537" width="13.1640625" style="37" customWidth="1"/>
    <col min="9538" max="9538" width="14.5" style="37" customWidth="1"/>
    <col min="9539" max="9539" width="13.1640625" style="37" customWidth="1"/>
    <col min="9540" max="9540" width="14.5" style="37" customWidth="1"/>
    <col min="9541" max="9541" width="13.1640625" style="37" customWidth="1"/>
    <col min="9542" max="9542" width="14.5" style="37" customWidth="1"/>
    <col min="9543" max="9543" width="13.1640625" style="37" customWidth="1"/>
    <col min="9544" max="9544" width="14.5" style="37" customWidth="1"/>
    <col min="9545" max="9545" width="13.1640625" style="37" customWidth="1"/>
    <col min="9546" max="9546" width="16.5" style="37" customWidth="1"/>
    <col min="9547" max="9547" width="12" style="37" customWidth="1"/>
    <col min="9548" max="9548" width="20" style="37" customWidth="1"/>
    <col min="9549" max="9549" width="14" style="37" customWidth="1"/>
    <col min="9550" max="9550" width="16.5" style="37" customWidth="1"/>
    <col min="9551" max="9551" width="12" style="37" customWidth="1"/>
    <col min="9552" max="9552" width="20" style="37" customWidth="1"/>
    <col min="9553" max="9553" width="14" style="37" customWidth="1"/>
    <col min="9554" max="9554" width="12.5" style="37" customWidth="1"/>
    <col min="9555" max="9557" width="0" style="37" hidden="1" customWidth="1"/>
    <col min="9558" max="9785" width="9.33203125" style="37"/>
    <col min="9786" max="9786" width="6" style="37" customWidth="1"/>
    <col min="9787" max="9787" width="37.83203125" style="37" customWidth="1"/>
    <col min="9788" max="9790" width="12" style="37" customWidth="1"/>
    <col min="9791" max="9792" width="14.5" style="37" customWidth="1"/>
    <col min="9793" max="9793" width="13.1640625" style="37" customWidth="1"/>
    <col min="9794" max="9794" width="14.5" style="37" customWidth="1"/>
    <col min="9795" max="9795" width="13.1640625" style="37" customWidth="1"/>
    <col min="9796" max="9796" width="14.5" style="37" customWidth="1"/>
    <col min="9797" max="9797" width="13.1640625" style="37" customWidth="1"/>
    <col min="9798" max="9798" width="14.5" style="37" customWidth="1"/>
    <col min="9799" max="9799" width="13.1640625" style="37" customWidth="1"/>
    <col min="9800" max="9800" width="14.5" style="37" customWidth="1"/>
    <col min="9801" max="9801" width="13.1640625" style="37" customWidth="1"/>
    <col min="9802" max="9802" width="16.5" style="37" customWidth="1"/>
    <col min="9803" max="9803" width="12" style="37" customWidth="1"/>
    <col min="9804" max="9804" width="20" style="37" customWidth="1"/>
    <col min="9805" max="9805" width="14" style="37" customWidth="1"/>
    <col min="9806" max="9806" width="16.5" style="37" customWidth="1"/>
    <col min="9807" max="9807" width="12" style="37" customWidth="1"/>
    <col min="9808" max="9808" width="20" style="37" customWidth="1"/>
    <col min="9809" max="9809" width="14" style="37" customWidth="1"/>
    <col min="9810" max="9810" width="12.5" style="37" customWidth="1"/>
    <col min="9811" max="9813" width="0" style="37" hidden="1" customWidth="1"/>
    <col min="9814" max="10041" width="9.33203125" style="37"/>
    <col min="10042" max="10042" width="6" style="37" customWidth="1"/>
    <col min="10043" max="10043" width="37.83203125" style="37" customWidth="1"/>
    <col min="10044" max="10046" width="12" style="37" customWidth="1"/>
    <col min="10047" max="10048" width="14.5" style="37" customWidth="1"/>
    <col min="10049" max="10049" width="13.1640625" style="37" customWidth="1"/>
    <col min="10050" max="10050" width="14.5" style="37" customWidth="1"/>
    <col min="10051" max="10051" width="13.1640625" style="37" customWidth="1"/>
    <col min="10052" max="10052" width="14.5" style="37" customWidth="1"/>
    <col min="10053" max="10053" width="13.1640625" style="37" customWidth="1"/>
    <col min="10054" max="10054" width="14.5" style="37" customWidth="1"/>
    <col min="10055" max="10055" width="13.1640625" style="37" customWidth="1"/>
    <col min="10056" max="10056" width="14.5" style="37" customWidth="1"/>
    <col min="10057" max="10057" width="13.1640625" style="37" customWidth="1"/>
    <col min="10058" max="10058" width="16.5" style="37" customWidth="1"/>
    <col min="10059" max="10059" width="12" style="37" customWidth="1"/>
    <col min="10060" max="10060" width="20" style="37" customWidth="1"/>
    <col min="10061" max="10061" width="14" style="37" customWidth="1"/>
    <col min="10062" max="10062" width="16.5" style="37" customWidth="1"/>
    <col min="10063" max="10063" width="12" style="37" customWidth="1"/>
    <col min="10064" max="10064" width="20" style="37" customWidth="1"/>
    <col min="10065" max="10065" width="14" style="37" customWidth="1"/>
    <col min="10066" max="10066" width="12.5" style="37" customWidth="1"/>
    <col min="10067" max="10069" width="0" style="37" hidden="1" customWidth="1"/>
    <col min="10070" max="10297" width="9.33203125" style="37"/>
    <col min="10298" max="10298" width="6" style="37" customWidth="1"/>
    <col min="10299" max="10299" width="37.83203125" style="37" customWidth="1"/>
    <col min="10300" max="10302" width="12" style="37" customWidth="1"/>
    <col min="10303" max="10304" width="14.5" style="37" customWidth="1"/>
    <col min="10305" max="10305" width="13.1640625" style="37" customWidth="1"/>
    <col min="10306" max="10306" width="14.5" style="37" customWidth="1"/>
    <col min="10307" max="10307" width="13.1640625" style="37" customWidth="1"/>
    <col min="10308" max="10308" width="14.5" style="37" customWidth="1"/>
    <col min="10309" max="10309" width="13.1640625" style="37" customWidth="1"/>
    <col min="10310" max="10310" width="14.5" style="37" customWidth="1"/>
    <col min="10311" max="10311" width="13.1640625" style="37" customWidth="1"/>
    <col min="10312" max="10312" width="14.5" style="37" customWidth="1"/>
    <col min="10313" max="10313" width="13.1640625" style="37" customWidth="1"/>
    <col min="10314" max="10314" width="16.5" style="37" customWidth="1"/>
    <col min="10315" max="10315" width="12" style="37" customWidth="1"/>
    <col min="10316" max="10316" width="20" style="37" customWidth="1"/>
    <col min="10317" max="10317" width="14" style="37" customWidth="1"/>
    <col min="10318" max="10318" width="16.5" style="37" customWidth="1"/>
    <col min="10319" max="10319" width="12" style="37" customWidth="1"/>
    <col min="10320" max="10320" width="20" style="37" customWidth="1"/>
    <col min="10321" max="10321" width="14" style="37" customWidth="1"/>
    <col min="10322" max="10322" width="12.5" style="37" customWidth="1"/>
    <col min="10323" max="10325" width="0" style="37" hidden="1" customWidth="1"/>
    <col min="10326" max="10553" width="9.33203125" style="37"/>
    <col min="10554" max="10554" width="6" style="37" customWidth="1"/>
    <col min="10555" max="10555" width="37.83203125" style="37" customWidth="1"/>
    <col min="10556" max="10558" width="12" style="37" customWidth="1"/>
    <col min="10559" max="10560" width="14.5" style="37" customWidth="1"/>
    <col min="10561" max="10561" width="13.1640625" style="37" customWidth="1"/>
    <col min="10562" max="10562" width="14.5" style="37" customWidth="1"/>
    <col min="10563" max="10563" width="13.1640625" style="37" customWidth="1"/>
    <col min="10564" max="10564" width="14.5" style="37" customWidth="1"/>
    <col min="10565" max="10565" width="13.1640625" style="37" customWidth="1"/>
    <col min="10566" max="10566" width="14.5" style="37" customWidth="1"/>
    <col min="10567" max="10567" width="13.1640625" style="37" customWidth="1"/>
    <col min="10568" max="10568" width="14.5" style="37" customWidth="1"/>
    <col min="10569" max="10569" width="13.1640625" style="37" customWidth="1"/>
    <col min="10570" max="10570" width="16.5" style="37" customWidth="1"/>
    <col min="10571" max="10571" width="12" style="37" customWidth="1"/>
    <col min="10572" max="10572" width="20" style="37" customWidth="1"/>
    <col min="10573" max="10573" width="14" style="37" customWidth="1"/>
    <col min="10574" max="10574" width="16.5" style="37" customWidth="1"/>
    <col min="10575" max="10575" width="12" style="37" customWidth="1"/>
    <col min="10576" max="10576" width="20" style="37" customWidth="1"/>
    <col min="10577" max="10577" width="14" style="37" customWidth="1"/>
    <col min="10578" max="10578" width="12.5" style="37" customWidth="1"/>
    <col min="10579" max="10581" width="0" style="37" hidden="1" customWidth="1"/>
    <col min="10582" max="10809" width="9.33203125" style="37"/>
    <col min="10810" max="10810" width="6" style="37" customWidth="1"/>
    <col min="10811" max="10811" width="37.83203125" style="37" customWidth="1"/>
    <col min="10812" max="10814" width="12" style="37" customWidth="1"/>
    <col min="10815" max="10816" width="14.5" style="37" customWidth="1"/>
    <col min="10817" max="10817" width="13.1640625" style="37" customWidth="1"/>
    <col min="10818" max="10818" width="14.5" style="37" customWidth="1"/>
    <col min="10819" max="10819" width="13.1640625" style="37" customWidth="1"/>
    <col min="10820" max="10820" width="14.5" style="37" customWidth="1"/>
    <col min="10821" max="10821" width="13.1640625" style="37" customWidth="1"/>
    <col min="10822" max="10822" width="14.5" style="37" customWidth="1"/>
    <col min="10823" max="10823" width="13.1640625" style="37" customWidth="1"/>
    <col min="10824" max="10824" width="14.5" style="37" customWidth="1"/>
    <col min="10825" max="10825" width="13.1640625" style="37" customWidth="1"/>
    <col min="10826" max="10826" width="16.5" style="37" customWidth="1"/>
    <col min="10827" max="10827" width="12" style="37" customWidth="1"/>
    <col min="10828" max="10828" width="20" style="37" customWidth="1"/>
    <col min="10829" max="10829" width="14" style="37" customWidth="1"/>
    <col min="10830" max="10830" width="16.5" style="37" customWidth="1"/>
    <col min="10831" max="10831" width="12" style="37" customWidth="1"/>
    <col min="10832" max="10832" width="20" style="37" customWidth="1"/>
    <col min="10833" max="10833" width="14" style="37" customWidth="1"/>
    <col min="10834" max="10834" width="12.5" style="37" customWidth="1"/>
    <col min="10835" max="10837" width="0" style="37" hidden="1" customWidth="1"/>
    <col min="10838" max="11065" width="9.33203125" style="37"/>
    <col min="11066" max="11066" width="6" style="37" customWidth="1"/>
    <col min="11067" max="11067" width="37.83203125" style="37" customWidth="1"/>
    <col min="11068" max="11070" width="12" style="37" customWidth="1"/>
    <col min="11071" max="11072" width="14.5" style="37" customWidth="1"/>
    <col min="11073" max="11073" width="13.1640625" style="37" customWidth="1"/>
    <col min="11074" max="11074" width="14.5" style="37" customWidth="1"/>
    <col min="11075" max="11075" width="13.1640625" style="37" customWidth="1"/>
    <col min="11076" max="11076" width="14.5" style="37" customWidth="1"/>
    <col min="11077" max="11077" width="13.1640625" style="37" customWidth="1"/>
    <col min="11078" max="11078" width="14.5" style="37" customWidth="1"/>
    <col min="11079" max="11079" width="13.1640625" style="37" customWidth="1"/>
    <col min="11080" max="11080" width="14.5" style="37" customWidth="1"/>
    <col min="11081" max="11081" width="13.1640625" style="37" customWidth="1"/>
    <col min="11082" max="11082" width="16.5" style="37" customWidth="1"/>
    <col min="11083" max="11083" width="12" style="37" customWidth="1"/>
    <col min="11084" max="11084" width="20" style="37" customWidth="1"/>
    <col min="11085" max="11085" width="14" style="37" customWidth="1"/>
    <col min="11086" max="11086" width="16.5" style="37" customWidth="1"/>
    <col min="11087" max="11087" width="12" style="37" customWidth="1"/>
    <col min="11088" max="11088" width="20" style="37" customWidth="1"/>
    <col min="11089" max="11089" width="14" style="37" customWidth="1"/>
    <col min="11090" max="11090" width="12.5" style="37" customWidth="1"/>
    <col min="11091" max="11093" width="0" style="37" hidden="1" customWidth="1"/>
    <col min="11094" max="11321" width="9.33203125" style="37"/>
    <col min="11322" max="11322" width="6" style="37" customWidth="1"/>
    <col min="11323" max="11323" width="37.83203125" style="37" customWidth="1"/>
    <col min="11324" max="11326" width="12" style="37" customWidth="1"/>
    <col min="11327" max="11328" width="14.5" style="37" customWidth="1"/>
    <col min="11329" max="11329" width="13.1640625" style="37" customWidth="1"/>
    <col min="11330" max="11330" width="14.5" style="37" customWidth="1"/>
    <col min="11331" max="11331" width="13.1640625" style="37" customWidth="1"/>
    <col min="11332" max="11332" width="14.5" style="37" customWidth="1"/>
    <col min="11333" max="11333" width="13.1640625" style="37" customWidth="1"/>
    <col min="11334" max="11334" width="14.5" style="37" customWidth="1"/>
    <col min="11335" max="11335" width="13.1640625" style="37" customWidth="1"/>
    <col min="11336" max="11336" width="14.5" style="37" customWidth="1"/>
    <col min="11337" max="11337" width="13.1640625" style="37" customWidth="1"/>
    <col min="11338" max="11338" width="16.5" style="37" customWidth="1"/>
    <col min="11339" max="11339" width="12" style="37" customWidth="1"/>
    <col min="11340" max="11340" width="20" style="37" customWidth="1"/>
    <col min="11341" max="11341" width="14" style="37" customWidth="1"/>
    <col min="11342" max="11342" width="16.5" style="37" customWidth="1"/>
    <col min="11343" max="11343" width="12" style="37" customWidth="1"/>
    <col min="11344" max="11344" width="20" style="37" customWidth="1"/>
    <col min="11345" max="11345" width="14" style="37" customWidth="1"/>
    <col min="11346" max="11346" width="12.5" style="37" customWidth="1"/>
    <col min="11347" max="11349" width="0" style="37" hidden="1" customWidth="1"/>
    <col min="11350" max="11577" width="9.33203125" style="37"/>
    <col min="11578" max="11578" width="6" style="37" customWidth="1"/>
    <col min="11579" max="11579" width="37.83203125" style="37" customWidth="1"/>
    <col min="11580" max="11582" width="12" style="37" customWidth="1"/>
    <col min="11583" max="11584" width="14.5" style="37" customWidth="1"/>
    <col min="11585" max="11585" width="13.1640625" style="37" customWidth="1"/>
    <col min="11586" max="11586" width="14.5" style="37" customWidth="1"/>
    <col min="11587" max="11587" width="13.1640625" style="37" customWidth="1"/>
    <col min="11588" max="11588" width="14.5" style="37" customWidth="1"/>
    <col min="11589" max="11589" width="13.1640625" style="37" customWidth="1"/>
    <col min="11590" max="11590" width="14.5" style="37" customWidth="1"/>
    <col min="11591" max="11591" width="13.1640625" style="37" customWidth="1"/>
    <col min="11592" max="11592" width="14.5" style="37" customWidth="1"/>
    <col min="11593" max="11593" width="13.1640625" style="37" customWidth="1"/>
    <col min="11594" max="11594" width="16.5" style="37" customWidth="1"/>
    <col min="11595" max="11595" width="12" style="37" customWidth="1"/>
    <col min="11596" max="11596" width="20" style="37" customWidth="1"/>
    <col min="11597" max="11597" width="14" style="37" customWidth="1"/>
    <col min="11598" max="11598" width="16.5" style="37" customWidth="1"/>
    <col min="11599" max="11599" width="12" style="37" customWidth="1"/>
    <col min="11600" max="11600" width="20" style="37" customWidth="1"/>
    <col min="11601" max="11601" width="14" style="37" customWidth="1"/>
    <col min="11602" max="11602" width="12.5" style="37" customWidth="1"/>
    <col min="11603" max="11605" width="0" style="37" hidden="1" customWidth="1"/>
    <col min="11606" max="11833" width="9.33203125" style="37"/>
    <col min="11834" max="11834" width="6" style="37" customWidth="1"/>
    <col min="11835" max="11835" width="37.83203125" style="37" customWidth="1"/>
    <col min="11836" max="11838" width="12" style="37" customWidth="1"/>
    <col min="11839" max="11840" width="14.5" style="37" customWidth="1"/>
    <col min="11841" max="11841" width="13.1640625" style="37" customWidth="1"/>
    <col min="11842" max="11842" width="14.5" style="37" customWidth="1"/>
    <col min="11843" max="11843" width="13.1640625" style="37" customWidth="1"/>
    <col min="11844" max="11844" width="14.5" style="37" customWidth="1"/>
    <col min="11845" max="11845" width="13.1640625" style="37" customWidth="1"/>
    <col min="11846" max="11846" width="14.5" style="37" customWidth="1"/>
    <col min="11847" max="11847" width="13.1640625" style="37" customWidth="1"/>
    <col min="11848" max="11848" width="14.5" style="37" customWidth="1"/>
    <col min="11849" max="11849" width="13.1640625" style="37" customWidth="1"/>
    <col min="11850" max="11850" width="16.5" style="37" customWidth="1"/>
    <col min="11851" max="11851" width="12" style="37" customWidth="1"/>
    <col min="11852" max="11852" width="20" style="37" customWidth="1"/>
    <col min="11853" max="11853" width="14" style="37" customWidth="1"/>
    <col min="11854" max="11854" width="16.5" style="37" customWidth="1"/>
    <col min="11855" max="11855" width="12" style="37" customWidth="1"/>
    <col min="11856" max="11856" width="20" style="37" customWidth="1"/>
    <col min="11857" max="11857" width="14" style="37" customWidth="1"/>
    <col min="11858" max="11858" width="12.5" style="37" customWidth="1"/>
    <col min="11859" max="11861" width="0" style="37" hidden="1" customWidth="1"/>
    <col min="11862" max="12089" width="9.33203125" style="37"/>
    <col min="12090" max="12090" width="6" style="37" customWidth="1"/>
    <col min="12091" max="12091" width="37.83203125" style="37" customWidth="1"/>
    <col min="12092" max="12094" width="12" style="37" customWidth="1"/>
    <col min="12095" max="12096" width="14.5" style="37" customWidth="1"/>
    <col min="12097" max="12097" width="13.1640625" style="37" customWidth="1"/>
    <col min="12098" max="12098" width="14.5" style="37" customWidth="1"/>
    <col min="12099" max="12099" width="13.1640625" style="37" customWidth="1"/>
    <col min="12100" max="12100" width="14.5" style="37" customWidth="1"/>
    <col min="12101" max="12101" width="13.1640625" style="37" customWidth="1"/>
    <col min="12102" max="12102" width="14.5" style="37" customWidth="1"/>
    <col min="12103" max="12103" width="13.1640625" style="37" customWidth="1"/>
    <col min="12104" max="12104" width="14.5" style="37" customWidth="1"/>
    <col min="12105" max="12105" width="13.1640625" style="37" customWidth="1"/>
    <col min="12106" max="12106" width="16.5" style="37" customWidth="1"/>
    <col min="12107" max="12107" width="12" style="37" customWidth="1"/>
    <col min="12108" max="12108" width="20" style="37" customWidth="1"/>
    <col min="12109" max="12109" width="14" style="37" customWidth="1"/>
    <col min="12110" max="12110" width="16.5" style="37" customWidth="1"/>
    <col min="12111" max="12111" width="12" style="37" customWidth="1"/>
    <col min="12112" max="12112" width="20" style="37" customWidth="1"/>
    <col min="12113" max="12113" width="14" style="37" customWidth="1"/>
    <col min="12114" max="12114" width="12.5" style="37" customWidth="1"/>
    <col min="12115" max="12117" width="0" style="37" hidden="1" customWidth="1"/>
    <col min="12118" max="12345" width="9.33203125" style="37"/>
    <col min="12346" max="12346" width="6" style="37" customWidth="1"/>
    <col min="12347" max="12347" width="37.83203125" style="37" customWidth="1"/>
    <col min="12348" max="12350" width="12" style="37" customWidth="1"/>
    <col min="12351" max="12352" width="14.5" style="37" customWidth="1"/>
    <col min="12353" max="12353" width="13.1640625" style="37" customWidth="1"/>
    <col min="12354" max="12354" width="14.5" style="37" customWidth="1"/>
    <col min="12355" max="12355" width="13.1640625" style="37" customWidth="1"/>
    <col min="12356" max="12356" width="14.5" style="37" customWidth="1"/>
    <col min="12357" max="12357" width="13.1640625" style="37" customWidth="1"/>
    <col min="12358" max="12358" width="14.5" style="37" customWidth="1"/>
    <col min="12359" max="12359" width="13.1640625" style="37" customWidth="1"/>
    <col min="12360" max="12360" width="14.5" style="37" customWidth="1"/>
    <col min="12361" max="12361" width="13.1640625" style="37" customWidth="1"/>
    <col min="12362" max="12362" width="16.5" style="37" customWidth="1"/>
    <col min="12363" max="12363" width="12" style="37" customWidth="1"/>
    <col min="12364" max="12364" width="20" style="37" customWidth="1"/>
    <col min="12365" max="12365" width="14" style="37" customWidth="1"/>
    <col min="12366" max="12366" width="16.5" style="37" customWidth="1"/>
    <col min="12367" max="12367" width="12" style="37" customWidth="1"/>
    <col min="12368" max="12368" width="20" style="37" customWidth="1"/>
    <col min="12369" max="12369" width="14" style="37" customWidth="1"/>
    <col min="12370" max="12370" width="12.5" style="37" customWidth="1"/>
    <col min="12371" max="12373" width="0" style="37" hidden="1" customWidth="1"/>
    <col min="12374" max="12601" width="9.33203125" style="37"/>
    <col min="12602" max="12602" width="6" style="37" customWidth="1"/>
    <col min="12603" max="12603" width="37.83203125" style="37" customWidth="1"/>
    <col min="12604" max="12606" width="12" style="37" customWidth="1"/>
    <col min="12607" max="12608" width="14.5" style="37" customWidth="1"/>
    <col min="12609" max="12609" width="13.1640625" style="37" customWidth="1"/>
    <col min="12610" max="12610" width="14.5" style="37" customWidth="1"/>
    <col min="12611" max="12611" width="13.1640625" style="37" customWidth="1"/>
    <col min="12612" max="12612" width="14.5" style="37" customWidth="1"/>
    <col min="12613" max="12613" width="13.1640625" style="37" customWidth="1"/>
    <col min="12614" max="12614" width="14.5" style="37" customWidth="1"/>
    <col min="12615" max="12615" width="13.1640625" style="37" customWidth="1"/>
    <col min="12616" max="12616" width="14.5" style="37" customWidth="1"/>
    <col min="12617" max="12617" width="13.1640625" style="37" customWidth="1"/>
    <col min="12618" max="12618" width="16.5" style="37" customWidth="1"/>
    <col min="12619" max="12619" width="12" style="37" customWidth="1"/>
    <col min="12620" max="12620" width="20" style="37" customWidth="1"/>
    <col min="12621" max="12621" width="14" style="37" customWidth="1"/>
    <col min="12622" max="12622" width="16.5" style="37" customWidth="1"/>
    <col min="12623" max="12623" width="12" style="37" customWidth="1"/>
    <col min="12624" max="12624" width="20" style="37" customWidth="1"/>
    <col min="12625" max="12625" width="14" style="37" customWidth="1"/>
    <col min="12626" max="12626" width="12.5" style="37" customWidth="1"/>
    <col min="12627" max="12629" width="0" style="37" hidden="1" customWidth="1"/>
    <col min="12630" max="12857" width="9.33203125" style="37"/>
    <col min="12858" max="12858" width="6" style="37" customWidth="1"/>
    <col min="12859" max="12859" width="37.83203125" style="37" customWidth="1"/>
    <col min="12860" max="12862" width="12" style="37" customWidth="1"/>
    <col min="12863" max="12864" width="14.5" style="37" customWidth="1"/>
    <col min="12865" max="12865" width="13.1640625" style="37" customWidth="1"/>
    <col min="12866" max="12866" width="14.5" style="37" customWidth="1"/>
    <col min="12867" max="12867" width="13.1640625" style="37" customWidth="1"/>
    <col min="12868" max="12868" width="14.5" style="37" customWidth="1"/>
    <col min="12869" max="12869" width="13.1640625" style="37" customWidth="1"/>
    <col min="12870" max="12870" width="14.5" style="37" customWidth="1"/>
    <col min="12871" max="12871" width="13.1640625" style="37" customWidth="1"/>
    <col min="12872" max="12872" width="14.5" style="37" customWidth="1"/>
    <col min="12873" max="12873" width="13.1640625" style="37" customWidth="1"/>
    <col min="12874" max="12874" width="16.5" style="37" customWidth="1"/>
    <col min="12875" max="12875" width="12" style="37" customWidth="1"/>
    <col min="12876" max="12876" width="20" style="37" customWidth="1"/>
    <col min="12877" max="12877" width="14" style="37" customWidth="1"/>
    <col min="12878" max="12878" width="16.5" style="37" customWidth="1"/>
    <col min="12879" max="12879" width="12" style="37" customWidth="1"/>
    <col min="12880" max="12880" width="20" style="37" customWidth="1"/>
    <col min="12881" max="12881" width="14" style="37" customWidth="1"/>
    <col min="12882" max="12882" width="12.5" style="37" customWidth="1"/>
    <col min="12883" max="12885" width="0" style="37" hidden="1" customWidth="1"/>
    <col min="12886" max="13113" width="9.33203125" style="37"/>
    <col min="13114" max="13114" width="6" style="37" customWidth="1"/>
    <col min="13115" max="13115" width="37.83203125" style="37" customWidth="1"/>
    <col min="13116" max="13118" width="12" style="37" customWidth="1"/>
    <col min="13119" max="13120" width="14.5" style="37" customWidth="1"/>
    <col min="13121" max="13121" width="13.1640625" style="37" customWidth="1"/>
    <col min="13122" max="13122" width="14.5" style="37" customWidth="1"/>
    <col min="13123" max="13123" width="13.1640625" style="37" customWidth="1"/>
    <col min="13124" max="13124" width="14.5" style="37" customWidth="1"/>
    <col min="13125" max="13125" width="13.1640625" style="37" customWidth="1"/>
    <col min="13126" max="13126" width="14.5" style="37" customWidth="1"/>
    <col min="13127" max="13127" width="13.1640625" style="37" customWidth="1"/>
    <col min="13128" max="13128" width="14.5" style="37" customWidth="1"/>
    <col min="13129" max="13129" width="13.1640625" style="37" customWidth="1"/>
    <col min="13130" max="13130" width="16.5" style="37" customWidth="1"/>
    <col min="13131" max="13131" width="12" style="37" customWidth="1"/>
    <col min="13132" max="13132" width="20" style="37" customWidth="1"/>
    <col min="13133" max="13133" width="14" style="37" customWidth="1"/>
    <col min="13134" max="13134" width="16.5" style="37" customWidth="1"/>
    <col min="13135" max="13135" width="12" style="37" customWidth="1"/>
    <col min="13136" max="13136" width="20" style="37" customWidth="1"/>
    <col min="13137" max="13137" width="14" style="37" customWidth="1"/>
    <col min="13138" max="13138" width="12.5" style="37" customWidth="1"/>
    <col min="13139" max="13141" width="0" style="37" hidden="1" customWidth="1"/>
    <col min="13142" max="13369" width="9.33203125" style="37"/>
    <col min="13370" max="13370" width="6" style="37" customWidth="1"/>
    <col min="13371" max="13371" width="37.83203125" style="37" customWidth="1"/>
    <col min="13372" max="13374" width="12" style="37" customWidth="1"/>
    <col min="13375" max="13376" width="14.5" style="37" customWidth="1"/>
    <col min="13377" max="13377" width="13.1640625" style="37" customWidth="1"/>
    <col min="13378" max="13378" width="14.5" style="37" customWidth="1"/>
    <col min="13379" max="13379" width="13.1640625" style="37" customWidth="1"/>
    <col min="13380" max="13380" width="14.5" style="37" customWidth="1"/>
    <col min="13381" max="13381" width="13.1640625" style="37" customWidth="1"/>
    <col min="13382" max="13382" width="14.5" style="37" customWidth="1"/>
    <col min="13383" max="13383" width="13.1640625" style="37" customWidth="1"/>
    <col min="13384" max="13384" width="14.5" style="37" customWidth="1"/>
    <col min="13385" max="13385" width="13.1640625" style="37" customWidth="1"/>
    <col min="13386" max="13386" width="16.5" style="37" customWidth="1"/>
    <col min="13387" max="13387" width="12" style="37" customWidth="1"/>
    <col min="13388" max="13388" width="20" style="37" customWidth="1"/>
    <col min="13389" max="13389" width="14" style="37" customWidth="1"/>
    <col min="13390" max="13390" width="16.5" style="37" customWidth="1"/>
    <col min="13391" max="13391" width="12" style="37" customWidth="1"/>
    <col min="13392" max="13392" width="20" style="37" customWidth="1"/>
    <col min="13393" max="13393" width="14" style="37" customWidth="1"/>
    <col min="13394" max="13394" width="12.5" style="37" customWidth="1"/>
    <col min="13395" max="13397" width="0" style="37" hidden="1" customWidth="1"/>
    <col min="13398" max="13625" width="9.33203125" style="37"/>
    <col min="13626" max="13626" width="6" style="37" customWidth="1"/>
    <col min="13627" max="13627" width="37.83203125" style="37" customWidth="1"/>
    <col min="13628" max="13630" width="12" style="37" customWidth="1"/>
    <col min="13631" max="13632" width="14.5" style="37" customWidth="1"/>
    <col min="13633" max="13633" width="13.1640625" style="37" customWidth="1"/>
    <col min="13634" max="13634" width="14.5" style="37" customWidth="1"/>
    <col min="13635" max="13635" width="13.1640625" style="37" customWidth="1"/>
    <col min="13636" max="13636" width="14.5" style="37" customWidth="1"/>
    <col min="13637" max="13637" width="13.1640625" style="37" customWidth="1"/>
    <col min="13638" max="13638" width="14.5" style="37" customWidth="1"/>
    <col min="13639" max="13639" width="13.1640625" style="37" customWidth="1"/>
    <col min="13640" max="13640" width="14.5" style="37" customWidth="1"/>
    <col min="13641" max="13641" width="13.1640625" style="37" customWidth="1"/>
    <col min="13642" max="13642" width="16.5" style="37" customWidth="1"/>
    <col min="13643" max="13643" width="12" style="37" customWidth="1"/>
    <col min="13644" max="13644" width="20" style="37" customWidth="1"/>
    <col min="13645" max="13645" width="14" style="37" customWidth="1"/>
    <col min="13646" max="13646" width="16.5" style="37" customWidth="1"/>
    <col min="13647" max="13647" width="12" style="37" customWidth="1"/>
    <col min="13648" max="13648" width="20" style="37" customWidth="1"/>
    <col min="13649" max="13649" width="14" style="37" customWidth="1"/>
    <col min="13650" max="13650" width="12.5" style="37" customWidth="1"/>
    <col min="13651" max="13653" width="0" style="37" hidden="1" customWidth="1"/>
    <col min="13654" max="13881" width="9.33203125" style="37"/>
    <col min="13882" max="13882" width="6" style="37" customWidth="1"/>
    <col min="13883" max="13883" width="37.83203125" style="37" customWidth="1"/>
    <col min="13884" max="13886" width="12" style="37" customWidth="1"/>
    <col min="13887" max="13888" width="14.5" style="37" customWidth="1"/>
    <col min="13889" max="13889" width="13.1640625" style="37" customWidth="1"/>
    <col min="13890" max="13890" width="14.5" style="37" customWidth="1"/>
    <col min="13891" max="13891" width="13.1640625" style="37" customWidth="1"/>
    <col min="13892" max="13892" width="14.5" style="37" customWidth="1"/>
    <col min="13893" max="13893" width="13.1640625" style="37" customWidth="1"/>
    <col min="13894" max="13894" width="14.5" style="37" customWidth="1"/>
    <col min="13895" max="13895" width="13.1640625" style="37" customWidth="1"/>
    <col min="13896" max="13896" width="14.5" style="37" customWidth="1"/>
    <col min="13897" max="13897" width="13.1640625" style="37" customWidth="1"/>
    <col min="13898" max="13898" width="16.5" style="37" customWidth="1"/>
    <col min="13899" max="13899" width="12" style="37" customWidth="1"/>
    <col min="13900" max="13900" width="20" style="37" customWidth="1"/>
    <col min="13901" max="13901" width="14" style="37" customWidth="1"/>
    <col min="13902" max="13902" width="16.5" style="37" customWidth="1"/>
    <col min="13903" max="13903" width="12" style="37" customWidth="1"/>
    <col min="13904" max="13904" width="20" style="37" customWidth="1"/>
    <col min="13905" max="13905" width="14" style="37" customWidth="1"/>
    <col min="13906" max="13906" width="12.5" style="37" customWidth="1"/>
    <col min="13907" max="13909" width="0" style="37" hidden="1" customWidth="1"/>
    <col min="13910" max="14137" width="9.33203125" style="37"/>
    <col min="14138" max="14138" width="6" style="37" customWidth="1"/>
    <col min="14139" max="14139" width="37.83203125" style="37" customWidth="1"/>
    <col min="14140" max="14142" width="12" style="37" customWidth="1"/>
    <col min="14143" max="14144" width="14.5" style="37" customWidth="1"/>
    <col min="14145" max="14145" width="13.1640625" style="37" customWidth="1"/>
    <col min="14146" max="14146" width="14.5" style="37" customWidth="1"/>
    <col min="14147" max="14147" width="13.1640625" style="37" customWidth="1"/>
    <col min="14148" max="14148" width="14.5" style="37" customWidth="1"/>
    <col min="14149" max="14149" width="13.1640625" style="37" customWidth="1"/>
    <col min="14150" max="14150" width="14.5" style="37" customWidth="1"/>
    <col min="14151" max="14151" width="13.1640625" style="37" customWidth="1"/>
    <col min="14152" max="14152" width="14.5" style="37" customWidth="1"/>
    <col min="14153" max="14153" width="13.1640625" style="37" customWidth="1"/>
    <col min="14154" max="14154" width="16.5" style="37" customWidth="1"/>
    <col min="14155" max="14155" width="12" style="37" customWidth="1"/>
    <col min="14156" max="14156" width="20" style="37" customWidth="1"/>
    <col min="14157" max="14157" width="14" style="37" customWidth="1"/>
    <col min="14158" max="14158" width="16.5" style="37" customWidth="1"/>
    <col min="14159" max="14159" width="12" style="37" customWidth="1"/>
    <col min="14160" max="14160" width="20" style="37" customWidth="1"/>
    <col min="14161" max="14161" width="14" style="37" customWidth="1"/>
    <col min="14162" max="14162" width="12.5" style="37" customWidth="1"/>
    <col min="14163" max="14165" width="0" style="37" hidden="1" customWidth="1"/>
    <col min="14166" max="14393" width="9.33203125" style="37"/>
    <col min="14394" max="14394" width="6" style="37" customWidth="1"/>
    <col min="14395" max="14395" width="37.83203125" style="37" customWidth="1"/>
    <col min="14396" max="14398" width="12" style="37" customWidth="1"/>
    <col min="14399" max="14400" width="14.5" style="37" customWidth="1"/>
    <col min="14401" max="14401" width="13.1640625" style="37" customWidth="1"/>
    <col min="14402" max="14402" width="14.5" style="37" customWidth="1"/>
    <col min="14403" max="14403" width="13.1640625" style="37" customWidth="1"/>
    <col min="14404" max="14404" width="14.5" style="37" customWidth="1"/>
    <col min="14405" max="14405" width="13.1640625" style="37" customWidth="1"/>
    <col min="14406" max="14406" width="14.5" style="37" customWidth="1"/>
    <col min="14407" max="14407" width="13.1640625" style="37" customWidth="1"/>
    <col min="14408" max="14408" width="14.5" style="37" customWidth="1"/>
    <col min="14409" max="14409" width="13.1640625" style="37" customWidth="1"/>
    <col min="14410" max="14410" width="16.5" style="37" customWidth="1"/>
    <col min="14411" max="14411" width="12" style="37" customWidth="1"/>
    <col min="14412" max="14412" width="20" style="37" customWidth="1"/>
    <col min="14413" max="14413" width="14" style="37" customWidth="1"/>
    <col min="14414" max="14414" width="16.5" style="37" customWidth="1"/>
    <col min="14415" max="14415" width="12" style="37" customWidth="1"/>
    <col min="14416" max="14416" width="20" style="37" customWidth="1"/>
    <col min="14417" max="14417" width="14" style="37" customWidth="1"/>
    <col min="14418" max="14418" width="12.5" style="37" customWidth="1"/>
    <col min="14419" max="14421" width="0" style="37" hidden="1" customWidth="1"/>
    <col min="14422" max="14649" width="9.33203125" style="37"/>
    <col min="14650" max="14650" width="6" style="37" customWidth="1"/>
    <col min="14651" max="14651" width="37.83203125" style="37" customWidth="1"/>
    <col min="14652" max="14654" width="12" style="37" customWidth="1"/>
    <col min="14655" max="14656" width="14.5" style="37" customWidth="1"/>
    <col min="14657" max="14657" width="13.1640625" style="37" customWidth="1"/>
    <col min="14658" max="14658" width="14.5" style="37" customWidth="1"/>
    <col min="14659" max="14659" width="13.1640625" style="37" customWidth="1"/>
    <col min="14660" max="14660" width="14.5" style="37" customWidth="1"/>
    <col min="14661" max="14661" width="13.1640625" style="37" customWidth="1"/>
    <col min="14662" max="14662" width="14.5" style="37" customWidth="1"/>
    <col min="14663" max="14663" width="13.1640625" style="37" customWidth="1"/>
    <col min="14664" max="14664" width="14.5" style="37" customWidth="1"/>
    <col min="14665" max="14665" width="13.1640625" style="37" customWidth="1"/>
    <col min="14666" max="14666" width="16.5" style="37" customWidth="1"/>
    <col min="14667" max="14667" width="12" style="37" customWidth="1"/>
    <col min="14668" max="14668" width="20" style="37" customWidth="1"/>
    <col min="14669" max="14669" width="14" style="37" customWidth="1"/>
    <col min="14670" max="14670" width="16.5" style="37" customWidth="1"/>
    <col min="14671" max="14671" width="12" style="37" customWidth="1"/>
    <col min="14672" max="14672" width="20" style="37" customWidth="1"/>
    <col min="14673" max="14673" width="14" style="37" customWidth="1"/>
    <col min="14674" max="14674" width="12.5" style="37" customWidth="1"/>
    <col min="14675" max="14677" width="0" style="37" hidden="1" customWidth="1"/>
    <col min="14678" max="14905" width="9.33203125" style="37"/>
    <col min="14906" max="14906" width="6" style="37" customWidth="1"/>
    <col min="14907" max="14907" width="37.83203125" style="37" customWidth="1"/>
    <col min="14908" max="14910" width="12" style="37" customWidth="1"/>
    <col min="14911" max="14912" width="14.5" style="37" customWidth="1"/>
    <col min="14913" max="14913" width="13.1640625" style="37" customWidth="1"/>
    <col min="14914" max="14914" width="14.5" style="37" customWidth="1"/>
    <col min="14915" max="14915" width="13.1640625" style="37" customWidth="1"/>
    <col min="14916" max="14916" width="14.5" style="37" customWidth="1"/>
    <col min="14917" max="14917" width="13.1640625" style="37" customWidth="1"/>
    <col min="14918" max="14918" width="14.5" style="37" customWidth="1"/>
    <col min="14919" max="14919" width="13.1640625" style="37" customWidth="1"/>
    <col min="14920" max="14920" width="14.5" style="37" customWidth="1"/>
    <col min="14921" max="14921" width="13.1640625" style="37" customWidth="1"/>
    <col min="14922" max="14922" width="16.5" style="37" customWidth="1"/>
    <col min="14923" max="14923" width="12" style="37" customWidth="1"/>
    <col min="14924" max="14924" width="20" style="37" customWidth="1"/>
    <col min="14925" max="14925" width="14" style="37" customWidth="1"/>
    <col min="14926" max="14926" width="16.5" style="37" customWidth="1"/>
    <col min="14927" max="14927" width="12" style="37" customWidth="1"/>
    <col min="14928" max="14928" width="20" style="37" customWidth="1"/>
    <col min="14929" max="14929" width="14" style="37" customWidth="1"/>
    <col min="14930" max="14930" width="12.5" style="37" customWidth="1"/>
    <col min="14931" max="14933" width="0" style="37" hidden="1" customWidth="1"/>
    <col min="14934" max="15161" width="9.33203125" style="37"/>
    <col min="15162" max="15162" width="6" style="37" customWidth="1"/>
    <col min="15163" max="15163" width="37.83203125" style="37" customWidth="1"/>
    <col min="15164" max="15166" width="12" style="37" customWidth="1"/>
    <col min="15167" max="15168" width="14.5" style="37" customWidth="1"/>
    <col min="15169" max="15169" width="13.1640625" style="37" customWidth="1"/>
    <col min="15170" max="15170" width="14.5" style="37" customWidth="1"/>
    <col min="15171" max="15171" width="13.1640625" style="37" customWidth="1"/>
    <col min="15172" max="15172" width="14.5" style="37" customWidth="1"/>
    <col min="15173" max="15173" width="13.1640625" style="37" customWidth="1"/>
    <col min="15174" max="15174" width="14.5" style="37" customWidth="1"/>
    <col min="15175" max="15175" width="13.1640625" style="37" customWidth="1"/>
    <col min="15176" max="15176" width="14.5" style="37" customWidth="1"/>
    <col min="15177" max="15177" width="13.1640625" style="37" customWidth="1"/>
    <col min="15178" max="15178" width="16.5" style="37" customWidth="1"/>
    <col min="15179" max="15179" width="12" style="37" customWidth="1"/>
    <col min="15180" max="15180" width="20" style="37" customWidth="1"/>
    <col min="15181" max="15181" width="14" style="37" customWidth="1"/>
    <col min="15182" max="15182" width="16.5" style="37" customWidth="1"/>
    <col min="15183" max="15183" width="12" style="37" customWidth="1"/>
    <col min="15184" max="15184" width="20" style="37" customWidth="1"/>
    <col min="15185" max="15185" width="14" style="37" customWidth="1"/>
    <col min="15186" max="15186" width="12.5" style="37" customWidth="1"/>
    <col min="15187" max="15189" width="0" style="37" hidden="1" customWidth="1"/>
    <col min="15190" max="15417" width="9.33203125" style="37"/>
    <col min="15418" max="15418" width="6" style="37" customWidth="1"/>
    <col min="15419" max="15419" width="37.83203125" style="37" customWidth="1"/>
    <col min="15420" max="15422" width="12" style="37" customWidth="1"/>
    <col min="15423" max="15424" width="14.5" style="37" customWidth="1"/>
    <col min="15425" max="15425" width="13.1640625" style="37" customWidth="1"/>
    <col min="15426" max="15426" width="14.5" style="37" customWidth="1"/>
    <col min="15427" max="15427" width="13.1640625" style="37" customWidth="1"/>
    <col min="15428" max="15428" width="14.5" style="37" customWidth="1"/>
    <col min="15429" max="15429" width="13.1640625" style="37" customWidth="1"/>
    <col min="15430" max="15430" width="14.5" style="37" customWidth="1"/>
    <col min="15431" max="15431" width="13.1640625" style="37" customWidth="1"/>
    <col min="15432" max="15432" width="14.5" style="37" customWidth="1"/>
    <col min="15433" max="15433" width="13.1640625" style="37" customWidth="1"/>
    <col min="15434" max="15434" width="16.5" style="37" customWidth="1"/>
    <col min="15435" max="15435" width="12" style="37" customWidth="1"/>
    <col min="15436" max="15436" width="20" style="37" customWidth="1"/>
    <col min="15437" max="15437" width="14" style="37" customWidth="1"/>
    <col min="15438" max="15438" width="16.5" style="37" customWidth="1"/>
    <col min="15439" max="15439" width="12" style="37" customWidth="1"/>
    <col min="15440" max="15440" width="20" style="37" customWidth="1"/>
    <col min="15441" max="15441" width="14" style="37" customWidth="1"/>
    <col min="15442" max="15442" width="12.5" style="37" customWidth="1"/>
    <col min="15443" max="15445" width="0" style="37" hidden="1" customWidth="1"/>
    <col min="15446" max="15673" width="9.33203125" style="37"/>
    <col min="15674" max="15674" width="6" style="37" customWidth="1"/>
    <col min="15675" max="15675" width="37.83203125" style="37" customWidth="1"/>
    <col min="15676" max="15678" width="12" style="37" customWidth="1"/>
    <col min="15679" max="15680" width="14.5" style="37" customWidth="1"/>
    <col min="15681" max="15681" width="13.1640625" style="37" customWidth="1"/>
    <col min="15682" max="15682" width="14.5" style="37" customWidth="1"/>
    <col min="15683" max="15683" width="13.1640625" style="37" customWidth="1"/>
    <col min="15684" max="15684" width="14.5" style="37" customWidth="1"/>
    <col min="15685" max="15685" width="13.1640625" style="37" customWidth="1"/>
    <col min="15686" max="15686" width="14.5" style="37" customWidth="1"/>
    <col min="15687" max="15687" width="13.1640625" style="37" customWidth="1"/>
    <col min="15688" max="15688" width="14.5" style="37" customWidth="1"/>
    <col min="15689" max="15689" width="13.1640625" style="37" customWidth="1"/>
    <col min="15690" max="15690" width="16.5" style="37" customWidth="1"/>
    <col min="15691" max="15691" width="12" style="37" customWidth="1"/>
    <col min="15692" max="15692" width="20" style="37" customWidth="1"/>
    <col min="15693" max="15693" width="14" style="37" customWidth="1"/>
    <col min="15694" max="15694" width="16.5" style="37" customWidth="1"/>
    <col min="15695" max="15695" width="12" style="37" customWidth="1"/>
    <col min="15696" max="15696" width="20" style="37" customWidth="1"/>
    <col min="15697" max="15697" width="14" style="37" customWidth="1"/>
    <col min="15698" max="15698" width="12.5" style="37" customWidth="1"/>
    <col min="15699" max="15701" width="0" style="37" hidden="1" customWidth="1"/>
    <col min="15702" max="15929" width="9.33203125" style="37"/>
    <col min="15930" max="15930" width="6" style="37" customWidth="1"/>
    <col min="15931" max="15931" width="37.83203125" style="37" customWidth="1"/>
    <col min="15932" max="15934" width="12" style="37" customWidth="1"/>
    <col min="15935" max="15936" width="14.5" style="37" customWidth="1"/>
    <col min="15937" max="15937" width="13.1640625" style="37" customWidth="1"/>
    <col min="15938" max="15938" width="14.5" style="37" customWidth="1"/>
    <col min="15939" max="15939" width="13.1640625" style="37" customWidth="1"/>
    <col min="15940" max="15940" width="14.5" style="37" customWidth="1"/>
    <col min="15941" max="15941" width="13.1640625" style="37" customWidth="1"/>
    <col min="15942" max="15942" width="14.5" style="37" customWidth="1"/>
    <col min="15943" max="15943" width="13.1640625" style="37" customWidth="1"/>
    <col min="15944" max="15944" width="14.5" style="37" customWidth="1"/>
    <col min="15945" max="15945" width="13.1640625" style="37" customWidth="1"/>
    <col min="15946" max="15946" width="16.5" style="37" customWidth="1"/>
    <col min="15947" max="15947" width="12" style="37" customWidth="1"/>
    <col min="15948" max="15948" width="20" style="37" customWidth="1"/>
    <col min="15949" max="15949" width="14" style="37" customWidth="1"/>
    <col min="15950" max="15950" width="16.5" style="37" customWidth="1"/>
    <col min="15951" max="15951" width="12" style="37" customWidth="1"/>
    <col min="15952" max="15952" width="20" style="37" customWidth="1"/>
    <col min="15953" max="15953" width="14" style="37" customWidth="1"/>
    <col min="15954" max="15954" width="12.5" style="37" customWidth="1"/>
    <col min="15955" max="15957" width="0" style="37" hidden="1" customWidth="1"/>
    <col min="15958" max="16185" width="9.33203125" style="37"/>
    <col min="16186" max="16186" width="6" style="37" customWidth="1"/>
    <col min="16187" max="16187" width="37.83203125" style="37" customWidth="1"/>
    <col min="16188" max="16190" width="12" style="37" customWidth="1"/>
    <col min="16191" max="16192" width="14.5" style="37" customWidth="1"/>
    <col min="16193" max="16193" width="13.1640625" style="37" customWidth="1"/>
    <col min="16194" max="16194" width="14.5" style="37" customWidth="1"/>
    <col min="16195" max="16195" width="13.1640625" style="37" customWidth="1"/>
    <col min="16196" max="16196" width="14.5" style="37" customWidth="1"/>
    <col min="16197" max="16197" width="13.1640625" style="37" customWidth="1"/>
    <col min="16198" max="16198" width="14.5" style="37" customWidth="1"/>
    <col min="16199" max="16199" width="13.1640625" style="37" customWidth="1"/>
    <col min="16200" max="16200" width="14.5" style="37" customWidth="1"/>
    <col min="16201" max="16201" width="13.1640625" style="37" customWidth="1"/>
    <col min="16202" max="16202" width="16.5" style="37" customWidth="1"/>
    <col min="16203" max="16203" width="12" style="37" customWidth="1"/>
    <col min="16204" max="16204" width="20" style="37" customWidth="1"/>
    <col min="16205" max="16205" width="14" style="37" customWidth="1"/>
    <col min="16206" max="16206" width="16.5" style="37" customWidth="1"/>
    <col min="16207" max="16207" width="12" style="37" customWidth="1"/>
    <col min="16208" max="16208" width="20" style="37" customWidth="1"/>
    <col min="16209" max="16209" width="14" style="37" customWidth="1"/>
    <col min="16210" max="16210" width="12.5" style="37" customWidth="1"/>
    <col min="16211" max="16213" width="0" style="37" hidden="1" customWidth="1"/>
    <col min="16214" max="16384" width="9.33203125" style="37"/>
  </cols>
  <sheetData>
    <row r="1" spans="1:95" s="38" customFormat="1" ht="24.95" customHeight="1">
      <c r="A1" s="329" t="s">
        <v>132</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row>
    <row r="2" spans="1:95" s="38" customFormat="1" ht="24.95" customHeight="1">
      <c r="A2" s="326" t="s">
        <v>72</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c r="BL2" s="326"/>
      <c r="BM2" s="326"/>
      <c r="BN2" s="326"/>
      <c r="BO2" s="326"/>
      <c r="BP2" s="326"/>
      <c r="BQ2" s="326"/>
      <c r="BR2" s="326"/>
      <c r="BS2" s="326"/>
      <c r="BT2" s="326"/>
      <c r="BU2" s="326"/>
      <c r="BV2" s="326"/>
      <c r="BW2" s="326"/>
      <c r="BX2" s="326"/>
      <c r="BY2" s="326"/>
      <c r="BZ2" s="326"/>
      <c r="CA2" s="326"/>
      <c r="CB2" s="326"/>
      <c r="CC2" s="326"/>
      <c r="CD2" s="326"/>
      <c r="CE2" s="326"/>
      <c r="CF2" s="326"/>
      <c r="CG2" s="326"/>
      <c r="CH2" s="326"/>
      <c r="CI2" s="326"/>
      <c r="CJ2" s="326"/>
      <c r="CK2" s="326"/>
      <c r="CL2" s="326"/>
      <c r="CM2" s="326"/>
      <c r="CN2" s="326"/>
      <c r="CO2" s="326"/>
      <c r="CP2" s="326"/>
      <c r="CQ2" s="326"/>
    </row>
    <row r="3" spans="1:95" ht="24.95" customHeight="1">
      <c r="A3" s="330" t="s">
        <v>197</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0"/>
      <c r="CA3" s="330"/>
      <c r="CB3" s="330"/>
      <c r="CC3" s="330"/>
      <c r="CD3" s="330"/>
      <c r="CE3" s="330"/>
      <c r="CF3" s="330"/>
      <c r="CG3" s="330"/>
      <c r="CH3" s="330"/>
      <c r="CI3" s="330"/>
      <c r="CJ3" s="330"/>
      <c r="CK3" s="330"/>
      <c r="CL3" s="330"/>
      <c r="CM3" s="330"/>
      <c r="CN3" s="330"/>
      <c r="CO3" s="330"/>
      <c r="CP3" s="330"/>
      <c r="CQ3" s="330"/>
    </row>
    <row r="4" spans="1:95" ht="24.95" customHeight="1">
      <c r="A4" s="327" t="str">
        <f>'Bieu 01 TH'!A4:AN4</f>
        <v>(Biểu mẫu kèm theo Công văn số              /SKHĐT-TH ngày           tháng       năm 2019 của Sở Kế hoạch và Đầu tư)</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7"/>
      <c r="CQ4" s="327"/>
    </row>
    <row r="5" spans="1:95" s="39" customFormat="1" ht="24.95" customHeight="1">
      <c r="A5" s="331" t="s">
        <v>0</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row>
    <row r="6" spans="1:95" s="40" customFormat="1" ht="27" customHeight="1">
      <c r="A6" s="324" t="s">
        <v>133</v>
      </c>
      <c r="B6" s="324" t="s">
        <v>21</v>
      </c>
      <c r="C6" s="324" t="s">
        <v>22</v>
      </c>
      <c r="D6" s="324" t="s">
        <v>104</v>
      </c>
      <c r="E6" s="324" t="s">
        <v>105</v>
      </c>
      <c r="F6" s="324" t="s">
        <v>106</v>
      </c>
      <c r="G6" s="325" t="s">
        <v>184</v>
      </c>
      <c r="H6" s="325"/>
      <c r="I6" s="325"/>
      <c r="J6" s="325"/>
      <c r="K6" s="325"/>
      <c r="L6" s="324" t="s">
        <v>185</v>
      </c>
      <c r="M6" s="324"/>
      <c r="N6" s="324" t="s">
        <v>186</v>
      </c>
      <c r="O6" s="324"/>
      <c r="P6" s="324"/>
      <c r="Q6" s="324"/>
      <c r="R6" s="324"/>
      <c r="S6" s="324"/>
      <c r="T6" s="324"/>
      <c r="U6" s="324" t="s">
        <v>28</v>
      </c>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324"/>
      <c r="BS6" s="324"/>
      <c r="BT6" s="324"/>
      <c r="BU6" s="324"/>
      <c r="BV6" s="324"/>
      <c r="BW6" s="324"/>
      <c r="BX6" s="324"/>
      <c r="BY6" s="324"/>
      <c r="BZ6" s="324"/>
      <c r="CA6" s="324"/>
      <c r="CB6" s="324"/>
      <c r="CC6" s="324"/>
      <c r="CD6" s="324"/>
      <c r="CE6" s="324"/>
      <c r="CF6" s="324"/>
      <c r="CG6" s="324"/>
      <c r="CH6" s="324"/>
      <c r="CI6" s="324"/>
      <c r="CJ6" s="324" t="s">
        <v>117</v>
      </c>
      <c r="CK6" s="324"/>
      <c r="CL6" s="324"/>
      <c r="CM6" s="324"/>
      <c r="CN6" s="324"/>
      <c r="CO6" s="324"/>
      <c r="CP6" s="324"/>
      <c r="CQ6" s="324"/>
    </row>
    <row r="7" spans="1:95" s="40" customFormat="1" ht="27" customHeight="1">
      <c r="A7" s="324"/>
      <c r="B7" s="324"/>
      <c r="C7" s="324"/>
      <c r="D7" s="324"/>
      <c r="E7" s="324"/>
      <c r="F7" s="324"/>
      <c r="G7" s="325" t="s">
        <v>24</v>
      </c>
      <c r="H7" s="325" t="s">
        <v>25</v>
      </c>
      <c r="I7" s="325"/>
      <c r="J7" s="325"/>
      <c r="K7" s="325"/>
      <c r="L7" s="324"/>
      <c r="M7" s="324"/>
      <c r="N7" s="325" t="s">
        <v>26</v>
      </c>
      <c r="O7" s="324" t="s">
        <v>28</v>
      </c>
      <c r="P7" s="324"/>
      <c r="Q7" s="324"/>
      <c r="R7" s="324"/>
      <c r="S7" s="324"/>
      <c r="T7" s="324"/>
      <c r="U7" s="324" t="s">
        <v>200</v>
      </c>
      <c r="V7" s="324"/>
      <c r="W7" s="324"/>
      <c r="X7" s="324"/>
      <c r="Y7" s="324"/>
      <c r="Z7" s="324"/>
      <c r="AA7" s="324"/>
      <c r="AB7" s="324"/>
      <c r="AC7" s="324"/>
      <c r="AD7" s="324"/>
      <c r="AE7" s="324"/>
      <c r="AF7" s="324"/>
      <c r="AG7" s="324"/>
      <c r="AH7" s="324" t="s">
        <v>202</v>
      </c>
      <c r="AI7" s="324"/>
      <c r="AJ7" s="324"/>
      <c r="AK7" s="324"/>
      <c r="AL7" s="324"/>
      <c r="AM7" s="324"/>
      <c r="AN7" s="324"/>
      <c r="AO7" s="324"/>
      <c r="AP7" s="324"/>
      <c r="AQ7" s="324"/>
      <c r="AR7" s="324"/>
      <c r="AS7" s="324"/>
      <c r="AT7" s="324"/>
      <c r="AU7" s="324"/>
      <c r="AV7" s="324"/>
      <c r="AW7" s="324"/>
      <c r="AX7" s="324"/>
      <c r="AY7" s="324"/>
      <c r="AZ7" s="324" t="s">
        <v>203</v>
      </c>
      <c r="BA7" s="324"/>
      <c r="BB7" s="324"/>
      <c r="BC7" s="324"/>
      <c r="BD7" s="324"/>
      <c r="BE7" s="324"/>
      <c r="BF7" s="324"/>
      <c r="BG7" s="324"/>
      <c r="BH7" s="324"/>
      <c r="BI7" s="324"/>
      <c r="BJ7" s="324"/>
      <c r="BK7" s="324"/>
      <c r="BL7" s="324"/>
      <c r="BM7" s="324"/>
      <c r="BN7" s="324"/>
      <c r="BO7" s="324"/>
      <c r="BP7" s="324"/>
      <c r="BQ7" s="324"/>
      <c r="BR7" s="324" t="s">
        <v>210</v>
      </c>
      <c r="BS7" s="324"/>
      <c r="BT7" s="324"/>
      <c r="BU7" s="324"/>
      <c r="BV7" s="324"/>
      <c r="BW7" s="324"/>
      <c r="BX7" s="324"/>
      <c r="BY7" s="324"/>
      <c r="BZ7" s="324"/>
      <c r="CA7" s="324"/>
      <c r="CB7" s="324"/>
      <c r="CC7" s="324"/>
      <c r="CD7" s="324"/>
      <c r="CE7" s="324"/>
      <c r="CF7" s="324"/>
      <c r="CG7" s="324"/>
      <c r="CH7" s="324"/>
      <c r="CI7" s="324"/>
      <c r="CJ7" s="325" t="s">
        <v>26</v>
      </c>
      <c r="CK7" s="325" t="s">
        <v>5</v>
      </c>
      <c r="CL7" s="325"/>
      <c r="CM7" s="325"/>
      <c r="CN7" s="325"/>
      <c r="CO7" s="325"/>
      <c r="CP7" s="325"/>
      <c r="CQ7" s="324"/>
    </row>
    <row r="8" spans="1:95" s="40" customFormat="1" ht="27" customHeight="1">
      <c r="A8" s="324"/>
      <c r="B8" s="324"/>
      <c r="C8" s="324"/>
      <c r="D8" s="324"/>
      <c r="E8" s="324"/>
      <c r="F8" s="324"/>
      <c r="G8" s="325"/>
      <c r="H8" s="325" t="s">
        <v>26</v>
      </c>
      <c r="I8" s="325" t="s">
        <v>10</v>
      </c>
      <c r="J8" s="325"/>
      <c r="K8" s="325"/>
      <c r="L8" s="325" t="s">
        <v>26</v>
      </c>
      <c r="M8" s="325" t="s">
        <v>190</v>
      </c>
      <c r="N8" s="325"/>
      <c r="O8" s="325" t="s">
        <v>220</v>
      </c>
      <c r="P8" s="325"/>
      <c r="Q8" s="325"/>
      <c r="R8" s="325"/>
      <c r="S8" s="325"/>
      <c r="T8" s="325" t="s">
        <v>221</v>
      </c>
      <c r="U8" s="324" t="s">
        <v>222</v>
      </c>
      <c r="V8" s="324"/>
      <c r="W8" s="324"/>
      <c r="X8" s="324"/>
      <c r="Y8" s="324"/>
      <c r="Z8" s="324"/>
      <c r="AA8" s="324"/>
      <c r="AB8" s="324" t="s">
        <v>201</v>
      </c>
      <c r="AC8" s="324"/>
      <c r="AD8" s="324"/>
      <c r="AE8" s="324"/>
      <c r="AF8" s="324"/>
      <c r="AG8" s="324"/>
      <c r="AH8" s="324" t="s">
        <v>222</v>
      </c>
      <c r="AI8" s="324"/>
      <c r="AJ8" s="324"/>
      <c r="AK8" s="324"/>
      <c r="AL8" s="324"/>
      <c r="AM8" s="324"/>
      <c r="AN8" s="324"/>
      <c r="AO8" s="324" t="s">
        <v>206</v>
      </c>
      <c r="AP8" s="324"/>
      <c r="AQ8" s="324"/>
      <c r="AR8" s="324"/>
      <c r="AS8" s="324"/>
      <c r="AT8" s="324"/>
      <c r="AU8" s="324"/>
      <c r="AV8" s="324"/>
      <c r="AW8" s="324"/>
      <c r="AX8" s="324"/>
      <c r="AY8" s="324"/>
      <c r="AZ8" s="324" t="s">
        <v>222</v>
      </c>
      <c r="BA8" s="324"/>
      <c r="BB8" s="324"/>
      <c r="BC8" s="324"/>
      <c r="BD8" s="324"/>
      <c r="BE8" s="324"/>
      <c r="BF8" s="324"/>
      <c r="BG8" s="324" t="s">
        <v>208</v>
      </c>
      <c r="BH8" s="324"/>
      <c r="BI8" s="324"/>
      <c r="BJ8" s="324"/>
      <c r="BK8" s="324"/>
      <c r="BL8" s="324"/>
      <c r="BM8" s="324"/>
      <c r="BN8" s="324"/>
      <c r="BO8" s="324"/>
      <c r="BP8" s="324"/>
      <c r="BQ8" s="324"/>
      <c r="BR8" s="324" t="s">
        <v>222</v>
      </c>
      <c r="BS8" s="324"/>
      <c r="BT8" s="324"/>
      <c r="BU8" s="324"/>
      <c r="BV8" s="324"/>
      <c r="BW8" s="324"/>
      <c r="BX8" s="324"/>
      <c r="BY8" s="324" t="s">
        <v>211</v>
      </c>
      <c r="BZ8" s="324"/>
      <c r="CA8" s="324"/>
      <c r="CB8" s="324"/>
      <c r="CC8" s="324"/>
      <c r="CD8" s="324"/>
      <c r="CE8" s="324"/>
      <c r="CF8" s="324"/>
      <c r="CG8" s="324"/>
      <c r="CH8" s="324"/>
      <c r="CI8" s="324"/>
      <c r="CJ8" s="325"/>
      <c r="CK8" s="328" t="s">
        <v>228</v>
      </c>
      <c r="CL8" s="328"/>
      <c r="CM8" s="328"/>
      <c r="CN8" s="328"/>
      <c r="CO8" s="328"/>
      <c r="CP8" s="325" t="s">
        <v>224</v>
      </c>
      <c r="CQ8" s="324"/>
    </row>
    <row r="9" spans="1:95" s="40" customFormat="1" ht="27" customHeight="1">
      <c r="A9" s="324"/>
      <c r="B9" s="324"/>
      <c r="C9" s="324"/>
      <c r="D9" s="324"/>
      <c r="E9" s="324"/>
      <c r="F9" s="324"/>
      <c r="G9" s="325"/>
      <c r="H9" s="325"/>
      <c r="I9" s="325" t="s">
        <v>187</v>
      </c>
      <c r="J9" s="325" t="s">
        <v>188</v>
      </c>
      <c r="K9" s="325" t="s">
        <v>189</v>
      </c>
      <c r="L9" s="325"/>
      <c r="M9" s="325"/>
      <c r="N9" s="325"/>
      <c r="O9" s="328" t="s">
        <v>187</v>
      </c>
      <c r="P9" s="328"/>
      <c r="Q9" s="328"/>
      <c r="R9" s="325" t="s">
        <v>188</v>
      </c>
      <c r="S9" s="325" t="s">
        <v>189</v>
      </c>
      <c r="T9" s="325"/>
      <c r="U9" s="333" t="s">
        <v>26</v>
      </c>
      <c r="V9" s="336" t="s">
        <v>28</v>
      </c>
      <c r="W9" s="337"/>
      <c r="X9" s="337"/>
      <c r="Y9" s="337"/>
      <c r="Z9" s="337"/>
      <c r="AA9" s="338"/>
      <c r="AB9" s="333" t="s">
        <v>27</v>
      </c>
      <c r="AC9" s="336" t="s">
        <v>28</v>
      </c>
      <c r="AD9" s="337"/>
      <c r="AE9" s="337"/>
      <c r="AF9" s="337"/>
      <c r="AG9" s="338"/>
      <c r="AH9" s="325" t="s">
        <v>26</v>
      </c>
      <c r="AI9" s="324" t="s">
        <v>28</v>
      </c>
      <c r="AJ9" s="324"/>
      <c r="AK9" s="324"/>
      <c r="AL9" s="324"/>
      <c r="AM9" s="324"/>
      <c r="AN9" s="324"/>
      <c r="AO9" s="325" t="s">
        <v>225</v>
      </c>
      <c r="AP9" s="325"/>
      <c r="AQ9" s="325"/>
      <c r="AR9" s="325"/>
      <c r="AS9" s="325"/>
      <c r="AT9" s="325"/>
      <c r="AU9" s="324" t="s">
        <v>204</v>
      </c>
      <c r="AV9" s="324"/>
      <c r="AW9" s="324"/>
      <c r="AX9" s="324"/>
      <c r="AY9" s="324"/>
      <c r="AZ9" s="325" t="s">
        <v>26</v>
      </c>
      <c r="BA9" s="324" t="s">
        <v>28</v>
      </c>
      <c r="BB9" s="324"/>
      <c r="BC9" s="324"/>
      <c r="BD9" s="324"/>
      <c r="BE9" s="324"/>
      <c r="BF9" s="324"/>
      <c r="BG9" s="325" t="s">
        <v>226</v>
      </c>
      <c r="BH9" s="325"/>
      <c r="BI9" s="325"/>
      <c r="BJ9" s="325"/>
      <c r="BK9" s="325"/>
      <c r="BL9" s="325"/>
      <c r="BM9" s="324" t="s">
        <v>205</v>
      </c>
      <c r="BN9" s="324"/>
      <c r="BO9" s="324"/>
      <c r="BP9" s="324"/>
      <c r="BQ9" s="324"/>
      <c r="BR9" s="325" t="s">
        <v>26</v>
      </c>
      <c r="BS9" s="324" t="s">
        <v>28</v>
      </c>
      <c r="BT9" s="324"/>
      <c r="BU9" s="324"/>
      <c r="BV9" s="324"/>
      <c r="BW9" s="324"/>
      <c r="BX9" s="324"/>
      <c r="BY9" s="325" t="s">
        <v>227</v>
      </c>
      <c r="BZ9" s="325"/>
      <c r="CA9" s="325"/>
      <c r="CB9" s="325"/>
      <c r="CC9" s="325"/>
      <c r="CD9" s="325"/>
      <c r="CE9" s="324" t="s">
        <v>213</v>
      </c>
      <c r="CF9" s="324"/>
      <c r="CG9" s="324"/>
      <c r="CH9" s="324"/>
      <c r="CI9" s="324"/>
      <c r="CJ9" s="325"/>
      <c r="CK9" s="328" t="s">
        <v>187</v>
      </c>
      <c r="CL9" s="328"/>
      <c r="CM9" s="328"/>
      <c r="CN9" s="325" t="s">
        <v>188</v>
      </c>
      <c r="CO9" s="325" t="s">
        <v>189</v>
      </c>
      <c r="CP9" s="325"/>
      <c r="CQ9" s="324"/>
    </row>
    <row r="10" spans="1:95" s="40" customFormat="1" ht="33.75" customHeight="1">
      <c r="A10" s="324"/>
      <c r="B10" s="324"/>
      <c r="C10" s="324"/>
      <c r="D10" s="324"/>
      <c r="E10" s="324"/>
      <c r="F10" s="324"/>
      <c r="G10" s="325"/>
      <c r="H10" s="325"/>
      <c r="I10" s="325"/>
      <c r="J10" s="325"/>
      <c r="K10" s="325"/>
      <c r="L10" s="325"/>
      <c r="M10" s="325"/>
      <c r="N10" s="325"/>
      <c r="O10" s="325" t="s">
        <v>27</v>
      </c>
      <c r="P10" s="332" t="s">
        <v>229</v>
      </c>
      <c r="Q10" s="328" t="s">
        <v>44</v>
      </c>
      <c r="R10" s="325"/>
      <c r="S10" s="325"/>
      <c r="T10" s="325"/>
      <c r="U10" s="334"/>
      <c r="V10" s="325" t="s">
        <v>220</v>
      </c>
      <c r="W10" s="325"/>
      <c r="X10" s="325"/>
      <c r="Y10" s="325"/>
      <c r="Z10" s="325"/>
      <c r="AA10" s="325" t="s">
        <v>221</v>
      </c>
      <c r="AB10" s="334"/>
      <c r="AC10" s="325" t="s">
        <v>220</v>
      </c>
      <c r="AD10" s="325"/>
      <c r="AE10" s="325"/>
      <c r="AF10" s="325"/>
      <c r="AG10" s="325" t="s">
        <v>224</v>
      </c>
      <c r="AH10" s="325"/>
      <c r="AI10" s="325" t="s">
        <v>220</v>
      </c>
      <c r="AJ10" s="325"/>
      <c r="AK10" s="325"/>
      <c r="AL10" s="325"/>
      <c r="AM10" s="325"/>
      <c r="AN10" s="325" t="s">
        <v>221</v>
      </c>
      <c r="AO10" s="325" t="s">
        <v>27</v>
      </c>
      <c r="AP10" s="325" t="s">
        <v>220</v>
      </c>
      <c r="AQ10" s="325"/>
      <c r="AR10" s="325"/>
      <c r="AS10" s="325"/>
      <c r="AT10" s="325" t="s">
        <v>224</v>
      </c>
      <c r="AU10" s="325" t="s">
        <v>27</v>
      </c>
      <c r="AV10" s="325" t="s">
        <v>220</v>
      </c>
      <c r="AW10" s="325"/>
      <c r="AX10" s="325"/>
      <c r="AY10" s="325"/>
      <c r="AZ10" s="325"/>
      <c r="BA10" s="325" t="s">
        <v>220</v>
      </c>
      <c r="BB10" s="325"/>
      <c r="BC10" s="325"/>
      <c r="BD10" s="325"/>
      <c r="BE10" s="325"/>
      <c r="BF10" s="325" t="s">
        <v>221</v>
      </c>
      <c r="BG10" s="325" t="s">
        <v>27</v>
      </c>
      <c r="BH10" s="325" t="s">
        <v>220</v>
      </c>
      <c r="BI10" s="325"/>
      <c r="BJ10" s="325"/>
      <c r="BK10" s="325"/>
      <c r="BL10" s="325" t="s">
        <v>224</v>
      </c>
      <c r="BM10" s="325" t="s">
        <v>27</v>
      </c>
      <c r="BN10" s="325" t="s">
        <v>220</v>
      </c>
      <c r="BO10" s="325"/>
      <c r="BP10" s="325"/>
      <c r="BQ10" s="325"/>
      <c r="BR10" s="325"/>
      <c r="BS10" s="325" t="s">
        <v>220</v>
      </c>
      <c r="BT10" s="325"/>
      <c r="BU10" s="325"/>
      <c r="BV10" s="325"/>
      <c r="BW10" s="325"/>
      <c r="BX10" s="325" t="s">
        <v>221</v>
      </c>
      <c r="BY10" s="325" t="s">
        <v>27</v>
      </c>
      <c r="BZ10" s="325" t="s">
        <v>220</v>
      </c>
      <c r="CA10" s="325"/>
      <c r="CB10" s="325"/>
      <c r="CC10" s="325"/>
      <c r="CD10" s="325" t="s">
        <v>224</v>
      </c>
      <c r="CE10" s="325" t="s">
        <v>27</v>
      </c>
      <c r="CF10" s="325" t="s">
        <v>220</v>
      </c>
      <c r="CG10" s="325"/>
      <c r="CH10" s="325"/>
      <c r="CI10" s="325"/>
      <c r="CJ10" s="325"/>
      <c r="CK10" s="325" t="s">
        <v>27</v>
      </c>
      <c r="CL10" s="332" t="s">
        <v>229</v>
      </c>
      <c r="CM10" s="328" t="s">
        <v>44</v>
      </c>
      <c r="CN10" s="325"/>
      <c r="CO10" s="325"/>
      <c r="CP10" s="325"/>
      <c r="CQ10" s="324"/>
    </row>
    <row r="11" spans="1:95" s="40" customFormat="1" ht="33.75" customHeight="1">
      <c r="A11" s="324"/>
      <c r="B11" s="324"/>
      <c r="C11" s="324"/>
      <c r="D11" s="324"/>
      <c r="E11" s="324"/>
      <c r="F11" s="324"/>
      <c r="G11" s="325"/>
      <c r="H11" s="325"/>
      <c r="I11" s="325"/>
      <c r="J11" s="325"/>
      <c r="K11" s="325"/>
      <c r="L11" s="325"/>
      <c r="M11" s="325"/>
      <c r="N11" s="325"/>
      <c r="O11" s="325"/>
      <c r="P11" s="332"/>
      <c r="Q11" s="328"/>
      <c r="R11" s="325"/>
      <c r="S11" s="325"/>
      <c r="T11" s="325"/>
      <c r="U11" s="334"/>
      <c r="V11" s="328" t="s">
        <v>187</v>
      </c>
      <c r="W11" s="328"/>
      <c r="X11" s="328"/>
      <c r="Y11" s="325" t="s">
        <v>188</v>
      </c>
      <c r="Z11" s="325" t="s">
        <v>189</v>
      </c>
      <c r="AA11" s="325"/>
      <c r="AB11" s="334"/>
      <c r="AC11" s="325" t="s">
        <v>27</v>
      </c>
      <c r="AD11" s="325" t="s">
        <v>28</v>
      </c>
      <c r="AE11" s="325"/>
      <c r="AF11" s="325"/>
      <c r="AG11" s="325"/>
      <c r="AH11" s="325"/>
      <c r="AI11" s="328" t="s">
        <v>187</v>
      </c>
      <c r="AJ11" s="328"/>
      <c r="AK11" s="328"/>
      <c r="AL11" s="325" t="s">
        <v>188</v>
      </c>
      <c r="AM11" s="325" t="s">
        <v>189</v>
      </c>
      <c r="AN11" s="325"/>
      <c r="AO11" s="325"/>
      <c r="AP11" s="325" t="s">
        <v>27</v>
      </c>
      <c r="AQ11" s="325" t="s">
        <v>28</v>
      </c>
      <c r="AR11" s="325"/>
      <c r="AS11" s="325"/>
      <c r="AT11" s="325"/>
      <c r="AU11" s="325"/>
      <c r="AV11" s="325" t="s">
        <v>27</v>
      </c>
      <c r="AW11" s="325" t="s">
        <v>28</v>
      </c>
      <c r="AX11" s="325"/>
      <c r="AY11" s="325"/>
      <c r="AZ11" s="325"/>
      <c r="BA11" s="328" t="s">
        <v>187</v>
      </c>
      <c r="BB11" s="328"/>
      <c r="BC11" s="328"/>
      <c r="BD11" s="325" t="s">
        <v>188</v>
      </c>
      <c r="BE11" s="325" t="s">
        <v>189</v>
      </c>
      <c r="BF11" s="325"/>
      <c r="BG11" s="325"/>
      <c r="BH11" s="325" t="s">
        <v>27</v>
      </c>
      <c r="BI11" s="325" t="s">
        <v>28</v>
      </c>
      <c r="BJ11" s="325"/>
      <c r="BK11" s="325"/>
      <c r="BL11" s="325"/>
      <c r="BM11" s="325"/>
      <c r="BN11" s="325" t="s">
        <v>27</v>
      </c>
      <c r="BO11" s="325" t="s">
        <v>28</v>
      </c>
      <c r="BP11" s="325"/>
      <c r="BQ11" s="325"/>
      <c r="BR11" s="325"/>
      <c r="BS11" s="328" t="s">
        <v>187</v>
      </c>
      <c r="BT11" s="328"/>
      <c r="BU11" s="328"/>
      <c r="BV11" s="325" t="s">
        <v>188</v>
      </c>
      <c r="BW11" s="325" t="s">
        <v>189</v>
      </c>
      <c r="BX11" s="325"/>
      <c r="BY11" s="325"/>
      <c r="BZ11" s="325" t="s">
        <v>27</v>
      </c>
      <c r="CA11" s="325" t="s">
        <v>28</v>
      </c>
      <c r="CB11" s="325"/>
      <c r="CC11" s="325"/>
      <c r="CD11" s="325"/>
      <c r="CE11" s="325"/>
      <c r="CF11" s="325" t="s">
        <v>27</v>
      </c>
      <c r="CG11" s="325" t="s">
        <v>28</v>
      </c>
      <c r="CH11" s="325"/>
      <c r="CI11" s="325"/>
      <c r="CJ11" s="325"/>
      <c r="CK11" s="325"/>
      <c r="CL11" s="332"/>
      <c r="CM11" s="328"/>
      <c r="CN11" s="325"/>
      <c r="CO11" s="325"/>
      <c r="CP11" s="325"/>
      <c r="CQ11" s="324"/>
    </row>
    <row r="12" spans="1:95" s="40" customFormat="1" ht="78" customHeight="1">
      <c r="A12" s="324"/>
      <c r="B12" s="324"/>
      <c r="C12" s="324"/>
      <c r="D12" s="324"/>
      <c r="E12" s="324"/>
      <c r="F12" s="324"/>
      <c r="G12" s="325"/>
      <c r="H12" s="325"/>
      <c r="I12" s="325"/>
      <c r="J12" s="325"/>
      <c r="K12" s="325"/>
      <c r="L12" s="325"/>
      <c r="M12" s="325"/>
      <c r="N12" s="325"/>
      <c r="O12" s="325"/>
      <c r="P12" s="332"/>
      <c r="Q12" s="328"/>
      <c r="R12" s="325"/>
      <c r="S12" s="325"/>
      <c r="T12" s="325"/>
      <c r="U12" s="335"/>
      <c r="V12" s="102" t="s">
        <v>27</v>
      </c>
      <c r="W12" s="106" t="s">
        <v>229</v>
      </c>
      <c r="X12" s="107" t="s">
        <v>44</v>
      </c>
      <c r="Y12" s="325"/>
      <c r="Z12" s="325"/>
      <c r="AA12" s="325"/>
      <c r="AB12" s="335"/>
      <c r="AC12" s="325"/>
      <c r="AD12" s="102" t="s">
        <v>159</v>
      </c>
      <c r="AE12" s="102" t="s">
        <v>223</v>
      </c>
      <c r="AF12" s="102" t="s">
        <v>189</v>
      </c>
      <c r="AG12" s="325"/>
      <c r="AH12" s="325"/>
      <c r="AI12" s="102" t="s">
        <v>27</v>
      </c>
      <c r="AJ12" s="106" t="s">
        <v>229</v>
      </c>
      <c r="AK12" s="107" t="s">
        <v>44</v>
      </c>
      <c r="AL12" s="325"/>
      <c r="AM12" s="325"/>
      <c r="AN12" s="325"/>
      <c r="AO12" s="325"/>
      <c r="AP12" s="325"/>
      <c r="AQ12" s="102" t="s">
        <v>159</v>
      </c>
      <c r="AR12" s="102" t="s">
        <v>223</v>
      </c>
      <c r="AS12" s="102" t="s">
        <v>189</v>
      </c>
      <c r="AT12" s="325"/>
      <c r="AU12" s="325"/>
      <c r="AV12" s="325"/>
      <c r="AW12" s="102" t="s">
        <v>159</v>
      </c>
      <c r="AX12" s="102" t="s">
        <v>223</v>
      </c>
      <c r="AY12" s="102" t="s">
        <v>189</v>
      </c>
      <c r="AZ12" s="325"/>
      <c r="BA12" s="102" t="s">
        <v>27</v>
      </c>
      <c r="BB12" s="106" t="s">
        <v>229</v>
      </c>
      <c r="BC12" s="107" t="s">
        <v>44</v>
      </c>
      <c r="BD12" s="325"/>
      <c r="BE12" s="325"/>
      <c r="BF12" s="325"/>
      <c r="BG12" s="325"/>
      <c r="BH12" s="325"/>
      <c r="BI12" s="102" t="s">
        <v>159</v>
      </c>
      <c r="BJ12" s="102" t="s">
        <v>223</v>
      </c>
      <c r="BK12" s="102" t="s">
        <v>189</v>
      </c>
      <c r="BL12" s="325"/>
      <c r="BM12" s="325"/>
      <c r="BN12" s="325"/>
      <c r="BO12" s="102" t="s">
        <v>159</v>
      </c>
      <c r="BP12" s="102" t="s">
        <v>223</v>
      </c>
      <c r="BQ12" s="102" t="s">
        <v>189</v>
      </c>
      <c r="BR12" s="325"/>
      <c r="BS12" s="102" t="s">
        <v>27</v>
      </c>
      <c r="BT12" s="106" t="s">
        <v>229</v>
      </c>
      <c r="BU12" s="107" t="s">
        <v>44</v>
      </c>
      <c r="BV12" s="325"/>
      <c r="BW12" s="325"/>
      <c r="BX12" s="325"/>
      <c r="BY12" s="325"/>
      <c r="BZ12" s="325"/>
      <c r="CA12" s="102" t="s">
        <v>159</v>
      </c>
      <c r="CB12" s="102" t="s">
        <v>223</v>
      </c>
      <c r="CC12" s="102" t="s">
        <v>189</v>
      </c>
      <c r="CD12" s="325"/>
      <c r="CE12" s="325"/>
      <c r="CF12" s="325"/>
      <c r="CG12" s="102" t="s">
        <v>159</v>
      </c>
      <c r="CH12" s="102" t="s">
        <v>223</v>
      </c>
      <c r="CI12" s="102" t="s">
        <v>189</v>
      </c>
      <c r="CJ12" s="325"/>
      <c r="CK12" s="325"/>
      <c r="CL12" s="332"/>
      <c r="CM12" s="328"/>
      <c r="CN12" s="325"/>
      <c r="CO12" s="325"/>
      <c r="CP12" s="325"/>
      <c r="CQ12" s="324"/>
    </row>
    <row r="13" spans="1:95" s="45" customFormat="1" ht="27.95" customHeight="1">
      <c r="A13" s="73">
        <v>1</v>
      </c>
      <c r="B13" s="73">
        <f>A13+1</f>
        <v>2</v>
      </c>
      <c r="C13" s="73">
        <v>3</v>
      </c>
      <c r="D13" s="73">
        <v>4</v>
      </c>
      <c r="E13" s="73">
        <v>5</v>
      </c>
      <c r="F13" s="73">
        <f t="shared" ref="F13" si="0">E13+1</f>
        <v>6</v>
      </c>
      <c r="G13" s="73">
        <v>7</v>
      </c>
      <c r="H13" s="73">
        <f t="shared" ref="H13" si="1">G13+1</f>
        <v>8</v>
      </c>
      <c r="I13" s="73">
        <v>8</v>
      </c>
      <c r="J13" s="73">
        <f t="shared" ref="J13" si="2">I13+1</f>
        <v>9</v>
      </c>
      <c r="K13" s="73">
        <v>9</v>
      </c>
      <c r="L13" s="73">
        <f t="shared" ref="L13" si="3">K13+1</f>
        <v>10</v>
      </c>
      <c r="M13" s="73">
        <v>10</v>
      </c>
      <c r="N13" s="73">
        <f t="shared" ref="N13" si="4">M13+1</f>
        <v>11</v>
      </c>
      <c r="O13" s="73">
        <v>11</v>
      </c>
      <c r="P13" s="73">
        <f t="shared" ref="P13" si="5">O13+1</f>
        <v>12</v>
      </c>
      <c r="Q13" s="73">
        <v>12</v>
      </c>
      <c r="R13" s="73">
        <f t="shared" ref="R13" si="6">Q13+1</f>
        <v>13</v>
      </c>
      <c r="S13" s="73">
        <v>13</v>
      </c>
      <c r="T13" s="73">
        <f t="shared" ref="T13" si="7">S13+1</f>
        <v>14</v>
      </c>
      <c r="U13" s="73">
        <v>14</v>
      </c>
      <c r="V13" s="73">
        <f t="shared" ref="V13" si="8">U13+1</f>
        <v>15</v>
      </c>
      <c r="W13" s="73">
        <v>15</v>
      </c>
      <c r="X13" s="73">
        <f t="shared" ref="X13" si="9">W13+1</f>
        <v>16</v>
      </c>
      <c r="Y13" s="73">
        <v>16</v>
      </c>
      <c r="Z13" s="73">
        <f t="shared" ref="Z13" si="10">Y13+1</f>
        <v>17</v>
      </c>
      <c r="AA13" s="73">
        <v>17</v>
      </c>
      <c r="AB13" s="73">
        <f t="shared" ref="AB13" si="11">AA13+1</f>
        <v>18</v>
      </c>
      <c r="AC13" s="73">
        <v>18</v>
      </c>
      <c r="AD13" s="73">
        <f t="shared" ref="AD13" si="12">AC13+1</f>
        <v>19</v>
      </c>
      <c r="AE13" s="73">
        <v>19</v>
      </c>
      <c r="AF13" s="73">
        <f t="shared" ref="AF13" si="13">AE13+1</f>
        <v>20</v>
      </c>
      <c r="AG13" s="73">
        <v>20</v>
      </c>
      <c r="AH13" s="73">
        <f t="shared" ref="AH13" si="14">AG13+1</f>
        <v>21</v>
      </c>
      <c r="AI13" s="73">
        <v>21</v>
      </c>
      <c r="AJ13" s="73">
        <f t="shared" ref="AJ13" si="15">AI13+1</f>
        <v>22</v>
      </c>
      <c r="AK13" s="73">
        <v>22</v>
      </c>
      <c r="AL13" s="73">
        <f t="shared" ref="AL13" si="16">AK13+1</f>
        <v>23</v>
      </c>
      <c r="AM13" s="73">
        <v>23</v>
      </c>
      <c r="AN13" s="73">
        <f t="shared" ref="AN13" si="17">AM13+1</f>
        <v>24</v>
      </c>
      <c r="AO13" s="73">
        <v>24</v>
      </c>
      <c r="AP13" s="73">
        <f t="shared" ref="AP13" si="18">AO13+1</f>
        <v>25</v>
      </c>
      <c r="AQ13" s="73">
        <v>25</v>
      </c>
      <c r="AR13" s="73">
        <f t="shared" ref="AR13" si="19">AQ13+1</f>
        <v>26</v>
      </c>
      <c r="AS13" s="73">
        <v>26</v>
      </c>
      <c r="AT13" s="73">
        <f t="shared" ref="AT13" si="20">AS13+1</f>
        <v>27</v>
      </c>
      <c r="AU13" s="73">
        <v>27</v>
      </c>
      <c r="AV13" s="73">
        <f t="shared" ref="AV13" si="21">AU13+1</f>
        <v>28</v>
      </c>
      <c r="AW13" s="73">
        <v>28</v>
      </c>
      <c r="AX13" s="73">
        <f t="shared" ref="AX13" si="22">AW13+1</f>
        <v>29</v>
      </c>
      <c r="AY13" s="73">
        <v>29</v>
      </c>
      <c r="AZ13" s="73">
        <f t="shared" ref="AZ13" si="23">AY13+1</f>
        <v>30</v>
      </c>
      <c r="BA13" s="73">
        <v>30</v>
      </c>
      <c r="BB13" s="73">
        <f t="shared" ref="BB13" si="24">BA13+1</f>
        <v>31</v>
      </c>
      <c r="BC13" s="73">
        <v>31</v>
      </c>
      <c r="BD13" s="73">
        <f t="shared" ref="BD13" si="25">BC13+1</f>
        <v>32</v>
      </c>
      <c r="BE13" s="73">
        <v>32</v>
      </c>
      <c r="BF13" s="73">
        <f t="shared" ref="BF13" si="26">BE13+1</f>
        <v>33</v>
      </c>
      <c r="BG13" s="73">
        <v>33</v>
      </c>
      <c r="BH13" s="73">
        <f t="shared" ref="BH13" si="27">BG13+1</f>
        <v>34</v>
      </c>
      <c r="BI13" s="73">
        <v>34</v>
      </c>
      <c r="BJ13" s="73">
        <f t="shared" ref="BJ13" si="28">BI13+1</f>
        <v>35</v>
      </c>
      <c r="BK13" s="73">
        <v>35</v>
      </c>
      <c r="BL13" s="73">
        <f t="shared" ref="BL13" si="29">BK13+1</f>
        <v>36</v>
      </c>
      <c r="BM13" s="73">
        <v>36</v>
      </c>
      <c r="BN13" s="73">
        <f t="shared" ref="BN13" si="30">BM13+1</f>
        <v>37</v>
      </c>
      <c r="BO13" s="73">
        <v>37</v>
      </c>
      <c r="BP13" s="73">
        <f t="shared" ref="BP13" si="31">BO13+1</f>
        <v>38</v>
      </c>
      <c r="BQ13" s="73">
        <v>38</v>
      </c>
      <c r="BR13" s="73">
        <f t="shared" ref="BR13" si="32">BQ13+1</f>
        <v>39</v>
      </c>
      <c r="BS13" s="73">
        <v>39</v>
      </c>
      <c r="BT13" s="73">
        <f t="shared" ref="BT13" si="33">BS13+1</f>
        <v>40</v>
      </c>
      <c r="BU13" s="73">
        <v>40</v>
      </c>
      <c r="BV13" s="73">
        <f t="shared" ref="BV13" si="34">BU13+1</f>
        <v>41</v>
      </c>
      <c r="BW13" s="73">
        <v>41</v>
      </c>
      <c r="BX13" s="73">
        <f t="shared" ref="BX13" si="35">BW13+1</f>
        <v>42</v>
      </c>
      <c r="BY13" s="73">
        <v>42</v>
      </c>
      <c r="BZ13" s="73">
        <f t="shared" ref="BZ13" si="36">BY13+1</f>
        <v>43</v>
      </c>
      <c r="CA13" s="73">
        <v>43</v>
      </c>
      <c r="CB13" s="73">
        <f t="shared" ref="CB13" si="37">CA13+1</f>
        <v>44</v>
      </c>
      <c r="CC13" s="73">
        <v>44</v>
      </c>
      <c r="CD13" s="73">
        <f t="shared" ref="CD13" si="38">CC13+1</f>
        <v>45</v>
      </c>
      <c r="CE13" s="73">
        <v>45</v>
      </c>
      <c r="CF13" s="73">
        <f t="shared" ref="CF13" si="39">CE13+1</f>
        <v>46</v>
      </c>
      <c r="CG13" s="73">
        <v>46</v>
      </c>
      <c r="CH13" s="73">
        <f t="shared" ref="CH13" si="40">CG13+1</f>
        <v>47</v>
      </c>
      <c r="CI13" s="73">
        <v>47</v>
      </c>
      <c r="CJ13" s="73">
        <f t="shared" ref="CJ13" si="41">CI13+1</f>
        <v>48</v>
      </c>
      <c r="CK13" s="73">
        <v>48</v>
      </c>
      <c r="CL13" s="73">
        <f t="shared" ref="CL13" si="42">CK13+1</f>
        <v>49</v>
      </c>
      <c r="CM13" s="73">
        <v>49</v>
      </c>
      <c r="CN13" s="73">
        <f t="shared" ref="CN13" si="43">CM13+1</f>
        <v>50</v>
      </c>
      <c r="CO13" s="73">
        <v>50</v>
      </c>
      <c r="CP13" s="73">
        <f t="shared" ref="CP13" si="44">CO13+1</f>
        <v>51</v>
      </c>
      <c r="CQ13" s="73">
        <v>51</v>
      </c>
    </row>
    <row r="14" spans="1:95" s="45" customFormat="1" ht="27.95" customHeight="1">
      <c r="A14" s="73"/>
      <c r="B14" s="74" t="s">
        <v>8</v>
      </c>
      <c r="C14" s="74"/>
      <c r="D14" s="73"/>
      <c r="E14" s="73"/>
      <c r="F14" s="73"/>
      <c r="G14" s="73"/>
      <c r="H14" s="73"/>
      <c r="I14" s="73"/>
      <c r="J14" s="73"/>
      <c r="K14" s="73"/>
      <c r="L14" s="73"/>
      <c r="M14" s="73"/>
      <c r="N14" s="73"/>
      <c r="O14" s="73"/>
      <c r="P14" s="73"/>
      <c r="Q14" s="73"/>
      <c r="R14" s="73"/>
      <c r="S14" s="73"/>
      <c r="T14" s="103"/>
      <c r="U14" s="73"/>
      <c r="V14" s="73"/>
      <c r="W14" s="73"/>
      <c r="X14" s="73"/>
      <c r="Y14" s="73"/>
      <c r="Z14" s="7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73"/>
      <c r="CK14" s="73"/>
      <c r="CL14" s="73"/>
      <c r="CM14" s="73"/>
      <c r="CN14" s="73"/>
      <c r="CO14" s="73"/>
      <c r="CP14" s="103"/>
      <c r="CQ14" s="73"/>
    </row>
    <row r="15" spans="1:95" s="58" customFormat="1" ht="27.95" customHeight="1">
      <c r="A15" s="75" t="s">
        <v>19</v>
      </c>
      <c r="B15" s="76" t="s">
        <v>191</v>
      </c>
      <c r="C15" s="76"/>
      <c r="D15" s="77"/>
      <c r="E15" s="77"/>
      <c r="F15" s="77"/>
      <c r="G15" s="77"/>
      <c r="H15" s="78"/>
      <c r="I15" s="78"/>
      <c r="J15" s="78"/>
      <c r="K15" s="78"/>
      <c r="L15" s="78"/>
      <c r="M15" s="78"/>
      <c r="N15" s="78"/>
      <c r="O15" s="78"/>
      <c r="P15" s="78"/>
      <c r="Q15" s="78"/>
      <c r="R15" s="78"/>
      <c r="S15" s="78"/>
      <c r="T15" s="104"/>
      <c r="U15" s="78"/>
      <c r="V15" s="78"/>
      <c r="W15" s="78"/>
      <c r="X15" s="78"/>
      <c r="Y15" s="78"/>
      <c r="Z15" s="78"/>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78"/>
      <c r="CK15" s="78"/>
      <c r="CL15" s="78"/>
      <c r="CM15" s="78"/>
      <c r="CN15" s="78"/>
      <c r="CO15" s="78"/>
      <c r="CP15" s="104"/>
      <c r="CQ15" s="78"/>
    </row>
    <row r="16" spans="1:95" s="58" customFormat="1" ht="27.95" customHeight="1">
      <c r="A16" s="75" t="s">
        <v>31</v>
      </c>
      <c r="B16" s="79" t="s">
        <v>168</v>
      </c>
      <c r="C16" s="79"/>
      <c r="D16" s="77"/>
      <c r="E16" s="77"/>
      <c r="F16" s="77"/>
      <c r="G16" s="77"/>
      <c r="H16" s="78"/>
      <c r="I16" s="78"/>
      <c r="J16" s="78"/>
      <c r="K16" s="78"/>
      <c r="L16" s="78"/>
      <c r="M16" s="78"/>
      <c r="N16" s="78"/>
      <c r="O16" s="78"/>
      <c r="P16" s="78"/>
      <c r="Q16" s="78"/>
      <c r="R16" s="78"/>
      <c r="S16" s="78"/>
      <c r="T16" s="104"/>
      <c r="U16" s="78"/>
      <c r="V16" s="78"/>
      <c r="W16" s="78"/>
      <c r="X16" s="78"/>
      <c r="Y16" s="78"/>
      <c r="Z16" s="78"/>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78"/>
      <c r="CK16" s="78"/>
      <c r="CL16" s="78"/>
      <c r="CM16" s="78"/>
      <c r="CN16" s="78"/>
      <c r="CO16" s="78"/>
      <c r="CP16" s="104"/>
      <c r="CQ16" s="78"/>
    </row>
    <row r="17" spans="1:95" s="58" customFormat="1" ht="27.95" customHeight="1">
      <c r="A17" s="80" t="s">
        <v>79</v>
      </c>
      <c r="B17" s="81" t="s">
        <v>169</v>
      </c>
      <c r="C17" s="81"/>
      <c r="D17" s="77"/>
      <c r="E17" s="77"/>
      <c r="F17" s="77"/>
      <c r="G17" s="77"/>
      <c r="H17" s="78"/>
      <c r="I17" s="78"/>
      <c r="J17" s="78"/>
      <c r="K17" s="78"/>
      <c r="L17" s="78"/>
      <c r="M17" s="78"/>
      <c r="N17" s="78"/>
      <c r="O17" s="78"/>
      <c r="P17" s="78"/>
      <c r="Q17" s="78"/>
      <c r="R17" s="78"/>
      <c r="S17" s="78"/>
      <c r="T17" s="104"/>
      <c r="U17" s="78"/>
      <c r="V17" s="78"/>
      <c r="W17" s="78"/>
      <c r="X17" s="78"/>
      <c r="Y17" s="78"/>
      <c r="Z17" s="78"/>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78"/>
      <c r="CK17" s="78"/>
      <c r="CL17" s="78"/>
      <c r="CM17" s="78"/>
      <c r="CN17" s="78"/>
      <c r="CO17" s="78"/>
      <c r="CP17" s="104"/>
      <c r="CQ17" s="78"/>
    </row>
    <row r="18" spans="1:95" s="58" customFormat="1" ht="27.95" customHeight="1">
      <c r="A18" s="82" t="s">
        <v>30</v>
      </c>
      <c r="B18" s="83" t="s">
        <v>32</v>
      </c>
      <c r="C18" s="83"/>
      <c r="D18" s="77"/>
      <c r="E18" s="77"/>
      <c r="F18" s="77"/>
      <c r="G18" s="77"/>
      <c r="H18" s="78"/>
      <c r="I18" s="78"/>
      <c r="J18" s="78"/>
      <c r="K18" s="78"/>
      <c r="L18" s="78"/>
      <c r="M18" s="78"/>
      <c r="N18" s="78"/>
      <c r="O18" s="78"/>
      <c r="P18" s="78"/>
      <c r="Q18" s="78"/>
      <c r="R18" s="78"/>
      <c r="S18" s="78"/>
      <c r="T18" s="104"/>
      <c r="U18" s="78"/>
      <c r="V18" s="78"/>
      <c r="W18" s="78"/>
      <c r="X18" s="78"/>
      <c r="Y18" s="78"/>
      <c r="Z18" s="78"/>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78"/>
      <c r="CK18" s="78"/>
      <c r="CL18" s="78"/>
      <c r="CM18" s="78"/>
      <c r="CN18" s="78"/>
      <c r="CO18" s="78"/>
      <c r="CP18" s="104"/>
      <c r="CQ18" s="78"/>
    </row>
    <row r="19" spans="1:95" s="58" customFormat="1" ht="27.95" customHeight="1">
      <c r="A19" s="82" t="s">
        <v>35</v>
      </c>
      <c r="B19" s="83" t="s">
        <v>32</v>
      </c>
      <c r="C19" s="83"/>
      <c r="D19" s="77"/>
      <c r="E19" s="77"/>
      <c r="F19" s="77"/>
      <c r="G19" s="77"/>
      <c r="H19" s="78"/>
      <c r="I19" s="78"/>
      <c r="J19" s="78"/>
      <c r="K19" s="78"/>
      <c r="L19" s="78"/>
      <c r="M19" s="78"/>
      <c r="N19" s="78"/>
      <c r="O19" s="78"/>
      <c r="P19" s="78"/>
      <c r="Q19" s="78"/>
      <c r="R19" s="78"/>
      <c r="S19" s="78"/>
      <c r="T19" s="104"/>
      <c r="U19" s="78"/>
      <c r="V19" s="78"/>
      <c r="W19" s="78"/>
      <c r="X19" s="78"/>
      <c r="Y19" s="78"/>
      <c r="Z19" s="78"/>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78"/>
      <c r="CK19" s="78"/>
      <c r="CL19" s="78"/>
      <c r="CM19" s="78"/>
      <c r="CN19" s="78"/>
      <c r="CO19" s="78"/>
      <c r="CP19" s="104"/>
      <c r="CQ19" s="78"/>
    </row>
    <row r="20" spans="1:95" s="58" customFormat="1" ht="27.95" customHeight="1">
      <c r="A20" s="82" t="s">
        <v>33</v>
      </c>
      <c r="B20" s="84" t="s">
        <v>34</v>
      </c>
      <c r="C20" s="84"/>
      <c r="D20" s="77"/>
      <c r="E20" s="77"/>
      <c r="F20" s="77"/>
      <c r="G20" s="77"/>
      <c r="H20" s="78"/>
      <c r="I20" s="78"/>
      <c r="J20" s="78"/>
      <c r="K20" s="78"/>
      <c r="L20" s="78"/>
      <c r="M20" s="78"/>
      <c r="N20" s="78"/>
      <c r="O20" s="78"/>
      <c r="P20" s="78"/>
      <c r="Q20" s="78"/>
      <c r="R20" s="78"/>
      <c r="S20" s="78"/>
      <c r="T20" s="104"/>
      <c r="U20" s="78"/>
      <c r="V20" s="78"/>
      <c r="W20" s="78"/>
      <c r="X20" s="78"/>
      <c r="Y20" s="78"/>
      <c r="Z20" s="78"/>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78"/>
      <c r="CK20" s="78"/>
      <c r="CL20" s="78"/>
      <c r="CM20" s="78"/>
      <c r="CN20" s="78"/>
      <c r="CO20" s="78"/>
      <c r="CP20" s="104"/>
      <c r="CQ20" s="78"/>
    </row>
    <row r="21" spans="1:95" s="58" customFormat="1" ht="27.95" customHeight="1">
      <c r="A21" s="80" t="s">
        <v>81</v>
      </c>
      <c r="B21" s="81" t="s">
        <v>170</v>
      </c>
      <c r="C21" s="81"/>
      <c r="D21" s="77"/>
      <c r="E21" s="77"/>
      <c r="F21" s="77"/>
      <c r="G21" s="77"/>
      <c r="H21" s="78"/>
      <c r="I21" s="78"/>
      <c r="J21" s="78"/>
      <c r="K21" s="78"/>
      <c r="L21" s="78"/>
      <c r="M21" s="78"/>
      <c r="N21" s="78"/>
      <c r="O21" s="78"/>
      <c r="P21" s="78"/>
      <c r="Q21" s="78"/>
      <c r="R21" s="78"/>
      <c r="S21" s="78"/>
      <c r="T21" s="104"/>
      <c r="U21" s="78"/>
      <c r="V21" s="78"/>
      <c r="W21" s="78"/>
      <c r="X21" s="78"/>
      <c r="Y21" s="78"/>
      <c r="Z21" s="78"/>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78"/>
      <c r="CK21" s="78"/>
      <c r="CL21" s="78"/>
      <c r="CM21" s="78"/>
      <c r="CN21" s="78"/>
      <c r="CO21" s="78"/>
      <c r="CP21" s="104"/>
      <c r="CQ21" s="78"/>
    </row>
    <row r="22" spans="1:95" s="58" customFormat="1" ht="27.95" customHeight="1">
      <c r="A22" s="82" t="s">
        <v>30</v>
      </c>
      <c r="B22" s="83" t="s">
        <v>32</v>
      </c>
      <c r="C22" s="83"/>
      <c r="D22" s="77"/>
      <c r="E22" s="77"/>
      <c r="F22" s="77"/>
      <c r="G22" s="77"/>
      <c r="H22" s="78"/>
      <c r="I22" s="78"/>
      <c r="J22" s="78"/>
      <c r="K22" s="78"/>
      <c r="L22" s="78"/>
      <c r="M22" s="78"/>
      <c r="N22" s="78"/>
      <c r="O22" s="78"/>
      <c r="P22" s="78"/>
      <c r="Q22" s="78"/>
      <c r="R22" s="78"/>
      <c r="S22" s="78"/>
      <c r="T22" s="104"/>
      <c r="U22" s="78"/>
      <c r="V22" s="78"/>
      <c r="W22" s="78"/>
      <c r="X22" s="78"/>
      <c r="Y22" s="78"/>
      <c r="Z22" s="78"/>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78"/>
      <c r="CK22" s="78"/>
      <c r="CL22" s="78"/>
      <c r="CM22" s="78"/>
      <c r="CN22" s="78"/>
      <c r="CO22" s="78"/>
      <c r="CP22" s="104"/>
      <c r="CQ22" s="78"/>
    </row>
    <row r="23" spans="1:95" s="58" customFormat="1" ht="27.95" customHeight="1">
      <c r="A23" s="82" t="s">
        <v>33</v>
      </c>
      <c r="B23" s="84" t="s">
        <v>34</v>
      </c>
      <c r="C23" s="84"/>
      <c r="D23" s="77"/>
      <c r="E23" s="77"/>
      <c r="F23" s="77"/>
      <c r="G23" s="77"/>
      <c r="H23" s="78"/>
      <c r="I23" s="78"/>
      <c r="J23" s="78"/>
      <c r="K23" s="78"/>
      <c r="L23" s="78"/>
      <c r="M23" s="78"/>
      <c r="N23" s="78"/>
      <c r="O23" s="78"/>
      <c r="P23" s="78"/>
      <c r="Q23" s="78"/>
      <c r="R23" s="78"/>
      <c r="S23" s="78"/>
      <c r="T23" s="104"/>
      <c r="U23" s="78"/>
      <c r="V23" s="78"/>
      <c r="W23" s="78"/>
      <c r="X23" s="78"/>
      <c r="Y23" s="78"/>
      <c r="Z23" s="78"/>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78"/>
      <c r="CK23" s="78"/>
      <c r="CL23" s="78"/>
      <c r="CM23" s="78"/>
      <c r="CN23" s="78"/>
      <c r="CO23" s="78"/>
      <c r="CP23" s="104"/>
      <c r="CQ23" s="78"/>
    </row>
    <row r="24" spans="1:95" s="58" customFormat="1" ht="27.95" customHeight="1">
      <c r="A24" s="80" t="s">
        <v>82</v>
      </c>
      <c r="B24" s="81" t="s">
        <v>171</v>
      </c>
      <c r="C24" s="81"/>
      <c r="D24" s="77"/>
      <c r="E24" s="77"/>
      <c r="F24" s="77"/>
      <c r="G24" s="77"/>
      <c r="H24" s="78"/>
      <c r="I24" s="78"/>
      <c r="J24" s="78"/>
      <c r="K24" s="78"/>
      <c r="L24" s="78"/>
      <c r="M24" s="78"/>
      <c r="N24" s="78"/>
      <c r="O24" s="78"/>
      <c r="P24" s="78"/>
      <c r="Q24" s="78"/>
      <c r="R24" s="78"/>
      <c r="S24" s="78"/>
      <c r="T24" s="104"/>
      <c r="U24" s="78"/>
      <c r="V24" s="78"/>
      <c r="W24" s="78"/>
      <c r="X24" s="78"/>
      <c r="Y24" s="78"/>
      <c r="Z24" s="78"/>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78"/>
      <c r="CK24" s="78"/>
      <c r="CL24" s="78"/>
      <c r="CM24" s="78"/>
      <c r="CN24" s="78"/>
      <c r="CO24" s="78"/>
      <c r="CP24" s="104"/>
      <c r="CQ24" s="78"/>
    </row>
    <row r="25" spans="1:95" s="58" customFormat="1" ht="27.95" customHeight="1">
      <c r="A25" s="82" t="s">
        <v>30</v>
      </c>
      <c r="B25" s="83" t="s">
        <v>32</v>
      </c>
      <c r="C25" s="83"/>
      <c r="D25" s="77"/>
      <c r="E25" s="77"/>
      <c r="F25" s="77"/>
      <c r="G25" s="77"/>
      <c r="H25" s="78"/>
      <c r="I25" s="78"/>
      <c r="J25" s="78"/>
      <c r="K25" s="78"/>
      <c r="L25" s="78"/>
      <c r="M25" s="78"/>
      <c r="N25" s="78"/>
      <c r="O25" s="78"/>
      <c r="P25" s="78"/>
      <c r="Q25" s="78"/>
      <c r="R25" s="78"/>
      <c r="S25" s="78"/>
      <c r="T25" s="104"/>
      <c r="U25" s="78"/>
      <c r="V25" s="78"/>
      <c r="W25" s="78"/>
      <c r="X25" s="78"/>
      <c r="Y25" s="78"/>
      <c r="Z25" s="78"/>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78"/>
      <c r="CK25" s="78"/>
      <c r="CL25" s="78"/>
      <c r="CM25" s="78"/>
      <c r="CN25" s="78"/>
      <c r="CO25" s="78"/>
      <c r="CP25" s="104"/>
      <c r="CQ25" s="78"/>
    </row>
    <row r="26" spans="1:95" s="58" customFormat="1" ht="27.95" customHeight="1">
      <c r="A26" s="82" t="s">
        <v>33</v>
      </c>
      <c r="B26" s="84" t="s">
        <v>34</v>
      </c>
      <c r="C26" s="84"/>
      <c r="D26" s="77"/>
      <c r="E26" s="77"/>
      <c r="F26" s="77"/>
      <c r="G26" s="77"/>
      <c r="H26" s="78"/>
      <c r="I26" s="78"/>
      <c r="J26" s="78"/>
      <c r="K26" s="78"/>
      <c r="L26" s="78"/>
      <c r="M26" s="78"/>
      <c r="N26" s="78"/>
      <c r="O26" s="78"/>
      <c r="P26" s="78"/>
      <c r="Q26" s="78"/>
      <c r="R26" s="78"/>
      <c r="S26" s="78"/>
      <c r="T26" s="104"/>
      <c r="U26" s="78"/>
      <c r="V26" s="78"/>
      <c r="W26" s="78"/>
      <c r="X26" s="78"/>
      <c r="Y26" s="78"/>
      <c r="Z26" s="78"/>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78"/>
      <c r="CK26" s="78"/>
      <c r="CL26" s="78"/>
      <c r="CM26" s="78"/>
      <c r="CN26" s="78"/>
      <c r="CO26" s="78"/>
      <c r="CP26" s="104"/>
      <c r="CQ26" s="78"/>
    </row>
    <row r="27" spans="1:95" s="58" customFormat="1" ht="27.95" customHeight="1">
      <c r="A27" s="75" t="s">
        <v>47</v>
      </c>
      <c r="B27" s="79" t="s">
        <v>172</v>
      </c>
      <c r="C27" s="79"/>
      <c r="D27" s="77"/>
      <c r="E27" s="77"/>
      <c r="F27" s="77"/>
      <c r="G27" s="77"/>
      <c r="H27" s="78"/>
      <c r="I27" s="78"/>
      <c r="J27" s="78"/>
      <c r="K27" s="78"/>
      <c r="L27" s="78"/>
      <c r="M27" s="78"/>
      <c r="N27" s="78"/>
      <c r="O27" s="78"/>
      <c r="P27" s="78"/>
      <c r="Q27" s="78"/>
      <c r="R27" s="78"/>
      <c r="S27" s="78"/>
      <c r="T27" s="104"/>
      <c r="U27" s="78"/>
      <c r="V27" s="78"/>
      <c r="W27" s="78"/>
      <c r="X27" s="78"/>
      <c r="Y27" s="78"/>
      <c r="Z27" s="78"/>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78"/>
      <c r="CK27" s="78"/>
      <c r="CL27" s="78"/>
      <c r="CM27" s="78"/>
      <c r="CN27" s="78"/>
      <c r="CO27" s="78"/>
      <c r="CP27" s="104"/>
      <c r="CQ27" s="78"/>
    </row>
    <row r="28" spans="1:95" s="58" customFormat="1" ht="27.95" customHeight="1">
      <c r="A28" s="80" t="s">
        <v>79</v>
      </c>
      <c r="B28" s="81" t="s">
        <v>169</v>
      </c>
      <c r="C28" s="81"/>
      <c r="D28" s="77"/>
      <c r="E28" s="77"/>
      <c r="F28" s="77"/>
      <c r="G28" s="77"/>
      <c r="H28" s="78"/>
      <c r="I28" s="78"/>
      <c r="J28" s="78"/>
      <c r="K28" s="78"/>
      <c r="L28" s="78"/>
      <c r="M28" s="78"/>
      <c r="N28" s="78"/>
      <c r="O28" s="78"/>
      <c r="P28" s="78"/>
      <c r="Q28" s="78"/>
      <c r="R28" s="78"/>
      <c r="S28" s="78"/>
      <c r="T28" s="104"/>
      <c r="U28" s="78"/>
      <c r="V28" s="78"/>
      <c r="W28" s="78"/>
      <c r="X28" s="78"/>
      <c r="Y28" s="78"/>
      <c r="Z28" s="78"/>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78"/>
      <c r="CK28" s="78"/>
      <c r="CL28" s="78"/>
      <c r="CM28" s="78"/>
      <c r="CN28" s="78"/>
      <c r="CO28" s="78"/>
      <c r="CP28" s="104"/>
      <c r="CQ28" s="78"/>
    </row>
    <row r="29" spans="1:95" s="58" customFormat="1" ht="27.95" customHeight="1">
      <c r="A29" s="82" t="s">
        <v>30</v>
      </c>
      <c r="B29" s="83" t="s">
        <v>32</v>
      </c>
      <c r="C29" s="83"/>
      <c r="D29" s="77"/>
      <c r="E29" s="77"/>
      <c r="F29" s="77"/>
      <c r="G29" s="77"/>
      <c r="H29" s="78"/>
      <c r="I29" s="78"/>
      <c r="J29" s="78"/>
      <c r="K29" s="78"/>
      <c r="L29" s="78"/>
      <c r="M29" s="78"/>
      <c r="N29" s="78"/>
      <c r="O29" s="78"/>
      <c r="P29" s="78"/>
      <c r="Q29" s="78"/>
      <c r="R29" s="78"/>
      <c r="S29" s="78"/>
      <c r="T29" s="104"/>
      <c r="U29" s="78"/>
      <c r="V29" s="78"/>
      <c r="W29" s="78"/>
      <c r="X29" s="78"/>
      <c r="Y29" s="78"/>
      <c r="Z29" s="78"/>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78"/>
      <c r="CK29" s="78"/>
      <c r="CL29" s="78"/>
      <c r="CM29" s="78"/>
      <c r="CN29" s="78"/>
      <c r="CO29" s="78"/>
      <c r="CP29" s="104"/>
      <c r="CQ29" s="78"/>
    </row>
    <row r="30" spans="1:95" s="58" customFormat="1" ht="27.95" customHeight="1">
      <c r="A30" s="82" t="s">
        <v>33</v>
      </c>
      <c r="B30" s="84" t="s">
        <v>34</v>
      </c>
      <c r="C30" s="84"/>
      <c r="D30" s="77"/>
      <c r="E30" s="77"/>
      <c r="F30" s="77"/>
      <c r="G30" s="77"/>
      <c r="H30" s="78"/>
      <c r="I30" s="78"/>
      <c r="J30" s="78"/>
      <c r="K30" s="78"/>
      <c r="L30" s="78"/>
      <c r="M30" s="78"/>
      <c r="N30" s="78"/>
      <c r="O30" s="78"/>
      <c r="P30" s="78"/>
      <c r="Q30" s="78"/>
      <c r="R30" s="78"/>
      <c r="S30" s="78"/>
      <c r="T30" s="104"/>
      <c r="U30" s="78"/>
      <c r="V30" s="78"/>
      <c r="W30" s="78"/>
      <c r="X30" s="78"/>
      <c r="Y30" s="78"/>
      <c r="Z30" s="78"/>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78"/>
      <c r="CK30" s="78"/>
      <c r="CL30" s="78"/>
      <c r="CM30" s="78"/>
      <c r="CN30" s="78"/>
      <c r="CO30" s="78"/>
      <c r="CP30" s="104"/>
      <c r="CQ30" s="78"/>
    </row>
    <row r="31" spans="1:95" s="58" customFormat="1" ht="27.95" customHeight="1">
      <c r="A31" s="80" t="s">
        <v>81</v>
      </c>
      <c r="B31" s="81" t="s">
        <v>170</v>
      </c>
      <c r="C31" s="81"/>
      <c r="D31" s="77"/>
      <c r="E31" s="77"/>
      <c r="F31" s="77"/>
      <c r="G31" s="77"/>
      <c r="H31" s="78"/>
      <c r="I31" s="78"/>
      <c r="J31" s="78"/>
      <c r="K31" s="78"/>
      <c r="L31" s="78"/>
      <c r="M31" s="78"/>
      <c r="N31" s="78"/>
      <c r="O31" s="78"/>
      <c r="P31" s="78"/>
      <c r="Q31" s="78"/>
      <c r="R31" s="78"/>
      <c r="S31" s="78"/>
      <c r="T31" s="104"/>
      <c r="U31" s="78"/>
      <c r="V31" s="78"/>
      <c r="W31" s="78"/>
      <c r="X31" s="78"/>
      <c r="Y31" s="78"/>
      <c r="Z31" s="78"/>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78"/>
      <c r="CK31" s="78"/>
      <c r="CL31" s="78"/>
      <c r="CM31" s="78"/>
      <c r="CN31" s="78"/>
      <c r="CO31" s="78"/>
      <c r="CP31" s="104"/>
      <c r="CQ31" s="78"/>
    </row>
    <row r="32" spans="1:95" s="58" customFormat="1" ht="27.95" customHeight="1">
      <c r="A32" s="82" t="s">
        <v>30</v>
      </c>
      <c r="B32" s="83" t="s">
        <v>32</v>
      </c>
      <c r="C32" s="83"/>
      <c r="D32" s="77"/>
      <c r="E32" s="77"/>
      <c r="F32" s="77"/>
      <c r="G32" s="77"/>
      <c r="H32" s="78"/>
      <c r="I32" s="78"/>
      <c r="J32" s="78"/>
      <c r="K32" s="78"/>
      <c r="L32" s="78"/>
      <c r="M32" s="78"/>
      <c r="N32" s="78"/>
      <c r="O32" s="78"/>
      <c r="P32" s="78"/>
      <c r="Q32" s="78"/>
      <c r="R32" s="78"/>
      <c r="S32" s="78"/>
      <c r="T32" s="104"/>
      <c r="U32" s="78"/>
      <c r="V32" s="78"/>
      <c r="W32" s="78"/>
      <c r="X32" s="78"/>
      <c r="Y32" s="78"/>
      <c r="Z32" s="78"/>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78"/>
      <c r="CK32" s="78"/>
      <c r="CL32" s="78"/>
      <c r="CM32" s="78"/>
      <c r="CN32" s="78"/>
      <c r="CO32" s="78"/>
      <c r="CP32" s="104"/>
      <c r="CQ32" s="78"/>
    </row>
    <row r="33" spans="1:95" s="58" customFormat="1" ht="27.95" customHeight="1">
      <c r="A33" s="82" t="s">
        <v>33</v>
      </c>
      <c r="B33" s="84" t="s">
        <v>34</v>
      </c>
      <c r="C33" s="84"/>
      <c r="D33" s="77"/>
      <c r="E33" s="77"/>
      <c r="F33" s="77"/>
      <c r="G33" s="77"/>
      <c r="H33" s="78"/>
      <c r="I33" s="78"/>
      <c r="J33" s="78"/>
      <c r="K33" s="78"/>
      <c r="L33" s="78"/>
      <c r="M33" s="78"/>
      <c r="N33" s="78"/>
      <c r="O33" s="78"/>
      <c r="P33" s="78"/>
      <c r="Q33" s="78"/>
      <c r="R33" s="78"/>
      <c r="S33" s="78"/>
      <c r="T33" s="104"/>
      <c r="U33" s="78"/>
      <c r="V33" s="78"/>
      <c r="W33" s="78"/>
      <c r="X33" s="78"/>
      <c r="Y33" s="78"/>
      <c r="Z33" s="78"/>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78"/>
      <c r="CK33" s="78"/>
      <c r="CL33" s="78"/>
      <c r="CM33" s="78"/>
      <c r="CN33" s="78"/>
      <c r="CO33" s="78"/>
      <c r="CP33" s="104"/>
      <c r="CQ33" s="78"/>
    </row>
    <row r="34" spans="1:95" s="58" customFormat="1" ht="27.95" customHeight="1">
      <c r="A34" s="80" t="s">
        <v>82</v>
      </c>
      <c r="B34" s="81" t="s">
        <v>171</v>
      </c>
      <c r="C34" s="81"/>
      <c r="D34" s="77"/>
      <c r="E34" s="77"/>
      <c r="F34" s="77"/>
      <c r="G34" s="77"/>
      <c r="H34" s="78"/>
      <c r="I34" s="78"/>
      <c r="J34" s="78"/>
      <c r="K34" s="78"/>
      <c r="L34" s="78"/>
      <c r="M34" s="78"/>
      <c r="N34" s="78"/>
      <c r="O34" s="78"/>
      <c r="P34" s="78"/>
      <c r="Q34" s="78"/>
      <c r="R34" s="78"/>
      <c r="S34" s="78"/>
      <c r="T34" s="104"/>
      <c r="U34" s="78"/>
      <c r="V34" s="78"/>
      <c r="W34" s="78"/>
      <c r="X34" s="78"/>
      <c r="Y34" s="78"/>
      <c r="Z34" s="78"/>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78"/>
      <c r="CK34" s="78"/>
      <c r="CL34" s="78"/>
      <c r="CM34" s="78"/>
      <c r="CN34" s="78"/>
      <c r="CO34" s="78"/>
      <c r="CP34" s="104"/>
      <c r="CQ34" s="78"/>
    </row>
    <row r="35" spans="1:95" s="58" customFormat="1" ht="27.95" customHeight="1">
      <c r="A35" s="82" t="s">
        <v>30</v>
      </c>
      <c r="B35" s="83" t="s">
        <v>32</v>
      </c>
      <c r="C35" s="83"/>
      <c r="D35" s="77"/>
      <c r="E35" s="77"/>
      <c r="F35" s="77"/>
      <c r="G35" s="77"/>
      <c r="H35" s="78"/>
      <c r="I35" s="78"/>
      <c r="J35" s="78"/>
      <c r="K35" s="78"/>
      <c r="L35" s="78"/>
      <c r="M35" s="78"/>
      <c r="N35" s="78"/>
      <c r="O35" s="78"/>
      <c r="P35" s="78"/>
      <c r="Q35" s="78"/>
      <c r="R35" s="78"/>
      <c r="S35" s="78"/>
      <c r="T35" s="104"/>
      <c r="U35" s="78"/>
      <c r="V35" s="78"/>
      <c r="W35" s="78"/>
      <c r="X35" s="78"/>
      <c r="Y35" s="78"/>
      <c r="Z35" s="78"/>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78"/>
      <c r="CK35" s="78"/>
      <c r="CL35" s="78"/>
      <c r="CM35" s="78"/>
      <c r="CN35" s="78"/>
      <c r="CO35" s="78"/>
      <c r="CP35" s="104"/>
      <c r="CQ35" s="78"/>
    </row>
    <row r="36" spans="1:95" s="58" customFormat="1" ht="27.95" customHeight="1">
      <c r="A36" s="82" t="s">
        <v>33</v>
      </c>
      <c r="B36" s="84" t="s">
        <v>34</v>
      </c>
      <c r="C36" s="84"/>
      <c r="D36" s="77"/>
      <c r="E36" s="77"/>
      <c r="F36" s="77"/>
      <c r="G36" s="77"/>
      <c r="H36" s="78"/>
      <c r="I36" s="78"/>
      <c r="J36" s="78"/>
      <c r="K36" s="78"/>
      <c r="L36" s="78"/>
      <c r="M36" s="78"/>
      <c r="N36" s="78"/>
      <c r="O36" s="78"/>
      <c r="P36" s="78"/>
      <c r="Q36" s="78"/>
      <c r="R36" s="78"/>
      <c r="S36" s="78"/>
      <c r="T36" s="104"/>
      <c r="U36" s="78"/>
      <c r="V36" s="78"/>
      <c r="W36" s="78"/>
      <c r="X36" s="78"/>
      <c r="Y36" s="78"/>
      <c r="Z36" s="78"/>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78"/>
      <c r="CK36" s="78"/>
      <c r="CL36" s="78"/>
      <c r="CM36" s="78"/>
      <c r="CN36" s="78"/>
      <c r="CO36" s="78"/>
      <c r="CP36" s="104"/>
      <c r="CQ36" s="78"/>
    </row>
    <row r="37" spans="1:95" s="58" customFormat="1" ht="27.95" customHeight="1">
      <c r="A37" s="75" t="s">
        <v>192</v>
      </c>
      <c r="B37" s="79" t="s">
        <v>193</v>
      </c>
      <c r="C37" s="79"/>
      <c r="D37" s="77"/>
      <c r="E37" s="77"/>
      <c r="F37" s="77"/>
      <c r="G37" s="77"/>
      <c r="H37" s="78"/>
      <c r="I37" s="78"/>
      <c r="J37" s="78"/>
      <c r="K37" s="78"/>
      <c r="L37" s="78"/>
      <c r="M37" s="78"/>
      <c r="N37" s="78"/>
      <c r="O37" s="78"/>
      <c r="P37" s="78"/>
      <c r="Q37" s="78"/>
      <c r="R37" s="78"/>
      <c r="S37" s="78"/>
      <c r="T37" s="104"/>
      <c r="U37" s="78"/>
      <c r="V37" s="78"/>
      <c r="W37" s="78"/>
      <c r="X37" s="78"/>
      <c r="Y37" s="78"/>
      <c r="Z37" s="78"/>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78"/>
      <c r="CK37" s="78"/>
      <c r="CL37" s="78"/>
      <c r="CM37" s="78"/>
      <c r="CN37" s="78"/>
      <c r="CO37" s="78"/>
      <c r="CP37" s="104"/>
      <c r="CQ37" s="78"/>
    </row>
    <row r="38" spans="1:95" s="58" customFormat="1" ht="27.95" customHeight="1">
      <c r="A38" s="80" t="s">
        <v>79</v>
      </c>
      <c r="B38" s="81" t="s">
        <v>169</v>
      </c>
      <c r="C38" s="81"/>
      <c r="D38" s="77"/>
      <c r="E38" s="77"/>
      <c r="F38" s="77"/>
      <c r="G38" s="77"/>
      <c r="H38" s="78"/>
      <c r="I38" s="78"/>
      <c r="J38" s="78"/>
      <c r="K38" s="78"/>
      <c r="L38" s="78"/>
      <c r="M38" s="78"/>
      <c r="N38" s="78"/>
      <c r="O38" s="78"/>
      <c r="P38" s="78"/>
      <c r="Q38" s="78"/>
      <c r="R38" s="78"/>
      <c r="S38" s="78"/>
      <c r="T38" s="104"/>
      <c r="U38" s="78"/>
      <c r="V38" s="78"/>
      <c r="W38" s="78"/>
      <c r="X38" s="78"/>
      <c r="Y38" s="78"/>
      <c r="Z38" s="78"/>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78"/>
      <c r="CK38" s="78"/>
      <c r="CL38" s="78"/>
      <c r="CM38" s="78"/>
      <c r="CN38" s="78"/>
      <c r="CO38" s="78"/>
      <c r="CP38" s="104"/>
      <c r="CQ38" s="78"/>
    </row>
    <row r="39" spans="1:95" s="58" customFormat="1" ht="27.95" customHeight="1">
      <c r="A39" s="82" t="s">
        <v>30</v>
      </c>
      <c r="B39" s="83" t="s">
        <v>32</v>
      </c>
      <c r="C39" s="83"/>
      <c r="D39" s="77"/>
      <c r="E39" s="77"/>
      <c r="F39" s="77"/>
      <c r="G39" s="77"/>
      <c r="H39" s="78"/>
      <c r="I39" s="78"/>
      <c r="J39" s="78"/>
      <c r="K39" s="78"/>
      <c r="L39" s="78"/>
      <c r="M39" s="78"/>
      <c r="N39" s="78"/>
      <c r="O39" s="78"/>
      <c r="P39" s="78"/>
      <c r="Q39" s="78"/>
      <c r="R39" s="78"/>
      <c r="S39" s="78"/>
      <c r="T39" s="104"/>
      <c r="U39" s="78"/>
      <c r="V39" s="78"/>
      <c r="W39" s="78"/>
      <c r="X39" s="78"/>
      <c r="Y39" s="78"/>
      <c r="Z39" s="78"/>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78"/>
      <c r="CK39" s="78"/>
      <c r="CL39" s="78"/>
      <c r="CM39" s="78"/>
      <c r="CN39" s="78"/>
      <c r="CO39" s="78"/>
      <c r="CP39" s="104"/>
      <c r="CQ39" s="78"/>
    </row>
    <row r="40" spans="1:95" s="58" customFormat="1" ht="27.95" customHeight="1">
      <c r="A40" s="82" t="s">
        <v>33</v>
      </c>
      <c r="B40" s="84" t="s">
        <v>34</v>
      </c>
      <c r="C40" s="84"/>
      <c r="D40" s="77"/>
      <c r="E40" s="77"/>
      <c r="F40" s="77"/>
      <c r="G40" s="77"/>
      <c r="H40" s="78"/>
      <c r="I40" s="78"/>
      <c r="J40" s="78"/>
      <c r="K40" s="78"/>
      <c r="L40" s="78"/>
      <c r="M40" s="78"/>
      <c r="N40" s="78"/>
      <c r="O40" s="78"/>
      <c r="P40" s="78"/>
      <c r="Q40" s="78"/>
      <c r="R40" s="78"/>
      <c r="S40" s="78"/>
      <c r="T40" s="104"/>
      <c r="U40" s="78"/>
      <c r="V40" s="78"/>
      <c r="W40" s="78"/>
      <c r="X40" s="78"/>
      <c r="Y40" s="78"/>
      <c r="Z40" s="78"/>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78"/>
      <c r="CK40" s="78"/>
      <c r="CL40" s="78"/>
      <c r="CM40" s="78"/>
      <c r="CN40" s="78"/>
      <c r="CO40" s="78"/>
      <c r="CP40" s="104"/>
      <c r="CQ40" s="78"/>
    </row>
    <row r="41" spans="1:95" s="58" customFormat="1" ht="27.95" customHeight="1">
      <c r="A41" s="80" t="s">
        <v>81</v>
      </c>
      <c r="B41" s="81" t="s">
        <v>170</v>
      </c>
      <c r="C41" s="81"/>
      <c r="D41" s="77"/>
      <c r="E41" s="77"/>
      <c r="F41" s="77"/>
      <c r="G41" s="77"/>
      <c r="H41" s="78"/>
      <c r="I41" s="78"/>
      <c r="J41" s="78"/>
      <c r="K41" s="78"/>
      <c r="L41" s="78"/>
      <c r="M41" s="78"/>
      <c r="N41" s="78"/>
      <c r="O41" s="78"/>
      <c r="P41" s="78"/>
      <c r="Q41" s="78"/>
      <c r="R41" s="78"/>
      <c r="S41" s="78"/>
      <c r="T41" s="104"/>
      <c r="U41" s="78"/>
      <c r="V41" s="78"/>
      <c r="W41" s="78"/>
      <c r="X41" s="78"/>
      <c r="Y41" s="78"/>
      <c r="Z41" s="78"/>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78"/>
      <c r="CK41" s="78"/>
      <c r="CL41" s="78"/>
      <c r="CM41" s="78"/>
      <c r="CN41" s="78"/>
      <c r="CO41" s="78"/>
      <c r="CP41" s="104"/>
      <c r="CQ41" s="78"/>
    </row>
    <row r="42" spans="1:95" s="58" customFormat="1" ht="27.95" customHeight="1">
      <c r="A42" s="82" t="s">
        <v>30</v>
      </c>
      <c r="B42" s="83" t="s">
        <v>32</v>
      </c>
      <c r="C42" s="83"/>
      <c r="D42" s="77"/>
      <c r="E42" s="77"/>
      <c r="F42" s="77"/>
      <c r="G42" s="77"/>
      <c r="H42" s="78"/>
      <c r="I42" s="78"/>
      <c r="J42" s="78"/>
      <c r="K42" s="78"/>
      <c r="L42" s="78"/>
      <c r="M42" s="78"/>
      <c r="N42" s="78"/>
      <c r="O42" s="78"/>
      <c r="P42" s="78"/>
      <c r="Q42" s="78"/>
      <c r="R42" s="78"/>
      <c r="S42" s="78"/>
      <c r="T42" s="104"/>
      <c r="U42" s="78"/>
      <c r="V42" s="78"/>
      <c r="W42" s="78"/>
      <c r="X42" s="78"/>
      <c r="Y42" s="78"/>
      <c r="Z42" s="78"/>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78"/>
      <c r="CK42" s="78"/>
      <c r="CL42" s="78"/>
      <c r="CM42" s="78"/>
      <c r="CN42" s="78"/>
      <c r="CO42" s="78"/>
      <c r="CP42" s="104"/>
      <c r="CQ42" s="78"/>
    </row>
    <row r="43" spans="1:95" s="58" customFormat="1" ht="27.95" customHeight="1">
      <c r="A43" s="82" t="s">
        <v>33</v>
      </c>
      <c r="B43" s="84" t="s">
        <v>34</v>
      </c>
      <c r="C43" s="84"/>
      <c r="D43" s="77"/>
      <c r="E43" s="77"/>
      <c r="F43" s="77"/>
      <c r="G43" s="77"/>
      <c r="H43" s="78"/>
      <c r="I43" s="78"/>
      <c r="J43" s="78"/>
      <c r="K43" s="78"/>
      <c r="L43" s="78"/>
      <c r="M43" s="78"/>
      <c r="N43" s="78"/>
      <c r="O43" s="78"/>
      <c r="P43" s="78"/>
      <c r="Q43" s="78"/>
      <c r="R43" s="78"/>
      <c r="S43" s="78"/>
      <c r="T43" s="104"/>
      <c r="U43" s="78"/>
      <c r="V43" s="78"/>
      <c r="W43" s="78"/>
      <c r="X43" s="78"/>
      <c r="Y43" s="78"/>
      <c r="Z43" s="78"/>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78"/>
      <c r="CK43" s="78"/>
      <c r="CL43" s="78"/>
      <c r="CM43" s="78"/>
      <c r="CN43" s="78"/>
      <c r="CO43" s="78"/>
      <c r="CP43" s="104"/>
      <c r="CQ43" s="78"/>
    </row>
    <row r="44" spans="1:95" s="58" customFormat="1" ht="27.95" customHeight="1">
      <c r="A44" s="80" t="s">
        <v>82</v>
      </c>
      <c r="B44" s="81" t="s">
        <v>171</v>
      </c>
      <c r="C44" s="81"/>
      <c r="D44" s="77"/>
      <c r="E44" s="77"/>
      <c r="F44" s="77"/>
      <c r="G44" s="77"/>
      <c r="H44" s="78"/>
      <c r="I44" s="78"/>
      <c r="J44" s="78"/>
      <c r="K44" s="78"/>
      <c r="L44" s="78"/>
      <c r="M44" s="78"/>
      <c r="N44" s="78"/>
      <c r="O44" s="78"/>
      <c r="P44" s="78"/>
      <c r="Q44" s="78"/>
      <c r="R44" s="78"/>
      <c r="S44" s="78"/>
      <c r="T44" s="104"/>
      <c r="U44" s="78"/>
      <c r="V44" s="78"/>
      <c r="W44" s="78"/>
      <c r="X44" s="78"/>
      <c r="Y44" s="78"/>
      <c r="Z44" s="78"/>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78"/>
      <c r="CK44" s="78"/>
      <c r="CL44" s="78"/>
      <c r="CM44" s="78"/>
      <c r="CN44" s="78"/>
      <c r="CO44" s="78"/>
      <c r="CP44" s="104"/>
      <c r="CQ44" s="78"/>
    </row>
    <row r="45" spans="1:95" s="58" customFormat="1" ht="27.95" customHeight="1">
      <c r="A45" s="82" t="s">
        <v>30</v>
      </c>
      <c r="B45" s="83" t="s">
        <v>32</v>
      </c>
      <c r="C45" s="83"/>
      <c r="D45" s="77"/>
      <c r="E45" s="77"/>
      <c r="F45" s="77"/>
      <c r="G45" s="77"/>
      <c r="H45" s="78"/>
      <c r="I45" s="78"/>
      <c r="J45" s="78"/>
      <c r="K45" s="78"/>
      <c r="L45" s="78"/>
      <c r="M45" s="78"/>
      <c r="N45" s="78"/>
      <c r="O45" s="78"/>
      <c r="P45" s="78"/>
      <c r="Q45" s="78"/>
      <c r="R45" s="78"/>
      <c r="S45" s="78"/>
      <c r="T45" s="104"/>
      <c r="U45" s="78"/>
      <c r="V45" s="78"/>
      <c r="W45" s="78"/>
      <c r="X45" s="78"/>
      <c r="Y45" s="78"/>
      <c r="Z45" s="78"/>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78"/>
      <c r="CK45" s="78"/>
      <c r="CL45" s="78"/>
      <c r="CM45" s="78"/>
      <c r="CN45" s="78"/>
      <c r="CO45" s="78"/>
      <c r="CP45" s="104"/>
      <c r="CQ45" s="78"/>
    </row>
    <row r="46" spans="1:95" s="58" customFormat="1" ht="27.95" customHeight="1">
      <c r="A46" s="82" t="s">
        <v>33</v>
      </c>
      <c r="B46" s="84" t="s">
        <v>34</v>
      </c>
      <c r="C46" s="84"/>
      <c r="D46" s="77"/>
      <c r="E46" s="77"/>
      <c r="F46" s="77"/>
      <c r="G46" s="77"/>
      <c r="H46" s="78"/>
      <c r="I46" s="78"/>
      <c r="J46" s="78"/>
      <c r="K46" s="78"/>
      <c r="L46" s="78"/>
      <c r="M46" s="78"/>
      <c r="N46" s="78"/>
      <c r="O46" s="78"/>
      <c r="P46" s="78"/>
      <c r="Q46" s="78"/>
      <c r="R46" s="78"/>
      <c r="S46" s="78"/>
      <c r="T46" s="104"/>
      <c r="U46" s="78"/>
      <c r="V46" s="78"/>
      <c r="W46" s="78"/>
      <c r="X46" s="78"/>
      <c r="Y46" s="78"/>
      <c r="Z46" s="78"/>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78"/>
      <c r="CK46" s="78"/>
      <c r="CL46" s="78"/>
      <c r="CM46" s="78"/>
      <c r="CN46" s="78"/>
      <c r="CO46" s="78"/>
      <c r="CP46" s="104"/>
      <c r="CQ46" s="78"/>
    </row>
    <row r="47" spans="1:95" s="58" customFormat="1" ht="27.95" customHeight="1">
      <c r="A47" s="75" t="s">
        <v>194</v>
      </c>
      <c r="B47" s="79" t="s">
        <v>195</v>
      </c>
      <c r="C47" s="79"/>
      <c r="D47" s="77"/>
      <c r="E47" s="77"/>
      <c r="F47" s="77"/>
      <c r="G47" s="77"/>
      <c r="H47" s="78"/>
      <c r="I47" s="78"/>
      <c r="J47" s="78"/>
      <c r="K47" s="78"/>
      <c r="L47" s="78"/>
      <c r="M47" s="78"/>
      <c r="N47" s="78"/>
      <c r="O47" s="78"/>
      <c r="P47" s="78"/>
      <c r="Q47" s="78"/>
      <c r="R47" s="78"/>
      <c r="S47" s="78"/>
      <c r="T47" s="104"/>
      <c r="U47" s="78"/>
      <c r="V47" s="78"/>
      <c r="W47" s="78"/>
      <c r="X47" s="78"/>
      <c r="Y47" s="78"/>
      <c r="Z47" s="78"/>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78"/>
      <c r="CK47" s="78"/>
      <c r="CL47" s="78"/>
      <c r="CM47" s="78"/>
      <c r="CN47" s="78"/>
      <c r="CO47" s="78"/>
      <c r="CP47" s="104"/>
      <c r="CQ47" s="78"/>
    </row>
    <row r="48" spans="1:95" s="58" customFormat="1" ht="27.95" customHeight="1">
      <c r="A48" s="80" t="s">
        <v>79</v>
      </c>
      <c r="B48" s="81" t="s">
        <v>169</v>
      </c>
      <c r="C48" s="81"/>
      <c r="D48" s="77"/>
      <c r="E48" s="77"/>
      <c r="F48" s="77"/>
      <c r="G48" s="77"/>
      <c r="H48" s="78"/>
      <c r="I48" s="78"/>
      <c r="J48" s="78"/>
      <c r="K48" s="78"/>
      <c r="L48" s="78"/>
      <c r="M48" s="78"/>
      <c r="N48" s="78"/>
      <c r="O48" s="78"/>
      <c r="P48" s="78"/>
      <c r="Q48" s="78"/>
      <c r="R48" s="78"/>
      <c r="S48" s="78"/>
      <c r="T48" s="104"/>
      <c r="U48" s="78"/>
      <c r="V48" s="78"/>
      <c r="W48" s="78"/>
      <c r="X48" s="78"/>
      <c r="Y48" s="78"/>
      <c r="Z48" s="78"/>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78"/>
      <c r="CK48" s="78"/>
      <c r="CL48" s="78"/>
      <c r="CM48" s="78"/>
      <c r="CN48" s="78"/>
      <c r="CO48" s="78"/>
      <c r="CP48" s="104"/>
      <c r="CQ48" s="78"/>
    </row>
    <row r="49" spans="1:95" s="58" customFormat="1" ht="27.95" customHeight="1">
      <c r="A49" s="82" t="s">
        <v>30</v>
      </c>
      <c r="B49" s="83" t="s">
        <v>32</v>
      </c>
      <c r="C49" s="83"/>
      <c r="D49" s="77"/>
      <c r="E49" s="77"/>
      <c r="F49" s="77"/>
      <c r="G49" s="77"/>
      <c r="H49" s="78"/>
      <c r="I49" s="78"/>
      <c r="J49" s="78"/>
      <c r="K49" s="78"/>
      <c r="L49" s="78"/>
      <c r="M49" s="78"/>
      <c r="N49" s="78"/>
      <c r="O49" s="78"/>
      <c r="P49" s="78"/>
      <c r="Q49" s="78"/>
      <c r="R49" s="78"/>
      <c r="S49" s="78"/>
      <c r="T49" s="104"/>
      <c r="U49" s="78"/>
      <c r="V49" s="78"/>
      <c r="W49" s="78"/>
      <c r="X49" s="78"/>
      <c r="Y49" s="78"/>
      <c r="Z49" s="78"/>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78"/>
      <c r="CK49" s="78"/>
      <c r="CL49" s="78"/>
      <c r="CM49" s="78"/>
      <c r="CN49" s="78"/>
      <c r="CO49" s="78"/>
      <c r="CP49" s="104"/>
      <c r="CQ49" s="78"/>
    </row>
    <row r="50" spans="1:95" s="58" customFormat="1" ht="27.95" customHeight="1">
      <c r="A50" s="82" t="s">
        <v>33</v>
      </c>
      <c r="B50" s="84" t="s">
        <v>34</v>
      </c>
      <c r="C50" s="84"/>
      <c r="D50" s="77"/>
      <c r="E50" s="77"/>
      <c r="F50" s="77"/>
      <c r="G50" s="77"/>
      <c r="H50" s="78"/>
      <c r="I50" s="78"/>
      <c r="J50" s="78"/>
      <c r="K50" s="78"/>
      <c r="L50" s="78"/>
      <c r="M50" s="78"/>
      <c r="N50" s="78"/>
      <c r="O50" s="78"/>
      <c r="P50" s="78"/>
      <c r="Q50" s="78"/>
      <c r="R50" s="78"/>
      <c r="S50" s="78"/>
      <c r="T50" s="104"/>
      <c r="U50" s="78"/>
      <c r="V50" s="78"/>
      <c r="W50" s="78"/>
      <c r="X50" s="78"/>
      <c r="Y50" s="78"/>
      <c r="Z50" s="78"/>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78"/>
      <c r="CK50" s="78"/>
      <c r="CL50" s="78"/>
      <c r="CM50" s="78"/>
      <c r="CN50" s="78"/>
      <c r="CO50" s="78"/>
      <c r="CP50" s="104"/>
      <c r="CQ50" s="78"/>
    </row>
    <row r="51" spans="1:95" s="58" customFormat="1" ht="27.95" customHeight="1">
      <c r="A51" s="80" t="s">
        <v>81</v>
      </c>
      <c r="B51" s="81" t="s">
        <v>170</v>
      </c>
      <c r="C51" s="81"/>
      <c r="D51" s="77"/>
      <c r="E51" s="77"/>
      <c r="F51" s="77"/>
      <c r="G51" s="77"/>
      <c r="H51" s="78"/>
      <c r="I51" s="78"/>
      <c r="J51" s="78"/>
      <c r="K51" s="78"/>
      <c r="L51" s="78"/>
      <c r="M51" s="78"/>
      <c r="N51" s="78"/>
      <c r="O51" s="78"/>
      <c r="P51" s="78"/>
      <c r="Q51" s="78"/>
      <c r="R51" s="78"/>
      <c r="S51" s="78"/>
      <c r="T51" s="104"/>
      <c r="U51" s="78"/>
      <c r="V51" s="78"/>
      <c r="W51" s="78"/>
      <c r="X51" s="78"/>
      <c r="Y51" s="78"/>
      <c r="Z51" s="78"/>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78"/>
      <c r="CK51" s="78"/>
      <c r="CL51" s="78"/>
      <c r="CM51" s="78"/>
      <c r="CN51" s="78"/>
      <c r="CO51" s="78"/>
      <c r="CP51" s="104"/>
      <c r="CQ51" s="78"/>
    </row>
    <row r="52" spans="1:95" s="58" customFormat="1" ht="27.95" customHeight="1">
      <c r="A52" s="82" t="s">
        <v>30</v>
      </c>
      <c r="B52" s="83" t="s">
        <v>32</v>
      </c>
      <c r="C52" s="83"/>
      <c r="D52" s="77"/>
      <c r="E52" s="77"/>
      <c r="F52" s="77"/>
      <c r="G52" s="77"/>
      <c r="H52" s="78"/>
      <c r="I52" s="78"/>
      <c r="J52" s="78"/>
      <c r="K52" s="78"/>
      <c r="L52" s="78"/>
      <c r="M52" s="78"/>
      <c r="N52" s="78"/>
      <c r="O52" s="78"/>
      <c r="P52" s="78"/>
      <c r="Q52" s="78"/>
      <c r="R52" s="78"/>
      <c r="S52" s="78"/>
      <c r="T52" s="104"/>
      <c r="U52" s="78"/>
      <c r="V52" s="78"/>
      <c r="W52" s="78"/>
      <c r="X52" s="78"/>
      <c r="Y52" s="78"/>
      <c r="Z52" s="78"/>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78"/>
      <c r="CK52" s="78"/>
      <c r="CL52" s="78"/>
      <c r="CM52" s="78"/>
      <c r="CN52" s="78"/>
      <c r="CO52" s="78"/>
      <c r="CP52" s="104"/>
      <c r="CQ52" s="78"/>
    </row>
    <row r="53" spans="1:95" s="58" customFormat="1" ht="27.95" customHeight="1">
      <c r="A53" s="82" t="s">
        <v>33</v>
      </c>
      <c r="B53" s="84" t="s">
        <v>34</v>
      </c>
      <c r="C53" s="84"/>
      <c r="D53" s="77"/>
      <c r="E53" s="77"/>
      <c r="F53" s="77"/>
      <c r="G53" s="77"/>
      <c r="H53" s="78"/>
      <c r="I53" s="78"/>
      <c r="J53" s="78"/>
      <c r="K53" s="78"/>
      <c r="L53" s="78"/>
      <c r="M53" s="78"/>
      <c r="N53" s="78"/>
      <c r="O53" s="78"/>
      <c r="P53" s="78"/>
      <c r="Q53" s="78"/>
      <c r="R53" s="78"/>
      <c r="S53" s="78"/>
      <c r="T53" s="104"/>
      <c r="U53" s="78"/>
      <c r="V53" s="78"/>
      <c r="W53" s="78"/>
      <c r="X53" s="78"/>
      <c r="Y53" s="78"/>
      <c r="Z53" s="78"/>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78"/>
      <c r="CK53" s="78"/>
      <c r="CL53" s="78"/>
      <c r="CM53" s="78"/>
      <c r="CN53" s="78"/>
      <c r="CO53" s="78"/>
      <c r="CP53" s="104"/>
      <c r="CQ53" s="78"/>
    </row>
    <row r="54" spans="1:95" s="58" customFormat="1" ht="27.95" customHeight="1">
      <c r="A54" s="80" t="s">
        <v>82</v>
      </c>
      <c r="B54" s="81" t="s">
        <v>171</v>
      </c>
      <c r="C54" s="81"/>
      <c r="D54" s="77"/>
      <c r="E54" s="77"/>
      <c r="F54" s="77"/>
      <c r="G54" s="77"/>
      <c r="H54" s="78"/>
      <c r="I54" s="78"/>
      <c r="J54" s="78"/>
      <c r="K54" s="78"/>
      <c r="L54" s="78"/>
      <c r="M54" s="78"/>
      <c r="N54" s="78"/>
      <c r="O54" s="78"/>
      <c r="P54" s="78"/>
      <c r="Q54" s="78"/>
      <c r="R54" s="78"/>
      <c r="S54" s="78"/>
      <c r="T54" s="104"/>
      <c r="U54" s="78"/>
      <c r="V54" s="78"/>
      <c r="W54" s="78"/>
      <c r="X54" s="78"/>
      <c r="Y54" s="78"/>
      <c r="Z54" s="78"/>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78"/>
      <c r="CK54" s="78"/>
      <c r="CL54" s="78"/>
      <c r="CM54" s="78"/>
      <c r="CN54" s="78"/>
      <c r="CO54" s="78"/>
      <c r="CP54" s="104"/>
      <c r="CQ54" s="78"/>
    </row>
    <row r="55" spans="1:95" s="58" customFormat="1" ht="27.95" customHeight="1">
      <c r="A55" s="82" t="s">
        <v>30</v>
      </c>
      <c r="B55" s="83" t="s">
        <v>32</v>
      </c>
      <c r="C55" s="83"/>
      <c r="D55" s="77"/>
      <c r="E55" s="77"/>
      <c r="F55" s="77"/>
      <c r="G55" s="77"/>
      <c r="H55" s="78"/>
      <c r="I55" s="78"/>
      <c r="J55" s="78"/>
      <c r="K55" s="78"/>
      <c r="L55" s="78"/>
      <c r="M55" s="78"/>
      <c r="N55" s="78"/>
      <c r="O55" s="78"/>
      <c r="P55" s="78"/>
      <c r="Q55" s="78"/>
      <c r="R55" s="78"/>
      <c r="S55" s="78"/>
      <c r="T55" s="104"/>
      <c r="U55" s="78"/>
      <c r="V55" s="78"/>
      <c r="W55" s="78"/>
      <c r="X55" s="78"/>
      <c r="Y55" s="78"/>
      <c r="Z55" s="78"/>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78"/>
      <c r="CK55" s="78"/>
      <c r="CL55" s="78"/>
      <c r="CM55" s="78"/>
      <c r="CN55" s="78"/>
      <c r="CO55" s="78"/>
      <c r="CP55" s="104"/>
      <c r="CQ55" s="78"/>
    </row>
    <row r="56" spans="1:95" s="58" customFormat="1" ht="27.95" customHeight="1">
      <c r="A56" s="82" t="s">
        <v>33</v>
      </c>
      <c r="B56" s="84" t="s">
        <v>34</v>
      </c>
      <c r="C56" s="84"/>
      <c r="D56" s="77"/>
      <c r="E56" s="77"/>
      <c r="F56" s="77"/>
      <c r="G56" s="77"/>
      <c r="H56" s="78"/>
      <c r="I56" s="78"/>
      <c r="J56" s="78"/>
      <c r="K56" s="78"/>
      <c r="L56" s="78"/>
      <c r="M56" s="78"/>
      <c r="N56" s="78"/>
      <c r="O56" s="78"/>
      <c r="P56" s="78"/>
      <c r="Q56" s="78"/>
      <c r="R56" s="78"/>
      <c r="S56" s="78"/>
      <c r="T56" s="104"/>
      <c r="U56" s="78"/>
      <c r="V56" s="78"/>
      <c r="W56" s="78"/>
      <c r="X56" s="78"/>
      <c r="Y56" s="78"/>
      <c r="Z56" s="78"/>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78"/>
      <c r="CK56" s="78"/>
      <c r="CL56" s="78"/>
      <c r="CM56" s="78"/>
      <c r="CN56" s="78"/>
      <c r="CO56" s="78"/>
      <c r="CP56" s="104"/>
      <c r="CQ56" s="78"/>
    </row>
    <row r="57" spans="1:95" s="58" customFormat="1" ht="27.95" customHeight="1">
      <c r="A57" s="75" t="s">
        <v>20</v>
      </c>
      <c r="B57" s="76" t="s">
        <v>191</v>
      </c>
      <c r="C57" s="76"/>
      <c r="D57" s="77"/>
      <c r="E57" s="77"/>
      <c r="F57" s="77"/>
      <c r="G57" s="77"/>
      <c r="H57" s="78"/>
      <c r="I57" s="78"/>
      <c r="J57" s="78"/>
      <c r="K57" s="78"/>
      <c r="L57" s="78"/>
      <c r="M57" s="78"/>
      <c r="N57" s="78"/>
      <c r="O57" s="78"/>
      <c r="P57" s="78"/>
      <c r="Q57" s="78"/>
      <c r="R57" s="78"/>
      <c r="S57" s="78"/>
      <c r="T57" s="104"/>
      <c r="U57" s="78"/>
      <c r="V57" s="78"/>
      <c r="W57" s="78"/>
      <c r="X57" s="78"/>
      <c r="Y57" s="78"/>
      <c r="Z57" s="78"/>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78"/>
      <c r="CK57" s="78"/>
      <c r="CL57" s="78"/>
      <c r="CM57" s="78"/>
      <c r="CN57" s="78"/>
      <c r="CO57" s="78"/>
      <c r="CP57" s="104"/>
      <c r="CQ57" s="78"/>
    </row>
    <row r="58" spans="1:95" ht="27.95" customHeight="1">
      <c r="A58" s="85" t="s">
        <v>33</v>
      </c>
      <c r="B58" s="79" t="s">
        <v>196</v>
      </c>
      <c r="C58" s="79"/>
      <c r="D58" s="86"/>
      <c r="E58" s="86"/>
      <c r="F58" s="86"/>
      <c r="G58" s="86"/>
      <c r="H58" s="87"/>
      <c r="I58" s="87"/>
      <c r="J58" s="87"/>
      <c r="K58" s="87"/>
      <c r="L58" s="87"/>
      <c r="M58" s="87"/>
      <c r="N58" s="87"/>
      <c r="O58" s="87"/>
      <c r="P58" s="87"/>
      <c r="Q58" s="87"/>
      <c r="R58" s="87"/>
      <c r="S58" s="87"/>
      <c r="T58" s="105"/>
      <c r="U58" s="87"/>
      <c r="V58" s="87"/>
      <c r="W58" s="87"/>
      <c r="X58" s="87"/>
      <c r="Y58" s="87"/>
      <c r="Z58" s="87"/>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87"/>
      <c r="CK58" s="87"/>
      <c r="CL58" s="87"/>
      <c r="CM58" s="87"/>
      <c r="CN58" s="87"/>
      <c r="CO58" s="87"/>
      <c r="CP58" s="105"/>
      <c r="CQ58" s="87"/>
    </row>
    <row r="59" spans="1:95">
      <c r="A59" s="85"/>
      <c r="B59" s="83"/>
      <c r="C59" s="83"/>
      <c r="D59" s="86"/>
      <c r="E59" s="86"/>
      <c r="F59" s="86"/>
      <c r="G59" s="86"/>
      <c r="H59" s="87"/>
      <c r="I59" s="87"/>
      <c r="J59" s="87"/>
      <c r="K59" s="87"/>
      <c r="L59" s="87"/>
      <c r="M59" s="87"/>
      <c r="N59" s="87"/>
      <c r="O59" s="87"/>
      <c r="P59" s="87"/>
      <c r="Q59" s="87"/>
      <c r="R59" s="87"/>
      <c r="S59" s="87"/>
      <c r="T59" s="105"/>
      <c r="U59" s="87"/>
      <c r="V59" s="87"/>
      <c r="W59" s="87"/>
      <c r="X59" s="87"/>
      <c r="Y59" s="87"/>
      <c r="Z59" s="87"/>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87"/>
      <c r="CK59" s="87"/>
      <c r="CL59" s="87"/>
      <c r="CM59" s="87"/>
      <c r="CN59" s="87"/>
      <c r="CO59" s="87"/>
      <c r="CP59" s="105"/>
      <c r="CQ59" s="87"/>
    </row>
    <row r="60" spans="1:95" ht="0.75" customHeight="1">
      <c r="A60" s="88"/>
      <c r="B60" s="89"/>
      <c r="C60" s="89"/>
      <c r="D60" s="90"/>
      <c r="E60" s="90"/>
      <c r="F60" s="90"/>
      <c r="G60" s="90"/>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row>
    <row r="61" spans="1:95" ht="0.75" customHeight="1">
      <c r="A61" s="88"/>
      <c r="B61" s="89"/>
      <c r="C61" s="89"/>
      <c r="D61" s="90"/>
      <c r="E61" s="90"/>
      <c r="F61" s="90"/>
      <c r="G61" s="90"/>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row>
    <row r="62" spans="1:95" ht="0.75" customHeight="1">
      <c r="A62" s="88"/>
      <c r="B62" s="89"/>
      <c r="C62" s="89"/>
      <c r="D62" s="90"/>
      <c r="E62" s="90"/>
      <c r="F62" s="90"/>
      <c r="G62" s="90"/>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row>
    <row r="63" spans="1:95" ht="0.75" customHeight="1">
      <c r="A63" s="88"/>
      <c r="B63" s="89"/>
      <c r="C63" s="89"/>
      <c r="D63" s="90"/>
      <c r="E63" s="90"/>
      <c r="F63" s="90"/>
      <c r="G63" s="90"/>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row>
    <row r="64" spans="1:95" ht="0.6" customHeight="1">
      <c r="A64" s="88"/>
      <c r="B64" s="89"/>
      <c r="C64" s="89"/>
      <c r="D64" s="90"/>
      <c r="E64" s="90"/>
      <c r="F64" s="90"/>
      <c r="G64" s="90"/>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row>
    <row r="65" spans="1:95" ht="0.6" customHeight="1">
      <c r="A65" s="88"/>
      <c r="B65" s="89"/>
      <c r="C65" s="89"/>
      <c r="D65" s="90"/>
      <c r="E65" s="90"/>
      <c r="F65" s="90"/>
      <c r="G65" s="90"/>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row>
    <row r="66" spans="1:95" ht="0.75" customHeight="1">
      <c r="A66" s="88"/>
      <c r="B66" s="89"/>
      <c r="C66" s="89"/>
      <c r="D66" s="90"/>
      <c r="E66" s="90"/>
      <c r="F66" s="90"/>
      <c r="G66" s="90"/>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c r="CC66" s="91"/>
      <c r="CD66" s="91"/>
      <c r="CE66" s="91"/>
      <c r="CF66" s="91"/>
      <c r="CG66" s="91"/>
      <c r="CH66" s="91"/>
      <c r="CI66" s="91"/>
      <c r="CJ66" s="91"/>
      <c r="CK66" s="91"/>
      <c r="CL66" s="91"/>
      <c r="CM66" s="91"/>
      <c r="CN66" s="91"/>
      <c r="CO66" s="91"/>
      <c r="CP66" s="91"/>
      <c r="CQ66" s="91"/>
    </row>
    <row r="67" spans="1:95" ht="0.75" customHeight="1">
      <c r="A67" s="88"/>
      <c r="B67" s="89"/>
      <c r="C67" s="89"/>
      <c r="D67" s="90"/>
      <c r="E67" s="90"/>
      <c r="F67" s="90"/>
      <c r="G67" s="90"/>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row>
    <row r="68" spans="1:95" ht="0.75" customHeight="1">
      <c r="A68" s="88"/>
      <c r="B68" s="89"/>
      <c r="C68" s="89"/>
      <c r="D68" s="90"/>
      <c r="E68" s="90"/>
      <c r="F68" s="90"/>
      <c r="G68" s="90"/>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row>
    <row r="69" spans="1:95" ht="0.75" customHeight="1">
      <c r="A69" s="88"/>
      <c r="B69" s="89"/>
      <c r="C69" s="89"/>
      <c r="D69" s="90"/>
      <c r="E69" s="90"/>
      <c r="F69" s="90"/>
      <c r="G69" s="90"/>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row>
    <row r="70" spans="1:95" ht="0.75" customHeight="1">
      <c r="A70" s="88"/>
      <c r="B70" s="89"/>
      <c r="C70" s="89"/>
      <c r="D70" s="90"/>
      <c r="E70" s="90"/>
      <c r="F70" s="90"/>
      <c r="G70" s="90"/>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row>
    <row r="71" spans="1:95" ht="0.75" customHeight="1">
      <c r="A71" s="88"/>
      <c r="B71" s="89"/>
      <c r="C71" s="89"/>
      <c r="D71" s="90"/>
      <c r="E71" s="90"/>
      <c r="F71" s="90"/>
      <c r="G71" s="90"/>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row>
    <row r="72" spans="1:9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row>
    <row r="73" spans="1:9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row>
    <row r="74" spans="1:9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row>
    <row r="75" spans="1:9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row>
    <row r="76" spans="1:9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row>
    <row r="77" spans="1:9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row>
    <row r="78" spans="1:9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row>
    <row r="79" spans="1:9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row>
    <row r="80" spans="1:9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row>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sheetData>
  <mergeCells count="125">
    <mergeCell ref="AB9:AB12"/>
    <mergeCell ref="AC9:AG9"/>
    <mergeCell ref="A6:A12"/>
    <mergeCell ref="L8:L12"/>
    <mergeCell ref="M8:M12"/>
    <mergeCell ref="U9:U12"/>
    <mergeCell ref="V9:AA9"/>
    <mergeCell ref="F6:F12"/>
    <mergeCell ref="E6:E12"/>
    <mergeCell ref="D6:D12"/>
    <mergeCell ref="C6:C12"/>
    <mergeCell ref="B6:B12"/>
    <mergeCell ref="CL10:CL12"/>
    <mergeCell ref="CK10:CK12"/>
    <mergeCell ref="CJ7:CJ12"/>
    <mergeCell ref="N6:T6"/>
    <mergeCell ref="U6:CI6"/>
    <mergeCell ref="O8:S8"/>
    <mergeCell ref="T8:T12"/>
    <mergeCell ref="O9:Q9"/>
    <mergeCell ref="S9:S12"/>
    <mergeCell ref="R9:R12"/>
    <mergeCell ref="Q10:Q12"/>
    <mergeCell ref="P10:P12"/>
    <mergeCell ref="O10:O12"/>
    <mergeCell ref="CJ6:CP6"/>
    <mergeCell ref="CK7:CP7"/>
    <mergeCell ref="CK9:CM9"/>
    <mergeCell ref="CK8:CO8"/>
    <mergeCell ref="CP8:CP12"/>
    <mergeCell ref="CN9:CN12"/>
    <mergeCell ref="CO9:CO12"/>
    <mergeCell ref="CM10:CM12"/>
    <mergeCell ref="BW11:BW12"/>
    <mergeCell ref="BZ11:BZ12"/>
    <mergeCell ref="CA11:CC11"/>
    <mergeCell ref="CF11:CF12"/>
    <mergeCell ref="CG11:CI11"/>
    <mergeCell ref="BR7:CI7"/>
    <mergeCell ref="BR8:BX8"/>
    <mergeCell ref="BY8:CI8"/>
    <mergeCell ref="BR9:BR12"/>
    <mergeCell ref="BS9:BX9"/>
    <mergeCell ref="BY9:CD9"/>
    <mergeCell ref="CE9:CI9"/>
    <mergeCell ref="BS10:BW10"/>
    <mergeCell ref="BX10:BX12"/>
    <mergeCell ref="BY10:BY12"/>
    <mergeCell ref="BZ10:CC10"/>
    <mergeCell ref="CD10:CD12"/>
    <mergeCell ref="CE10:CE12"/>
    <mergeCell ref="CF10:CI10"/>
    <mergeCell ref="BS11:BU11"/>
    <mergeCell ref="BV11:BV12"/>
    <mergeCell ref="AO10:AO12"/>
    <mergeCell ref="AP10:AS10"/>
    <mergeCell ref="BE11:BE12"/>
    <mergeCell ref="BH11:BH12"/>
    <mergeCell ref="BI11:BK11"/>
    <mergeCell ref="BN11:BN12"/>
    <mergeCell ref="BO11:BQ11"/>
    <mergeCell ref="AZ7:BQ7"/>
    <mergeCell ref="AZ8:BF8"/>
    <mergeCell ref="BG8:BQ8"/>
    <mergeCell ref="AZ9:AZ12"/>
    <mergeCell ref="BA9:BF9"/>
    <mergeCell ref="BG9:BL9"/>
    <mergeCell ref="BM9:BQ9"/>
    <mergeCell ref="BA10:BE10"/>
    <mergeCell ref="BF10:BF12"/>
    <mergeCell ref="BG10:BG12"/>
    <mergeCell ref="BH10:BK10"/>
    <mergeCell ref="BL10:BL12"/>
    <mergeCell ref="BM10:BM12"/>
    <mergeCell ref="BN10:BQ10"/>
    <mergeCell ref="BA11:BC11"/>
    <mergeCell ref="BD11:BD12"/>
    <mergeCell ref="A1:CQ1"/>
    <mergeCell ref="A3:CQ3"/>
    <mergeCell ref="A5:CQ5"/>
    <mergeCell ref="N7:N12"/>
    <mergeCell ref="O7:T7"/>
    <mergeCell ref="U8:AA8"/>
    <mergeCell ref="AA10:AA12"/>
    <mergeCell ref="V11:X11"/>
    <mergeCell ref="Y11:Y12"/>
    <mergeCell ref="L6:M7"/>
    <mergeCell ref="H7:K7"/>
    <mergeCell ref="G6:K6"/>
    <mergeCell ref="I8:K8"/>
    <mergeCell ref="K9:K12"/>
    <mergeCell ref="J9:J12"/>
    <mergeCell ref="I9:I12"/>
    <mergeCell ref="H8:H12"/>
    <mergeCell ref="G7:G12"/>
    <mergeCell ref="AU10:AU12"/>
    <mergeCell ref="AV10:AY10"/>
    <mergeCell ref="AV11:AV12"/>
    <mergeCell ref="AW11:AY11"/>
    <mergeCell ref="AU9:AY9"/>
    <mergeCell ref="AT10:AT12"/>
    <mergeCell ref="CQ6:CQ12"/>
    <mergeCell ref="V10:Z10"/>
    <mergeCell ref="AC11:AC12"/>
    <mergeCell ref="AD11:AF11"/>
    <mergeCell ref="AC10:AF10"/>
    <mergeCell ref="AG10:AG12"/>
    <mergeCell ref="A2:CQ2"/>
    <mergeCell ref="A4:CQ4"/>
    <mergeCell ref="Z11:Z12"/>
    <mergeCell ref="AH9:AH12"/>
    <mergeCell ref="AB8:AG8"/>
    <mergeCell ref="U7:AG7"/>
    <mergeCell ref="AH8:AN8"/>
    <mergeCell ref="AH7:AY7"/>
    <mergeCell ref="AO8:AY8"/>
    <mergeCell ref="AI11:AK11"/>
    <mergeCell ref="AL11:AL12"/>
    <mergeCell ref="AM11:AM12"/>
    <mergeCell ref="AP11:AP12"/>
    <mergeCell ref="AQ11:AS11"/>
    <mergeCell ref="AO9:AT9"/>
    <mergeCell ref="AI9:AN9"/>
    <mergeCell ref="AI10:AM10"/>
    <mergeCell ref="AN10:AN12"/>
  </mergeCells>
  <printOptions horizontalCentered="1"/>
  <pageMargins left="0.39370078740157483" right="0.39370078740157483" top="0.78740157480314965" bottom="0.74803149606299213" header="0.43307086614173229" footer="0.35433070866141736"/>
  <pageSetup paperSize="9" scale="21" fitToHeight="0" orientation="landscape" useFirstPageNumber="1" r:id="rId1"/>
  <headerFooter>
    <oddFooter>&amp;R&amp;P/&amp;N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CP350"/>
  <sheetViews>
    <sheetView zoomScale="85" zoomScaleNormal="85" workbookViewId="0">
      <selection sqref="A1:CP1"/>
    </sheetView>
  </sheetViews>
  <sheetFormatPr defaultColWidth="10.6640625" defaultRowHeight="18.75"/>
  <cols>
    <col min="1" max="1" width="6" style="69" customWidth="1"/>
    <col min="2" max="2" width="38.5" style="70" customWidth="1"/>
    <col min="3" max="3" width="10" style="70" customWidth="1"/>
    <col min="4" max="6" width="9.6640625" style="71" hidden="1" customWidth="1"/>
    <col min="7" max="10" width="9.6640625" style="71" customWidth="1"/>
    <col min="11" max="13" width="9.6640625" style="72" customWidth="1"/>
    <col min="14" max="14" width="9.6640625" style="72" hidden="1" customWidth="1"/>
    <col min="15" max="16" width="9.6640625" style="72" customWidth="1"/>
    <col min="17" max="17" width="11" style="72" customWidth="1"/>
    <col min="18" max="18" width="8.5" style="72" customWidth="1"/>
    <col min="19" max="23" width="12.5" style="72" hidden="1" customWidth="1"/>
    <col min="24" max="24" width="12.1640625" style="72" hidden="1" customWidth="1"/>
    <col min="25" max="27" width="10.1640625" style="72" hidden="1" customWidth="1"/>
    <col min="28" max="28" width="11.83203125" style="72" hidden="1" customWidth="1"/>
    <col min="29" max="29" width="10.83203125" style="72" hidden="1" customWidth="1"/>
    <col min="30" max="35" width="9.5" style="72" hidden="1" customWidth="1"/>
    <col min="36" max="40" width="11.83203125" style="72" hidden="1" customWidth="1"/>
    <col min="41" max="41" width="10.5" style="72" hidden="1" customWidth="1"/>
    <col min="42" max="42" width="9" style="72" hidden="1" customWidth="1"/>
    <col min="43" max="44" width="10.5" style="72" hidden="1" customWidth="1"/>
    <col min="45" max="45" width="9.33203125" style="72" hidden="1" customWidth="1"/>
    <col min="46" max="61" width="10.5" style="72" hidden="1" customWidth="1"/>
    <col min="62" max="62" width="10.5" style="72" customWidth="1"/>
    <col min="63" max="63" width="9.33203125" style="72" customWidth="1"/>
    <col min="64" max="65" width="11.1640625" style="72" customWidth="1"/>
    <col min="66" max="67" width="10.5" style="72" customWidth="1"/>
    <col min="68" max="72" width="9.33203125" style="72" customWidth="1"/>
    <col min="73" max="74" width="9.33203125" style="72" hidden="1" customWidth="1"/>
    <col min="75" max="77" width="9.33203125" style="72" customWidth="1"/>
    <col min="78" max="78" width="10.5" style="72" customWidth="1"/>
    <col min="79" max="79" width="9.33203125" style="72" customWidth="1"/>
    <col min="80" max="81" width="11.33203125" style="72" customWidth="1"/>
    <col min="82" max="82" width="9.5" style="72" hidden="1" customWidth="1"/>
    <col min="83" max="83" width="10.5" style="72" hidden="1" customWidth="1"/>
    <col min="84" max="84" width="9.5" style="72" customWidth="1"/>
    <col min="85" max="85" width="10.5" style="72" customWidth="1"/>
    <col min="86" max="86" width="9.33203125" style="72" customWidth="1"/>
    <col min="87" max="87" width="10.5" style="72" customWidth="1"/>
    <col min="88" max="88" width="9.6640625" style="72" customWidth="1"/>
    <col min="89" max="90" width="11.1640625" style="72" customWidth="1"/>
    <col min="91" max="91" width="9.33203125" style="72" customWidth="1"/>
    <col min="92" max="92" width="10.5" style="72" customWidth="1"/>
    <col min="93" max="94" width="9.33203125" style="72" customWidth="1"/>
    <col min="95" max="16384" width="10.6640625" style="37"/>
  </cols>
  <sheetData>
    <row r="1" spans="1:94" s="38" customFormat="1" ht="34.5" customHeight="1">
      <c r="A1" s="353" t="s">
        <v>198</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353"/>
      <c r="CJ1" s="353"/>
      <c r="CK1" s="353"/>
      <c r="CL1" s="353"/>
      <c r="CM1" s="353"/>
      <c r="CN1" s="353"/>
      <c r="CO1" s="353"/>
      <c r="CP1" s="353"/>
    </row>
    <row r="2" spans="1:94" s="38" customFormat="1" ht="34.5" customHeight="1">
      <c r="A2" s="339" t="s">
        <v>72</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row>
    <row r="3" spans="1:94" ht="33.75" customHeight="1">
      <c r="A3" s="354" t="s">
        <v>179</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row>
    <row r="4" spans="1:94" ht="33.75" customHeight="1">
      <c r="A4" s="340" t="str">
        <f>'Bieu 01 TH'!A4:AN4</f>
        <v>(Biểu mẫu kèm theo Công văn số              /SKHĐT-TH ngày           tháng       năm 2019 của Sở Kế hoạch và Đầu tư)</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row>
    <row r="5" spans="1:94" s="39" customFormat="1" ht="30" customHeight="1">
      <c r="A5" s="331" t="s">
        <v>0</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row>
    <row r="6" spans="1:94" s="40" customFormat="1" ht="24.95" customHeight="1">
      <c r="A6" s="345" t="s">
        <v>133</v>
      </c>
      <c r="B6" s="345" t="s">
        <v>21</v>
      </c>
      <c r="C6" s="345" t="s">
        <v>22</v>
      </c>
      <c r="D6" s="345" t="s">
        <v>104</v>
      </c>
      <c r="E6" s="345" t="s">
        <v>105</v>
      </c>
      <c r="F6" s="345" t="s">
        <v>106</v>
      </c>
      <c r="G6" s="345" t="s">
        <v>134</v>
      </c>
      <c r="H6" s="345" t="s">
        <v>135</v>
      </c>
      <c r="I6" s="345" t="s">
        <v>136</v>
      </c>
      <c r="J6" s="341" t="s">
        <v>137</v>
      </c>
      <c r="K6" s="341"/>
      <c r="L6" s="341"/>
      <c r="M6" s="341"/>
      <c r="N6" s="341"/>
      <c r="O6" s="341"/>
      <c r="P6" s="341"/>
      <c r="Q6" s="341"/>
      <c r="R6" s="341"/>
      <c r="S6" s="344" t="s">
        <v>138</v>
      </c>
      <c r="T6" s="344"/>
      <c r="U6" s="344"/>
      <c r="V6" s="344"/>
      <c r="W6" s="344"/>
      <c r="X6" s="344" t="s">
        <v>139</v>
      </c>
      <c r="Y6" s="352"/>
      <c r="Z6" s="352"/>
      <c r="AA6" s="352"/>
      <c r="AB6" s="352"/>
      <c r="AC6" s="344" t="s">
        <v>140</v>
      </c>
      <c r="AD6" s="352"/>
      <c r="AE6" s="352"/>
      <c r="AF6" s="352"/>
      <c r="AG6" s="352"/>
      <c r="AH6" s="352"/>
      <c r="AI6" s="352"/>
      <c r="AJ6" s="344" t="s">
        <v>141</v>
      </c>
      <c r="AK6" s="344"/>
      <c r="AL6" s="344"/>
      <c r="AM6" s="344"/>
      <c r="AN6" s="344"/>
      <c r="AO6" s="344" t="s">
        <v>142</v>
      </c>
      <c r="AP6" s="344"/>
      <c r="AQ6" s="344"/>
      <c r="AR6" s="344"/>
      <c r="AS6" s="344"/>
      <c r="AT6" s="344"/>
      <c r="AU6" s="344"/>
      <c r="AV6" s="344" t="s">
        <v>143</v>
      </c>
      <c r="AW6" s="352"/>
      <c r="AX6" s="352"/>
      <c r="AY6" s="352"/>
      <c r="AZ6" s="352"/>
      <c r="BA6" s="341" t="s">
        <v>144</v>
      </c>
      <c r="BB6" s="341"/>
      <c r="BC6" s="341"/>
      <c r="BD6" s="341"/>
      <c r="BE6" s="341"/>
      <c r="BF6" s="341"/>
      <c r="BG6" s="341"/>
      <c r="BH6" s="341"/>
      <c r="BI6" s="341"/>
      <c r="BJ6" s="344" t="s">
        <v>145</v>
      </c>
      <c r="BK6" s="344"/>
      <c r="BL6" s="344"/>
      <c r="BM6" s="344"/>
      <c r="BN6" s="344"/>
      <c r="BO6" s="344"/>
      <c r="BP6" s="344"/>
      <c r="BQ6" s="355" t="s">
        <v>146</v>
      </c>
      <c r="BR6" s="356"/>
      <c r="BS6" s="356"/>
      <c r="BT6" s="356"/>
      <c r="BU6" s="356"/>
      <c r="BV6" s="356"/>
      <c r="BW6" s="356"/>
      <c r="BX6" s="356"/>
      <c r="BY6" s="357"/>
      <c r="BZ6" s="355" t="s">
        <v>147</v>
      </c>
      <c r="CA6" s="356"/>
      <c r="CB6" s="356"/>
      <c r="CC6" s="356"/>
      <c r="CD6" s="356"/>
      <c r="CE6" s="356"/>
      <c r="CF6" s="356"/>
      <c r="CG6" s="356"/>
      <c r="CH6" s="357"/>
      <c r="CI6" s="355" t="s">
        <v>117</v>
      </c>
      <c r="CJ6" s="356"/>
      <c r="CK6" s="356"/>
      <c r="CL6" s="356"/>
      <c r="CM6" s="356"/>
      <c r="CN6" s="356"/>
      <c r="CO6" s="357"/>
      <c r="CP6" s="345" t="s">
        <v>3</v>
      </c>
    </row>
    <row r="7" spans="1:94" s="40" customFormat="1" ht="24.95" customHeight="1">
      <c r="A7" s="346"/>
      <c r="B7" s="346"/>
      <c r="C7" s="346"/>
      <c r="D7" s="346"/>
      <c r="E7" s="346"/>
      <c r="F7" s="346"/>
      <c r="G7" s="346"/>
      <c r="H7" s="346"/>
      <c r="I7" s="346"/>
      <c r="J7" s="341" t="s">
        <v>148</v>
      </c>
      <c r="K7" s="341" t="s">
        <v>25</v>
      </c>
      <c r="L7" s="341"/>
      <c r="M7" s="341"/>
      <c r="N7" s="341"/>
      <c r="O7" s="341"/>
      <c r="P7" s="341"/>
      <c r="Q7" s="341"/>
      <c r="R7" s="341"/>
      <c r="S7" s="344"/>
      <c r="T7" s="344"/>
      <c r="U7" s="344"/>
      <c r="V7" s="344"/>
      <c r="W7" s="344"/>
      <c r="X7" s="352"/>
      <c r="Y7" s="352"/>
      <c r="Z7" s="352"/>
      <c r="AA7" s="352"/>
      <c r="AB7" s="352"/>
      <c r="AC7" s="352"/>
      <c r="AD7" s="352"/>
      <c r="AE7" s="352"/>
      <c r="AF7" s="352"/>
      <c r="AG7" s="352"/>
      <c r="AH7" s="352"/>
      <c r="AI7" s="352"/>
      <c r="AJ7" s="344"/>
      <c r="AK7" s="344"/>
      <c r="AL7" s="344"/>
      <c r="AM7" s="344"/>
      <c r="AN7" s="344"/>
      <c r="AO7" s="344"/>
      <c r="AP7" s="344"/>
      <c r="AQ7" s="344"/>
      <c r="AR7" s="344"/>
      <c r="AS7" s="344"/>
      <c r="AT7" s="344"/>
      <c r="AU7" s="344"/>
      <c r="AV7" s="352"/>
      <c r="AW7" s="352"/>
      <c r="AX7" s="352"/>
      <c r="AY7" s="352"/>
      <c r="AZ7" s="352"/>
      <c r="BA7" s="341" t="s">
        <v>148</v>
      </c>
      <c r="BB7" s="341" t="s">
        <v>25</v>
      </c>
      <c r="BC7" s="341"/>
      <c r="BD7" s="341"/>
      <c r="BE7" s="341"/>
      <c r="BF7" s="341"/>
      <c r="BG7" s="341"/>
      <c r="BH7" s="341"/>
      <c r="BI7" s="341"/>
      <c r="BJ7" s="344"/>
      <c r="BK7" s="344"/>
      <c r="BL7" s="344"/>
      <c r="BM7" s="344"/>
      <c r="BN7" s="344"/>
      <c r="BO7" s="344"/>
      <c r="BP7" s="344"/>
      <c r="BQ7" s="358"/>
      <c r="BR7" s="359"/>
      <c r="BS7" s="359"/>
      <c r="BT7" s="359"/>
      <c r="BU7" s="359"/>
      <c r="BV7" s="359"/>
      <c r="BW7" s="359"/>
      <c r="BX7" s="359"/>
      <c r="BY7" s="360"/>
      <c r="BZ7" s="358"/>
      <c r="CA7" s="359"/>
      <c r="CB7" s="359"/>
      <c r="CC7" s="359"/>
      <c r="CD7" s="359"/>
      <c r="CE7" s="359"/>
      <c r="CF7" s="359"/>
      <c r="CG7" s="359"/>
      <c r="CH7" s="360"/>
      <c r="CI7" s="358"/>
      <c r="CJ7" s="359"/>
      <c r="CK7" s="359"/>
      <c r="CL7" s="359"/>
      <c r="CM7" s="359"/>
      <c r="CN7" s="359"/>
      <c r="CO7" s="360"/>
      <c r="CP7" s="346"/>
    </row>
    <row r="8" spans="1:94" s="40" customFormat="1" ht="24.95" customHeight="1">
      <c r="A8" s="346"/>
      <c r="B8" s="346"/>
      <c r="C8" s="346"/>
      <c r="D8" s="346"/>
      <c r="E8" s="346"/>
      <c r="F8" s="346"/>
      <c r="G8" s="346"/>
      <c r="H8" s="346"/>
      <c r="I8" s="346"/>
      <c r="J8" s="341"/>
      <c r="K8" s="341" t="s">
        <v>26</v>
      </c>
      <c r="L8" s="342" t="s">
        <v>10</v>
      </c>
      <c r="M8" s="342"/>
      <c r="N8" s="342"/>
      <c r="O8" s="342"/>
      <c r="P8" s="342"/>
      <c r="Q8" s="342"/>
      <c r="R8" s="342"/>
      <c r="S8" s="341" t="s">
        <v>26</v>
      </c>
      <c r="T8" s="342" t="s">
        <v>10</v>
      </c>
      <c r="U8" s="342"/>
      <c r="V8" s="342"/>
      <c r="W8" s="342"/>
      <c r="X8" s="341" t="s">
        <v>26</v>
      </c>
      <c r="Y8" s="351" t="s">
        <v>10</v>
      </c>
      <c r="Z8" s="351"/>
      <c r="AA8" s="351"/>
      <c r="AB8" s="351"/>
      <c r="AC8" s="341" t="s">
        <v>26</v>
      </c>
      <c r="AD8" s="351" t="s">
        <v>10</v>
      </c>
      <c r="AE8" s="351"/>
      <c r="AF8" s="351"/>
      <c r="AG8" s="351"/>
      <c r="AH8" s="351"/>
      <c r="AI8" s="351"/>
      <c r="AJ8" s="341" t="s">
        <v>26</v>
      </c>
      <c r="AK8" s="351" t="s">
        <v>10</v>
      </c>
      <c r="AL8" s="351"/>
      <c r="AM8" s="351"/>
      <c r="AN8" s="351"/>
      <c r="AO8" s="341" t="s">
        <v>26</v>
      </c>
      <c r="AP8" s="351" t="s">
        <v>10</v>
      </c>
      <c r="AQ8" s="351"/>
      <c r="AR8" s="351"/>
      <c r="AS8" s="351"/>
      <c r="AT8" s="351"/>
      <c r="AU8" s="351"/>
      <c r="AV8" s="341" t="s">
        <v>26</v>
      </c>
      <c r="AW8" s="351" t="s">
        <v>10</v>
      </c>
      <c r="AX8" s="351"/>
      <c r="AY8" s="351"/>
      <c r="AZ8" s="351"/>
      <c r="BA8" s="341"/>
      <c r="BB8" s="341" t="s">
        <v>26</v>
      </c>
      <c r="BC8" s="351" t="s">
        <v>10</v>
      </c>
      <c r="BD8" s="351"/>
      <c r="BE8" s="351"/>
      <c r="BF8" s="351"/>
      <c r="BG8" s="351"/>
      <c r="BH8" s="351"/>
      <c r="BI8" s="351"/>
      <c r="BJ8" s="341" t="s">
        <v>26</v>
      </c>
      <c r="BK8" s="342" t="s">
        <v>10</v>
      </c>
      <c r="BL8" s="342"/>
      <c r="BM8" s="342"/>
      <c r="BN8" s="342"/>
      <c r="BO8" s="342"/>
      <c r="BP8" s="342"/>
      <c r="BQ8" s="341" t="s">
        <v>26</v>
      </c>
      <c r="BR8" s="348" t="s">
        <v>10</v>
      </c>
      <c r="BS8" s="349"/>
      <c r="BT8" s="349"/>
      <c r="BU8" s="349"/>
      <c r="BV8" s="349"/>
      <c r="BW8" s="349"/>
      <c r="BX8" s="349"/>
      <c r="BY8" s="350"/>
      <c r="BZ8" s="341" t="s">
        <v>26</v>
      </c>
      <c r="CA8" s="348" t="s">
        <v>10</v>
      </c>
      <c r="CB8" s="349"/>
      <c r="CC8" s="349"/>
      <c r="CD8" s="349"/>
      <c r="CE8" s="349"/>
      <c r="CF8" s="349"/>
      <c r="CG8" s="349"/>
      <c r="CH8" s="350"/>
      <c r="CI8" s="341" t="s">
        <v>26</v>
      </c>
      <c r="CJ8" s="348" t="s">
        <v>10</v>
      </c>
      <c r="CK8" s="349"/>
      <c r="CL8" s="349"/>
      <c r="CM8" s="349"/>
      <c r="CN8" s="349"/>
      <c r="CO8" s="350"/>
      <c r="CP8" s="346"/>
    </row>
    <row r="9" spans="1:94" s="40" customFormat="1" ht="24.95" customHeight="1">
      <c r="A9" s="346"/>
      <c r="B9" s="346"/>
      <c r="C9" s="346"/>
      <c r="D9" s="346"/>
      <c r="E9" s="346"/>
      <c r="F9" s="346"/>
      <c r="G9" s="346"/>
      <c r="H9" s="346"/>
      <c r="I9" s="346"/>
      <c r="J9" s="341"/>
      <c r="K9" s="341"/>
      <c r="L9" s="344" t="s">
        <v>149</v>
      </c>
      <c r="M9" s="344"/>
      <c r="N9" s="41"/>
      <c r="O9" s="341" t="s">
        <v>150</v>
      </c>
      <c r="P9" s="341"/>
      <c r="Q9" s="341"/>
      <c r="R9" s="341"/>
      <c r="S9" s="341"/>
      <c r="T9" s="344" t="s">
        <v>151</v>
      </c>
      <c r="U9" s="344"/>
      <c r="V9" s="344"/>
      <c r="W9" s="341" t="s">
        <v>152</v>
      </c>
      <c r="X9" s="341"/>
      <c r="Y9" s="344" t="s">
        <v>151</v>
      </c>
      <c r="Z9" s="344"/>
      <c r="AA9" s="344"/>
      <c r="AB9" s="341" t="s">
        <v>152</v>
      </c>
      <c r="AC9" s="341"/>
      <c r="AD9" s="344" t="s">
        <v>151</v>
      </c>
      <c r="AE9" s="344"/>
      <c r="AF9" s="344"/>
      <c r="AG9" s="341" t="s">
        <v>153</v>
      </c>
      <c r="AH9" s="341"/>
      <c r="AI9" s="341"/>
      <c r="AJ9" s="341"/>
      <c r="AK9" s="344" t="s">
        <v>151</v>
      </c>
      <c r="AL9" s="344"/>
      <c r="AM9" s="344"/>
      <c r="AN9" s="341" t="s">
        <v>152</v>
      </c>
      <c r="AO9" s="341"/>
      <c r="AP9" s="344" t="s">
        <v>151</v>
      </c>
      <c r="AQ9" s="344"/>
      <c r="AR9" s="344"/>
      <c r="AS9" s="341" t="s">
        <v>153</v>
      </c>
      <c r="AT9" s="341"/>
      <c r="AU9" s="341"/>
      <c r="AV9" s="341"/>
      <c r="AW9" s="344" t="s">
        <v>151</v>
      </c>
      <c r="AX9" s="344"/>
      <c r="AY9" s="344"/>
      <c r="AZ9" s="341" t="s">
        <v>152</v>
      </c>
      <c r="BA9" s="341"/>
      <c r="BB9" s="341"/>
      <c r="BC9" s="344" t="s">
        <v>154</v>
      </c>
      <c r="BD9" s="344"/>
      <c r="BE9" s="344"/>
      <c r="BF9" s="341" t="s">
        <v>155</v>
      </c>
      <c r="BG9" s="341"/>
      <c r="BH9" s="341"/>
      <c r="BI9" s="341"/>
      <c r="BJ9" s="341"/>
      <c r="BK9" s="344" t="s">
        <v>151</v>
      </c>
      <c r="BL9" s="344"/>
      <c r="BM9" s="344"/>
      <c r="BN9" s="341" t="s">
        <v>152</v>
      </c>
      <c r="BO9" s="341"/>
      <c r="BP9" s="341"/>
      <c r="BQ9" s="341"/>
      <c r="BR9" s="344" t="s">
        <v>151</v>
      </c>
      <c r="BS9" s="344"/>
      <c r="BT9" s="344"/>
      <c r="BU9" s="344"/>
      <c r="BV9" s="344"/>
      <c r="BW9" s="341" t="s">
        <v>152</v>
      </c>
      <c r="BX9" s="341"/>
      <c r="BY9" s="341"/>
      <c r="BZ9" s="341"/>
      <c r="CA9" s="344" t="s">
        <v>151</v>
      </c>
      <c r="CB9" s="344"/>
      <c r="CC9" s="344"/>
      <c r="CD9" s="344"/>
      <c r="CE9" s="344"/>
      <c r="CF9" s="341" t="s">
        <v>152</v>
      </c>
      <c r="CG9" s="341"/>
      <c r="CH9" s="341"/>
      <c r="CI9" s="341"/>
      <c r="CJ9" s="344" t="s">
        <v>151</v>
      </c>
      <c r="CK9" s="344"/>
      <c r="CL9" s="344"/>
      <c r="CM9" s="341" t="s">
        <v>152</v>
      </c>
      <c r="CN9" s="341"/>
      <c r="CO9" s="341"/>
      <c r="CP9" s="346"/>
    </row>
    <row r="10" spans="1:94" s="40" customFormat="1" ht="24.95" customHeight="1">
      <c r="A10" s="346"/>
      <c r="B10" s="346"/>
      <c r="C10" s="346"/>
      <c r="D10" s="346"/>
      <c r="E10" s="346"/>
      <c r="F10" s="346"/>
      <c r="G10" s="346"/>
      <c r="H10" s="346"/>
      <c r="I10" s="346"/>
      <c r="J10" s="341"/>
      <c r="K10" s="341"/>
      <c r="L10" s="341" t="s">
        <v>27</v>
      </c>
      <c r="M10" s="341" t="s">
        <v>156</v>
      </c>
      <c r="N10" s="41"/>
      <c r="O10" s="341" t="s">
        <v>157</v>
      </c>
      <c r="P10" s="341" t="s">
        <v>158</v>
      </c>
      <c r="Q10" s="341"/>
      <c r="R10" s="341"/>
      <c r="S10" s="341"/>
      <c r="T10" s="344"/>
      <c r="U10" s="344"/>
      <c r="V10" s="344"/>
      <c r="W10" s="341"/>
      <c r="X10" s="341"/>
      <c r="Y10" s="341" t="s">
        <v>27</v>
      </c>
      <c r="Z10" s="341" t="s">
        <v>28</v>
      </c>
      <c r="AA10" s="341"/>
      <c r="AB10" s="341"/>
      <c r="AC10" s="341"/>
      <c r="AD10" s="341" t="s">
        <v>27</v>
      </c>
      <c r="AE10" s="341" t="s">
        <v>156</v>
      </c>
      <c r="AF10" s="42"/>
      <c r="AG10" s="344" t="s">
        <v>27</v>
      </c>
      <c r="AH10" s="344" t="s">
        <v>28</v>
      </c>
      <c r="AI10" s="344"/>
      <c r="AJ10" s="341"/>
      <c r="AK10" s="341" t="s">
        <v>27</v>
      </c>
      <c r="AL10" s="341" t="s">
        <v>28</v>
      </c>
      <c r="AM10" s="341"/>
      <c r="AN10" s="341"/>
      <c r="AO10" s="341"/>
      <c r="AP10" s="341" t="s">
        <v>27</v>
      </c>
      <c r="AQ10" s="341" t="s">
        <v>156</v>
      </c>
      <c r="AR10" s="42"/>
      <c r="AS10" s="344" t="s">
        <v>27</v>
      </c>
      <c r="AT10" s="344" t="s">
        <v>28</v>
      </c>
      <c r="AU10" s="344"/>
      <c r="AV10" s="341"/>
      <c r="AW10" s="341" t="s">
        <v>27</v>
      </c>
      <c r="AX10" s="341" t="s">
        <v>28</v>
      </c>
      <c r="AY10" s="341"/>
      <c r="AZ10" s="341"/>
      <c r="BA10" s="341"/>
      <c r="BB10" s="341"/>
      <c r="BC10" s="344"/>
      <c r="BD10" s="344"/>
      <c r="BE10" s="344"/>
      <c r="BF10" s="341"/>
      <c r="BG10" s="341"/>
      <c r="BH10" s="341"/>
      <c r="BI10" s="341"/>
      <c r="BJ10" s="341"/>
      <c r="BK10" s="341" t="s">
        <v>27</v>
      </c>
      <c r="BL10" s="341" t="s">
        <v>39</v>
      </c>
      <c r="BM10" s="341"/>
      <c r="BN10" s="344" t="s">
        <v>27</v>
      </c>
      <c r="BO10" s="344" t="s">
        <v>28</v>
      </c>
      <c r="BP10" s="344"/>
      <c r="BQ10" s="341"/>
      <c r="BR10" s="341" t="s">
        <v>27</v>
      </c>
      <c r="BS10" s="341" t="s">
        <v>39</v>
      </c>
      <c r="BT10" s="341"/>
      <c r="BU10" s="42"/>
      <c r="BV10" s="42"/>
      <c r="BW10" s="345" t="s">
        <v>27</v>
      </c>
      <c r="BX10" s="344" t="s">
        <v>28</v>
      </c>
      <c r="BY10" s="344"/>
      <c r="BZ10" s="341"/>
      <c r="CA10" s="341" t="s">
        <v>27</v>
      </c>
      <c r="CB10" s="341" t="s">
        <v>39</v>
      </c>
      <c r="CC10" s="341"/>
      <c r="CD10" s="42"/>
      <c r="CE10" s="42"/>
      <c r="CF10" s="345" t="s">
        <v>27</v>
      </c>
      <c r="CG10" s="344" t="s">
        <v>28</v>
      </c>
      <c r="CH10" s="344"/>
      <c r="CI10" s="341"/>
      <c r="CJ10" s="341" t="s">
        <v>27</v>
      </c>
      <c r="CK10" s="341" t="s">
        <v>39</v>
      </c>
      <c r="CL10" s="341"/>
      <c r="CM10" s="345" t="s">
        <v>27</v>
      </c>
      <c r="CN10" s="344" t="s">
        <v>28</v>
      </c>
      <c r="CO10" s="344"/>
      <c r="CP10" s="346"/>
    </row>
    <row r="11" spans="1:94" s="40" customFormat="1" ht="24.95" customHeight="1">
      <c r="A11" s="346"/>
      <c r="B11" s="346"/>
      <c r="C11" s="346"/>
      <c r="D11" s="346"/>
      <c r="E11" s="346"/>
      <c r="F11" s="346"/>
      <c r="G11" s="346"/>
      <c r="H11" s="346"/>
      <c r="I11" s="346"/>
      <c r="J11" s="341"/>
      <c r="K11" s="341"/>
      <c r="L11" s="341"/>
      <c r="M11" s="341"/>
      <c r="N11" s="42"/>
      <c r="O11" s="341"/>
      <c r="P11" s="341" t="s">
        <v>27</v>
      </c>
      <c r="Q11" s="341" t="s">
        <v>5</v>
      </c>
      <c r="R11" s="341"/>
      <c r="S11" s="341"/>
      <c r="T11" s="341" t="s">
        <v>27</v>
      </c>
      <c r="U11" s="341" t="s">
        <v>5</v>
      </c>
      <c r="V11" s="341"/>
      <c r="W11" s="341"/>
      <c r="X11" s="341"/>
      <c r="Y11" s="341"/>
      <c r="Z11" s="341" t="s">
        <v>159</v>
      </c>
      <c r="AA11" s="341" t="s">
        <v>160</v>
      </c>
      <c r="AB11" s="341"/>
      <c r="AC11" s="341"/>
      <c r="AD11" s="341"/>
      <c r="AE11" s="341"/>
      <c r="AF11" s="341" t="s">
        <v>160</v>
      </c>
      <c r="AG11" s="344"/>
      <c r="AH11" s="341" t="s">
        <v>161</v>
      </c>
      <c r="AI11" s="341" t="s">
        <v>162</v>
      </c>
      <c r="AJ11" s="341"/>
      <c r="AK11" s="341"/>
      <c r="AL11" s="341" t="s">
        <v>159</v>
      </c>
      <c r="AM11" s="341" t="s">
        <v>160</v>
      </c>
      <c r="AN11" s="341"/>
      <c r="AO11" s="341"/>
      <c r="AP11" s="341"/>
      <c r="AQ11" s="341"/>
      <c r="AR11" s="341" t="s">
        <v>160</v>
      </c>
      <c r="AS11" s="344"/>
      <c r="AT11" s="341" t="s">
        <v>161</v>
      </c>
      <c r="AU11" s="341" t="s">
        <v>162</v>
      </c>
      <c r="AV11" s="341"/>
      <c r="AW11" s="341"/>
      <c r="AX11" s="341" t="s">
        <v>159</v>
      </c>
      <c r="AY11" s="341" t="s">
        <v>160</v>
      </c>
      <c r="AZ11" s="341"/>
      <c r="BA11" s="341"/>
      <c r="BB11" s="341"/>
      <c r="BC11" s="341" t="s">
        <v>27</v>
      </c>
      <c r="BD11" s="341" t="s">
        <v>156</v>
      </c>
      <c r="BE11" s="42"/>
      <c r="BF11" s="341" t="s">
        <v>157</v>
      </c>
      <c r="BG11" s="341" t="s">
        <v>158</v>
      </c>
      <c r="BH11" s="341"/>
      <c r="BI11" s="341"/>
      <c r="BJ11" s="341"/>
      <c r="BK11" s="341"/>
      <c r="BL11" s="341" t="s">
        <v>27</v>
      </c>
      <c r="BM11" s="342" t="s">
        <v>163</v>
      </c>
      <c r="BN11" s="344"/>
      <c r="BO11" s="341" t="s">
        <v>161</v>
      </c>
      <c r="BP11" s="341" t="s">
        <v>162</v>
      </c>
      <c r="BQ11" s="341"/>
      <c r="BR11" s="341"/>
      <c r="BS11" s="341" t="s">
        <v>27</v>
      </c>
      <c r="BT11" s="342" t="s">
        <v>163</v>
      </c>
      <c r="BU11" s="341" t="s">
        <v>160</v>
      </c>
      <c r="BV11" s="341"/>
      <c r="BW11" s="346"/>
      <c r="BX11" s="343" t="s">
        <v>161</v>
      </c>
      <c r="BY11" s="343" t="s">
        <v>162</v>
      </c>
      <c r="BZ11" s="341"/>
      <c r="CA11" s="341"/>
      <c r="CB11" s="341" t="s">
        <v>27</v>
      </c>
      <c r="CC11" s="342" t="s">
        <v>163</v>
      </c>
      <c r="CD11" s="341" t="s">
        <v>160</v>
      </c>
      <c r="CE11" s="341"/>
      <c r="CF11" s="346"/>
      <c r="CG11" s="343" t="s">
        <v>161</v>
      </c>
      <c r="CH11" s="343" t="s">
        <v>162</v>
      </c>
      <c r="CI11" s="341"/>
      <c r="CJ11" s="341"/>
      <c r="CK11" s="341" t="s">
        <v>27</v>
      </c>
      <c r="CL11" s="342" t="s">
        <v>163</v>
      </c>
      <c r="CM11" s="346"/>
      <c r="CN11" s="343" t="s">
        <v>161</v>
      </c>
      <c r="CO11" s="343" t="s">
        <v>162</v>
      </c>
      <c r="CP11" s="346"/>
    </row>
    <row r="12" spans="1:94" s="40" customFormat="1" ht="24.95" customHeight="1">
      <c r="A12" s="346"/>
      <c r="B12" s="346"/>
      <c r="C12" s="346"/>
      <c r="D12" s="346"/>
      <c r="E12" s="346"/>
      <c r="F12" s="346"/>
      <c r="G12" s="346"/>
      <c r="H12" s="346"/>
      <c r="I12" s="346"/>
      <c r="J12" s="341"/>
      <c r="K12" s="341"/>
      <c r="L12" s="341"/>
      <c r="M12" s="341"/>
      <c r="N12" s="341" t="s">
        <v>160</v>
      </c>
      <c r="O12" s="341"/>
      <c r="P12" s="341"/>
      <c r="Q12" s="341" t="s">
        <v>161</v>
      </c>
      <c r="R12" s="341" t="s">
        <v>162</v>
      </c>
      <c r="S12" s="341"/>
      <c r="T12" s="341"/>
      <c r="U12" s="43"/>
      <c r="V12" s="43"/>
      <c r="W12" s="341"/>
      <c r="X12" s="341"/>
      <c r="Y12" s="341"/>
      <c r="Z12" s="341"/>
      <c r="AA12" s="341"/>
      <c r="AB12" s="341"/>
      <c r="AC12" s="341"/>
      <c r="AD12" s="341"/>
      <c r="AE12" s="341"/>
      <c r="AF12" s="341"/>
      <c r="AG12" s="344"/>
      <c r="AH12" s="341"/>
      <c r="AI12" s="341"/>
      <c r="AJ12" s="341"/>
      <c r="AK12" s="341"/>
      <c r="AL12" s="341"/>
      <c r="AM12" s="341"/>
      <c r="AN12" s="341"/>
      <c r="AO12" s="341"/>
      <c r="AP12" s="341"/>
      <c r="AQ12" s="341"/>
      <c r="AR12" s="341"/>
      <c r="AS12" s="344"/>
      <c r="AT12" s="341"/>
      <c r="AU12" s="341"/>
      <c r="AV12" s="341"/>
      <c r="AW12" s="341"/>
      <c r="AX12" s="341"/>
      <c r="AY12" s="341"/>
      <c r="AZ12" s="341"/>
      <c r="BA12" s="341"/>
      <c r="BB12" s="341"/>
      <c r="BC12" s="341"/>
      <c r="BD12" s="341"/>
      <c r="BE12" s="341" t="s">
        <v>160</v>
      </c>
      <c r="BF12" s="341"/>
      <c r="BG12" s="341" t="s">
        <v>27</v>
      </c>
      <c r="BH12" s="341" t="s">
        <v>5</v>
      </c>
      <c r="BI12" s="341"/>
      <c r="BJ12" s="341"/>
      <c r="BK12" s="341"/>
      <c r="BL12" s="341"/>
      <c r="BM12" s="342"/>
      <c r="BN12" s="344"/>
      <c r="BO12" s="341"/>
      <c r="BP12" s="341"/>
      <c r="BQ12" s="341"/>
      <c r="BR12" s="341"/>
      <c r="BS12" s="341"/>
      <c r="BT12" s="342"/>
      <c r="BU12" s="341" t="s">
        <v>27</v>
      </c>
      <c r="BV12" s="342" t="s">
        <v>163</v>
      </c>
      <c r="BW12" s="346"/>
      <c r="BX12" s="334"/>
      <c r="BY12" s="334"/>
      <c r="BZ12" s="341"/>
      <c r="CA12" s="341"/>
      <c r="CB12" s="341"/>
      <c r="CC12" s="342"/>
      <c r="CD12" s="341" t="s">
        <v>27</v>
      </c>
      <c r="CE12" s="342" t="s">
        <v>163</v>
      </c>
      <c r="CF12" s="346"/>
      <c r="CG12" s="334"/>
      <c r="CH12" s="334"/>
      <c r="CI12" s="341"/>
      <c r="CJ12" s="341"/>
      <c r="CK12" s="341"/>
      <c r="CL12" s="342"/>
      <c r="CM12" s="346"/>
      <c r="CN12" s="334"/>
      <c r="CO12" s="334"/>
      <c r="CP12" s="346"/>
    </row>
    <row r="13" spans="1:94" s="40" customFormat="1" ht="39.75" customHeight="1">
      <c r="A13" s="347"/>
      <c r="B13" s="347"/>
      <c r="C13" s="347"/>
      <c r="D13" s="347"/>
      <c r="E13" s="347"/>
      <c r="F13" s="347"/>
      <c r="G13" s="347"/>
      <c r="H13" s="347"/>
      <c r="I13" s="347"/>
      <c r="J13" s="341"/>
      <c r="K13" s="341"/>
      <c r="L13" s="341"/>
      <c r="M13" s="341"/>
      <c r="N13" s="341"/>
      <c r="O13" s="341"/>
      <c r="P13" s="341"/>
      <c r="Q13" s="341"/>
      <c r="R13" s="341"/>
      <c r="S13" s="341"/>
      <c r="T13" s="341"/>
      <c r="U13" s="43" t="s">
        <v>164</v>
      </c>
      <c r="V13" s="43" t="s">
        <v>160</v>
      </c>
      <c r="W13" s="341"/>
      <c r="X13" s="341"/>
      <c r="Y13" s="341"/>
      <c r="Z13" s="341"/>
      <c r="AA13" s="341"/>
      <c r="AB13" s="341"/>
      <c r="AC13" s="341"/>
      <c r="AD13" s="341"/>
      <c r="AE13" s="341"/>
      <c r="AF13" s="341"/>
      <c r="AG13" s="344"/>
      <c r="AH13" s="341"/>
      <c r="AI13" s="341"/>
      <c r="AJ13" s="341"/>
      <c r="AK13" s="341"/>
      <c r="AL13" s="341"/>
      <c r="AM13" s="341"/>
      <c r="AN13" s="341"/>
      <c r="AO13" s="341"/>
      <c r="AP13" s="341"/>
      <c r="AQ13" s="341"/>
      <c r="AR13" s="341"/>
      <c r="AS13" s="344"/>
      <c r="AT13" s="341"/>
      <c r="AU13" s="341"/>
      <c r="AV13" s="341"/>
      <c r="AW13" s="341"/>
      <c r="AX13" s="341"/>
      <c r="AY13" s="341"/>
      <c r="AZ13" s="341"/>
      <c r="BA13" s="341"/>
      <c r="BB13" s="341"/>
      <c r="BC13" s="341"/>
      <c r="BD13" s="341"/>
      <c r="BE13" s="341"/>
      <c r="BF13" s="341"/>
      <c r="BG13" s="341"/>
      <c r="BH13" s="43" t="s">
        <v>161</v>
      </c>
      <c r="BI13" s="43" t="s">
        <v>162</v>
      </c>
      <c r="BJ13" s="341"/>
      <c r="BK13" s="341"/>
      <c r="BL13" s="341"/>
      <c r="BM13" s="342"/>
      <c r="BN13" s="344"/>
      <c r="BO13" s="341"/>
      <c r="BP13" s="341"/>
      <c r="BQ13" s="341"/>
      <c r="BR13" s="341"/>
      <c r="BS13" s="341"/>
      <c r="BT13" s="342"/>
      <c r="BU13" s="341"/>
      <c r="BV13" s="342"/>
      <c r="BW13" s="347"/>
      <c r="BX13" s="335"/>
      <c r="BY13" s="335"/>
      <c r="BZ13" s="341"/>
      <c r="CA13" s="341"/>
      <c r="CB13" s="341"/>
      <c r="CC13" s="342"/>
      <c r="CD13" s="341"/>
      <c r="CE13" s="342"/>
      <c r="CF13" s="347"/>
      <c r="CG13" s="335"/>
      <c r="CH13" s="335"/>
      <c r="CI13" s="341"/>
      <c r="CJ13" s="341"/>
      <c r="CK13" s="341"/>
      <c r="CL13" s="342"/>
      <c r="CM13" s="347"/>
      <c r="CN13" s="335"/>
      <c r="CO13" s="335"/>
      <c r="CP13" s="347"/>
    </row>
    <row r="14" spans="1:94" s="45" customFormat="1" ht="30.75" customHeight="1">
      <c r="A14" s="44">
        <v>1</v>
      </c>
      <c r="B14" s="44">
        <f>A14+1</f>
        <v>2</v>
      </c>
      <c r="C14" s="44">
        <v>3</v>
      </c>
      <c r="D14" s="44">
        <f>B14+1</f>
        <v>3</v>
      </c>
      <c r="E14" s="44">
        <f t="shared" ref="E14:AZ14" si="0">D14+1</f>
        <v>4</v>
      </c>
      <c r="F14" s="44">
        <f t="shared" si="0"/>
        <v>5</v>
      </c>
      <c r="G14" s="44">
        <v>4</v>
      </c>
      <c r="H14" s="44">
        <f t="shared" si="0"/>
        <v>5</v>
      </c>
      <c r="I14" s="44">
        <v>6</v>
      </c>
      <c r="J14" s="44">
        <v>7</v>
      </c>
      <c r="K14" s="44">
        <v>8</v>
      </c>
      <c r="L14" s="44">
        <v>9</v>
      </c>
      <c r="M14" s="44">
        <v>10</v>
      </c>
      <c r="N14" s="44">
        <f t="shared" si="0"/>
        <v>11</v>
      </c>
      <c r="O14" s="44">
        <v>11</v>
      </c>
      <c r="P14" s="44">
        <v>12</v>
      </c>
      <c r="Q14" s="44">
        <v>13</v>
      </c>
      <c r="R14" s="44">
        <v>14</v>
      </c>
      <c r="S14" s="44">
        <f t="shared" si="0"/>
        <v>15</v>
      </c>
      <c r="T14" s="44">
        <f t="shared" si="0"/>
        <v>16</v>
      </c>
      <c r="U14" s="44">
        <f t="shared" si="0"/>
        <v>17</v>
      </c>
      <c r="V14" s="44">
        <f t="shared" si="0"/>
        <v>18</v>
      </c>
      <c r="W14" s="44">
        <f t="shared" si="0"/>
        <v>19</v>
      </c>
      <c r="X14" s="44">
        <f t="shared" si="0"/>
        <v>20</v>
      </c>
      <c r="Y14" s="44">
        <f t="shared" si="0"/>
        <v>21</v>
      </c>
      <c r="Z14" s="44">
        <f t="shared" si="0"/>
        <v>22</v>
      </c>
      <c r="AA14" s="44">
        <f t="shared" si="0"/>
        <v>23</v>
      </c>
      <c r="AB14" s="44">
        <f t="shared" si="0"/>
        <v>24</v>
      </c>
      <c r="AC14" s="44">
        <v>17</v>
      </c>
      <c r="AD14" s="44">
        <f t="shared" si="0"/>
        <v>18</v>
      </c>
      <c r="AE14" s="44">
        <f t="shared" si="0"/>
        <v>19</v>
      </c>
      <c r="AF14" s="44">
        <f t="shared" si="0"/>
        <v>20</v>
      </c>
      <c r="AG14" s="44">
        <f t="shared" si="0"/>
        <v>21</v>
      </c>
      <c r="AH14" s="44">
        <f t="shared" si="0"/>
        <v>22</v>
      </c>
      <c r="AI14" s="44">
        <f t="shared" si="0"/>
        <v>23</v>
      </c>
      <c r="AJ14" s="44">
        <f t="shared" si="0"/>
        <v>24</v>
      </c>
      <c r="AK14" s="44">
        <f t="shared" si="0"/>
        <v>25</v>
      </c>
      <c r="AL14" s="44">
        <f t="shared" si="0"/>
        <v>26</v>
      </c>
      <c r="AM14" s="44">
        <f t="shared" si="0"/>
        <v>27</v>
      </c>
      <c r="AN14" s="44">
        <f t="shared" si="0"/>
        <v>28</v>
      </c>
      <c r="AO14" s="44">
        <v>24</v>
      </c>
      <c r="AP14" s="44">
        <f t="shared" si="0"/>
        <v>25</v>
      </c>
      <c r="AQ14" s="44">
        <f t="shared" si="0"/>
        <v>26</v>
      </c>
      <c r="AR14" s="44">
        <f t="shared" si="0"/>
        <v>27</v>
      </c>
      <c r="AS14" s="44">
        <f t="shared" si="0"/>
        <v>28</v>
      </c>
      <c r="AT14" s="44">
        <f t="shared" si="0"/>
        <v>29</v>
      </c>
      <c r="AU14" s="44">
        <f t="shared" si="0"/>
        <v>30</v>
      </c>
      <c r="AV14" s="44">
        <f t="shared" si="0"/>
        <v>31</v>
      </c>
      <c r="AW14" s="44">
        <f t="shared" si="0"/>
        <v>32</v>
      </c>
      <c r="AX14" s="44">
        <f t="shared" si="0"/>
        <v>33</v>
      </c>
      <c r="AY14" s="44">
        <f t="shared" si="0"/>
        <v>34</v>
      </c>
      <c r="AZ14" s="44">
        <f t="shared" si="0"/>
        <v>35</v>
      </c>
      <c r="BA14" s="44">
        <v>15</v>
      </c>
      <c r="BB14" s="44">
        <v>16</v>
      </c>
      <c r="BC14" s="44">
        <v>17</v>
      </c>
      <c r="BD14" s="44">
        <v>18</v>
      </c>
      <c r="BE14" s="44">
        <v>19</v>
      </c>
      <c r="BF14" s="44">
        <v>20</v>
      </c>
      <c r="BG14" s="44">
        <v>21</v>
      </c>
      <c r="BH14" s="44">
        <v>22</v>
      </c>
      <c r="BI14" s="44">
        <v>23</v>
      </c>
      <c r="BJ14" s="44">
        <v>15</v>
      </c>
      <c r="BK14" s="44">
        <v>16</v>
      </c>
      <c r="BL14" s="44">
        <v>17</v>
      </c>
      <c r="BM14" s="44">
        <v>18</v>
      </c>
      <c r="BN14" s="44">
        <v>19</v>
      </c>
      <c r="BO14" s="44">
        <v>20</v>
      </c>
      <c r="BP14" s="44">
        <v>21</v>
      </c>
      <c r="BQ14" s="44">
        <v>22</v>
      </c>
      <c r="BR14" s="44">
        <v>23</v>
      </c>
      <c r="BS14" s="44">
        <v>24</v>
      </c>
      <c r="BT14" s="44">
        <v>25</v>
      </c>
      <c r="BU14" s="44"/>
      <c r="BV14" s="44"/>
      <c r="BW14" s="44">
        <v>26</v>
      </c>
      <c r="BX14" s="44">
        <v>27</v>
      </c>
      <c r="BY14" s="44">
        <v>28</v>
      </c>
      <c r="BZ14" s="44">
        <v>29</v>
      </c>
      <c r="CA14" s="44">
        <v>30</v>
      </c>
      <c r="CB14" s="44">
        <v>31</v>
      </c>
      <c r="CC14" s="44">
        <v>32</v>
      </c>
      <c r="CD14" s="44">
        <f t="shared" ref="CD14:CE14" si="1">CC14+1</f>
        <v>33</v>
      </c>
      <c r="CE14" s="44">
        <f t="shared" si="1"/>
        <v>34</v>
      </c>
      <c r="CF14" s="44">
        <v>33</v>
      </c>
      <c r="CG14" s="44">
        <v>34</v>
      </c>
      <c r="CH14" s="44">
        <v>35</v>
      </c>
      <c r="CI14" s="44">
        <v>36</v>
      </c>
      <c r="CJ14" s="44">
        <v>37</v>
      </c>
      <c r="CK14" s="44">
        <v>38</v>
      </c>
      <c r="CL14" s="44">
        <v>39</v>
      </c>
      <c r="CM14" s="44">
        <v>40</v>
      </c>
      <c r="CN14" s="44">
        <v>41</v>
      </c>
      <c r="CO14" s="44">
        <v>42</v>
      </c>
      <c r="CP14" s="44">
        <v>43</v>
      </c>
    </row>
    <row r="15" spans="1:94" s="45" customFormat="1" ht="35.1" customHeight="1">
      <c r="A15" s="44"/>
      <c r="B15" s="46" t="s">
        <v>8</v>
      </c>
      <c r="C15" s="46"/>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row>
    <row r="16" spans="1:94" s="49" customFormat="1" ht="35.1" customHeight="1">
      <c r="A16" s="47" t="s">
        <v>65</v>
      </c>
      <c r="B16" s="48" t="s">
        <v>165</v>
      </c>
      <c r="C16" s="46"/>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row>
    <row r="17" spans="1:94" ht="35.1" customHeight="1">
      <c r="A17" s="50" t="s">
        <v>19</v>
      </c>
      <c r="B17" s="51" t="s">
        <v>166</v>
      </c>
      <c r="C17" s="51"/>
      <c r="D17" s="52"/>
      <c r="E17" s="52"/>
      <c r="F17" s="52"/>
      <c r="G17" s="53"/>
      <c r="H17" s="53"/>
      <c r="I17" s="53"/>
      <c r="J17" s="53"/>
      <c r="K17" s="53"/>
      <c r="L17" s="53"/>
      <c r="M17" s="53"/>
      <c r="N17" s="53"/>
      <c r="O17" s="53"/>
      <c r="P17" s="53"/>
      <c r="Q17" s="53"/>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row>
    <row r="18" spans="1:94" s="58" customFormat="1" ht="35.1" customHeight="1">
      <c r="A18" s="50">
        <v>1</v>
      </c>
      <c r="B18" s="55" t="s">
        <v>167</v>
      </c>
      <c r="C18" s="55"/>
      <c r="D18" s="56"/>
      <c r="E18" s="56"/>
      <c r="F18" s="56"/>
      <c r="G18" s="56"/>
      <c r="H18" s="56"/>
      <c r="I18" s="56"/>
      <c r="J18" s="56"/>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row>
    <row r="19" spans="1:94" s="58" customFormat="1" ht="35.1" customHeight="1">
      <c r="A19" s="59" t="s">
        <v>30</v>
      </c>
      <c r="B19" s="60" t="s">
        <v>168</v>
      </c>
      <c r="C19" s="60"/>
      <c r="D19" s="56"/>
      <c r="E19" s="56"/>
      <c r="F19" s="56"/>
      <c r="G19" s="56"/>
      <c r="H19" s="56"/>
      <c r="I19" s="56"/>
      <c r="J19" s="56"/>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row>
    <row r="20" spans="1:94" s="63" customFormat="1" ht="35.1" customHeight="1">
      <c r="A20" s="59" t="s">
        <v>79</v>
      </c>
      <c r="B20" s="60" t="s">
        <v>169</v>
      </c>
      <c r="C20" s="60"/>
      <c r="D20" s="61"/>
      <c r="E20" s="61"/>
      <c r="F20" s="61"/>
      <c r="G20" s="61"/>
      <c r="H20" s="61"/>
      <c r="I20" s="61"/>
      <c r="J20" s="61"/>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row>
    <row r="21" spans="1:94" ht="35.1" customHeight="1">
      <c r="A21" s="64" t="s">
        <v>31</v>
      </c>
      <c r="B21" s="65" t="s">
        <v>32</v>
      </c>
      <c r="C21" s="65"/>
      <c r="D21" s="52"/>
      <c r="E21" s="52"/>
      <c r="F21" s="52"/>
      <c r="G21" s="52"/>
      <c r="H21" s="52"/>
      <c r="I21" s="52"/>
      <c r="J21" s="52"/>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row>
    <row r="22" spans="1:94" ht="35.1" customHeight="1">
      <c r="A22" s="64" t="s">
        <v>47</v>
      </c>
      <c r="B22" s="65" t="s">
        <v>32</v>
      </c>
      <c r="C22" s="65"/>
      <c r="D22" s="52"/>
      <c r="E22" s="52"/>
      <c r="F22" s="52"/>
      <c r="G22" s="52"/>
      <c r="H22" s="52"/>
      <c r="I22" s="52"/>
      <c r="J22" s="52"/>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row>
    <row r="23" spans="1:94" ht="35.1" customHeight="1">
      <c r="A23" s="64" t="s">
        <v>33</v>
      </c>
      <c r="B23" s="66" t="s">
        <v>34</v>
      </c>
      <c r="C23" s="66"/>
      <c r="D23" s="52"/>
      <c r="E23" s="52"/>
      <c r="F23" s="52"/>
      <c r="G23" s="52"/>
      <c r="H23" s="52"/>
      <c r="I23" s="52"/>
      <c r="J23" s="52"/>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row>
    <row r="24" spans="1:94" s="63" customFormat="1" ht="35.1" customHeight="1">
      <c r="A24" s="59" t="s">
        <v>81</v>
      </c>
      <c r="B24" s="60" t="s">
        <v>170</v>
      </c>
      <c r="C24" s="60"/>
      <c r="D24" s="61"/>
      <c r="E24" s="61"/>
      <c r="F24" s="61"/>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row>
    <row r="25" spans="1:94" ht="35.1" customHeight="1">
      <c r="A25" s="64" t="s">
        <v>31</v>
      </c>
      <c r="B25" s="65" t="s">
        <v>32</v>
      </c>
      <c r="C25" s="65"/>
      <c r="D25" s="52"/>
      <c r="E25" s="52"/>
      <c r="F25" s="52"/>
      <c r="G25" s="52"/>
      <c r="H25" s="52"/>
      <c r="I25" s="52"/>
      <c r="J25" s="52"/>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row>
    <row r="26" spans="1:94" ht="35.1" customHeight="1">
      <c r="A26" s="64" t="s">
        <v>33</v>
      </c>
      <c r="B26" s="66" t="s">
        <v>34</v>
      </c>
      <c r="C26" s="66"/>
      <c r="D26" s="52"/>
      <c r="E26" s="52"/>
      <c r="F26" s="52"/>
      <c r="G26" s="52"/>
      <c r="H26" s="52"/>
      <c r="I26" s="52"/>
      <c r="J26" s="52"/>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row>
    <row r="27" spans="1:94" s="63" customFormat="1" ht="35.1" customHeight="1">
      <c r="A27" s="59" t="s">
        <v>82</v>
      </c>
      <c r="B27" s="60" t="s">
        <v>171</v>
      </c>
      <c r="C27" s="60"/>
      <c r="D27" s="61"/>
      <c r="E27" s="61"/>
      <c r="F27" s="61"/>
      <c r="G27" s="61"/>
      <c r="H27" s="61"/>
      <c r="I27" s="61"/>
      <c r="J27" s="61"/>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row>
    <row r="28" spans="1:94" ht="35.1" customHeight="1">
      <c r="A28" s="64" t="s">
        <v>31</v>
      </c>
      <c r="B28" s="65" t="s">
        <v>32</v>
      </c>
      <c r="C28" s="65"/>
      <c r="D28" s="52"/>
      <c r="E28" s="52"/>
      <c r="F28" s="52"/>
      <c r="G28" s="52"/>
      <c r="H28" s="52"/>
      <c r="I28" s="52"/>
      <c r="J28" s="52"/>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row>
    <row r="29" spans="1:94" ht="35.1" customHeight="1">
      <c r="A29" s="64" t="s">
        <v>33</v>
      </c>
      <c r="B29" s="66" t="s">
        <v>34</v>
      </c>
      <c r="C29" s="66"/>
      <c r="D29" s="52"/>
      <c r="E29" s="52"/>
      <c r="F29" s="52"/>
      <c r="G29" s="52"/>
      <c r="H29" s="52"/>
      <c r="I29" s="52"/>
      <c r="J29" s="52"/>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row>
    <row r="30" spans="1:94" s="38" customFormat="1" ht="35.1" customHeight="1">
      <c r="A30" s="59" t="s">
        <v>35</v>
      </c>
      <c r="B30" s="60" t="s">
        <v>172</v>
      </c>
      <c r="C30" s="60"/>
      <c r="D30" s="67"/>
      <c r="E30" s="67"/>
      <c r="F30" s="67"/>
      <c r="G30" s="67"/>
      <c r="H30" s="67"/>
      <c r="I30" s="67"/>
      <c r="J30" s="67"/>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row>
    <row r="31" spans="1:94" s="63" customFormat="1" ht="35.1" customHeight="1">
      <c r="A31" s="59" t="s">
        <v>79</v>
      </c>
      <c r="B31" s="60" t="s">
        <v>169</v>
      </c>
      <c r="C31" s="60"/>
      <c r="D31" s="61"/>
      <c r="E31" s="61"/>
      <c r="F31" s="61"/>
      <c r="G31" s="61"/>
      <c r="H31" s="61"/>
      <c r="I31" s="61"/>
      <c r="J31" s="61"/>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row>
    <row r="32" spans="1:94" ht="35.1" customHeight="1">
      <c r="A32" s="64" t="s">
        <v>31</v>
      </c>
      <c r="B32" s="65" t="s">
        <v>32</v>
      </c>
      <c r="C32" s="65"/>
      <c r="D32" s="52"/>
      <c r="E32" s="52"/>
      <c r="F32" s="52"/>
      <c r="G32" s="52"/>
      <c r="H32" s="52"/>
      <c r="I32" s="52"/>
      <c r="J32" s="52"/>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row>
    <row r="33" spans="1:94" ht="35.1" customHeight="1">
      <c r="A33" s="64" t="s">
        <v>33</v>
      </c>
      <c r="B33" s="66" t="s">
        <v>34</v>
      </c>
      <c r="C33" s="66"/>
      <c r="D33" s="52"/>
      <c r="E33" s="52"/>
      <c r="F33" s="52"/>
      <c r="G33" s="52"/>
      <c r="H33" s="52"/>
      <c r="I33" s="52"/>
      <c r="J33" s="52"/>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row>
    <row r="34" spans="1:94" s="63" customFormat="1" ht="35.1" customHeight="1">
      <c r="A34" s="59" t="s">
        <v>81</v>
      </c>
      <c r="B34" s="60" t="s">
        <v>170</v>
      </c>
      <c r="C34" s="60"/>
      <c r="D34" s="61"/>
      <c r="E34" s="61"/>
      <c r="F34" s="61"/>
      <c r="G34" s="61"/>
      <c r="H34" s="61"/>
      <c r="I34" s="61"/>
      <c r="J34" s="61"/>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row>
    <row r="35" spans="1:94" ht="35.1" customHeight="1">
      <c r="A35" s="64" t="s">
        <v>31</v>
      </c>
      <c r="B35" s="65" t="s">
        <v>32</v>
      </c>
      <c r="C35" s="65"/>
      <c r="D35" s="52"/>
      <c r="E35" s="52"/>
      <c r="F35" s="52"/>
      <c r="G35" s="52"/>
      <c r="H35" s="52"/>
      <c r="I35" s="52"/>
      <c r="J35" s="52"/>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row>
    <row r="36" spans="1:94" ht="35.1" customHeight="1">
      <c r="A36" s="64" t="s">
        <v>33</v>
      </c>
      <c r="B36" s="66" t="s">
        <v>34</v>
      </c>
      <c r="C36" s="66"/>
      <c r="D36" s="52"/>
      <c r="E36" s="52"/>
      <c r="F36" s="52"/>
      <c r="G36" s="52"/>
      <c r="H36" s="52"/>
      <c r="I36" s="52"/>
      <c r="J36" s="52"/>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row>
    <row r="37" spans="1:94" s="63" customFormat="1" ht="35.1" customHeight="1">
      <c r="A37" s="59" t="s">
        <v>82</v>
      </c>
      <c r="B37" s="60" t="s">
        <v>171</v>
      </c>
      <c r="C37" s="60"/>
      <c r="D37" s="61"/>
      <c r="E37" s="61"/>
      <c r="F37" s="61"/>
      <c r="G37" s="61"/>
      <c r="H37" s="61"/>
      <c r="I37" s="61"/>
      <c r="J37" s="61"/>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row>
    <row r="38" spans="1:94" ht="35.1" customHeight="1">
      <c r="A38" s="64" t="s">
        <v>31</v>
      </c>
      <c r="B38" s="65" t="s">
        <v>32</v>
      </c>
      <c r="C38" s="65"/>
      <c r="D38" s="52"/>
      <c r="E38" s="52"/>
      <c r="F38" s="52"/>
      <c r="G38" s="52"/>
      <c r="H38" s="52"/>
      <c r="I38" s="52"/>
      <c r="J38" s="52"/>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row>
    <row r="39" spans="1:94" ht="35.1" customHeight="1">
      <c r="A39" s="64" t="s">
        <v>33</v>
      </c>
      <c r="B39" s="66" t="s">
        <v>34</v>
      </c>
      <c r="C39" s="66"/>
      <c r="D39" s="52"/>
      <c r="E39" s="52"/>
      <c r="F39" s="52"/>
      <c r="G39" s="52"/>
      <c r="H39" s="52"/>
      <c r="I39" s="52"/>
      <c r="J39" s="52"/>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row>
    <row r="40" spans="1:94" s="38" customFormat="1" ht="35.1" customHeight="1">
      <c r="A40" s="59" t="s">
        <v>173</v>
      </c>
      <c r="B40" s="60" t="s">
        <v>174</v>
      </c>
      <c r="C40" s="60"/>
      <c r="D40" s="60"/>
      <c r="E40" s="67"/>
      <c r="F40" s="67"/>
      <c r="G40" s="67"/>
      <c r="H40" s="67"/>
      <c r="I40" s="67"/>
      <c r="J40" s="67"/>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row>
    <row r="41" spans="1:94" s="63" customFormat="1" ht="35.1" customHeight="1">
      <c r="A41" s="59" t="s">
        <v>79</v>
      </c>
      <c r="B41" s="60" t="s">
        <v>169</v>
      </c>
      <c r="C41" s="60"/>
      <c r="D41" s="61"/>
      <c r="E41" s="61"/>
      <c r="F41" s="61"/>
      <c r="G41" s="61"/>
      <c r="H41" s="61"/>
      <c r="I41" s="61"/>
      <c r="J41" s="61"/>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row>
    <row r="42" spans="1:94" ht="35.1" customHeight="1">
      <c r="A42" s="64" t="s">
        <v>31</v>
      </c>
      <c r="B42" s="65" t="s">
        <v>32</v>
      </c>
      <c r="C42" s="65"/>
      <c r="D42" s="52"/>
      <c r="E42" s="52"/>
      <c r="F42" s="52"/>
      <c r="G42" s="52"/>
      <c r="H42" s="52"/>
      <c r="I42" s="52"/>
      <c r="J42" s="52"/>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row>
    <row r="43" spans="1:94" ht="35.1" customHeight="1">
      <c r="A43" s="64" t="s">
        <v>33</v>
      </c>
      <c r="B43" s="66" t="s">
        <v>34</v>
      </c>
      <c r="C43" s="66"/>
      <c r="D43" s="52"/>
      <c r="E43" s="52"/>
      <c r="F43" s="52"/>
      <c r="G43" s="52"/>
      <c r="H43" s="52"/>
      <c r="I43" s="52"/>
      <c r="J43" s="52"/>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row>
    <row r="44" spans="1:94" s="63" customFormat="1" ht="35.1" customHeight="1">
      <c r="A44" s="59" t="s">
        <v>81</v>
      </c>
      <c r="B44" s="60" t="s">
        <v>170</v>
      </c>
      <c r="C44" s="60"/>
      <c r="D44" s="61"/>
      <c r="E44" s="61"/>
      <c r="F44" s="61"/>
      <c r="G44" s="61"/>
      <c r="H44" s="61"/>
      <c r="I44" s="61"/>
      <c r="J44" s="61"/>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row>
    <row r="45" spans="1:94" ht="35.1" customHeight="1">
      <c r="A45" s="64" t="s">
        <v>31</v>
      </c>
      <c r="B45" s="65" t="s">
        <v>32</v>
      </c>
      <c r="C45" s="65"/>
      <c r="D45" s="52"/>
      <c r="E45" s="52"/>
      <c r="F45" s="52"/>
      <c r="G45" s="52"/>
      <c r="H45" s="52"/>
      <c r="I45" s="52"/>
      <c r="J45" s="52"/>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row>
    <row r="46" spans="1:94" ht="35.1" customHeight="1">
      <c r="A46" s="64" t="s">
        <v>33</v>
      </c>
      <c r="B46" s="66" t="s">
        <v>34</v>
      </c>
      <c r="C46" s="66"/>
      <c r="D46" s="52"/>
      <c r="E46" s="52"/>
      <c r="F46" s="52"/>
      <c r="G46" s="52"/>
      <c r="H46" s="52"/>
      <c r="I46" s="52"/>
      <c r="J46" s="52"/>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row>
    <row r="47" spans="1:94" s="63" customFormat="1" ht="35.1" customHeight="1">
      <c r="A47" s="59" t="s">
        <v>82</v>
      </c>
      <c r="B47" s="60" t="s">
        <v>171</v>
      </c>
      <c r="C47" s="60"/>
      <c r="D47" s="61"/>
      <c r="E47" s="61"/>
      <c r="F47" s="61"/>
      <c r="G47" s="61"/>
      <c r="H47" s="61"/>
      <c r="I47" s="61"/>
      <c r="J47" s="61"/>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row>
    <row r="48" spans="1:94" ht="35.1" customHeight="1">
      <c r="A48" s="64" t="s">
        <v>31</v>
      </c>
      <c r="B48" s="65" t="s">
        <v>32</v>
      </c>
      <c r="C48" s="65"/>
      <c r="D48" s="52"/>
      <c r="E48" s="52"/>
      <c r="F48" s="52"/>
      <c r="G48" s="52"/>
      <c r="H48" s="52"/>
      <c r="I48" s="52"/>
      <c r="J48" s="52"/>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row>
    <row r="49" spans="1:94" ht="35.1" customHeight="1">
      <c r="A49" s="64" t="s">
        <v>33</v>
      </c>
      <c r="B49" s="66" t="s">
        <v>34</v>
      </c>
      <c r="C49" s="66"/>
      <c r="D49" s="52"/>
      <c r="E49" s="52"/>
      <c r="F49" s="52"/>
      <c r="G49" s="52"/>
      <c r="H49" s="52"/>
      <c r="I49" s="52"/>
      <c r="J49" s="52"/>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row>
    <row r="50" spans="1:94" s="63" customFormat="1" ht="35.1" customHeight="1">
      <c r="A50" s="59" t="s">
        <v>175</v>
      </c>
      <c r="B50" s="60" t="s">
        <v>176</v>
      </c>
      <c r="C50" s="60"/>
      <c r="D50" s="61"/>
      <c r="E50" s="61"/>
      <c r="F50" s="61"/>
      <c r="G50" s="61"/>
      <c r="H50" s="61"/>
      <c r="I50" s="61"/>
      <c r="J50" s="61"/>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row>
    <row r="51" spans="1:94" s="63" customFormat="1" ht="35.1" customHeight="1">
      <c r="A51" s="59" t="s">
        <v>79</v>
      </c>
      <c r="B51" s="60" t="s">
        <v>169</v>
      </c>
      <c r="C51" s="60"/>
      <c r="D51" s="61"/>
      <c r="E51" s="61"/>
      <c r="F51" s="61"/>
      <c r="G51" s="61"/>
      <c r="H51" s="61"/>
      <c r="I51" s="61"/>
      <c r="J51" s="61"/>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row>
    <row r="52" spans="1:94" s="63" customFormat="1" ht="35.1" customHeight="1">
      <c r="A52" s="64" t="s">
        <v>31</v>
      </c>
      <c r="B52" s="65" t="s">
        <v>32</v>
      </c>
      <c r="C52" s="65"/>
      <c r="D52" s="61"/>
      <c r="E52" s="61"/>
      <c r="F52" s="61"/>
      <c r="G52" s="61"/>
      <c r="H52" s="61"/>
      <c r="I52" s="61"/>
      <c r="J52" s="61"/>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row>
    <row r="53" spans="1:94" s="63" customFormat="1" ht="35.1" customHeight="1">
      <c r="A53" s="64" t="s">
        <v>33</v>
      </c>
      <c r="B53" s="66" t="s">
        <v>34</v>
      </c>
      <c r="C53" s="66"/>
      <c r="D53" s="61"/>
      <c r="E53" s="61"/>
      <c r="F53" s="61"/>
      <c r="G53" s="61"/>
      <c r="H53" s="61"/>
      <c r="I53" s="61"/>
      <c r="J53" s="61"/>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row>
    <row r="54" spans="1:94" s="63" customFormat="1" ht="35.1" customHeight="1">
      <c r="A54" s="59" t="s">
        <v>81</v>
      </c>
      <c r="B54" s="60" t="s">
        <v>170</v>
      </c>
      <c r="C54" s="60"/>
      <c r="D54" s="61"/>
      <c r="E54" s="61"/>
      <c r="F54" s="61"/>
      <c r="G54" s="61"/>
      <c r="H54" s="61"/>
      <c r="I54" s="61"/>
      <c r="J54" s="61"/>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row>
    <row r="55" spans="1:94" s="63" customFormat="1" ht="35.1" customHeight="1">
      <c r="A55" s="64" t="s">
        <v>31</v>
      </c>
      <c r="B55" s="65" t="s">
        <v>32</v>
      </c>
      <c r="C55" s="65"/>
      <c r="D55" s="61"/>
      <c r="E55" s="61"/>
      <c r="F55" s="61"/>
      <c r="G55" s="61"/>
      <c r="H55" s="61"/>
      <c r="I55" s="61"/>
      <c r="J55" s="61"/>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row>
    <row r="56" spans="1:94" s="63" customFormat="1" ht="35.1" customHeight="1">
      <c r="A56" s="64" t="s">
        <v>33</v>
      </c>
      <c r="B56" s="66" t="s">
        <v>34</v>
      </c>
      <c r="C56" s="66"/>
      <c r="D56" s="61"/>
      <c r="E56" s="61"/>
      <c r="F56" s="61"/>
      <c r="G56" s="61"/>
      <c r="H56" s="61"/>
      <c r="I56" s="61"/>
      <c r="J56" s="61"/>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row>
    <row r="57" spans="1:94" ht="35.1" customHeight="1">
      <c r="A57" s="59" t="s">
        <v>82</v>
      </c>
      <c r="B57" s="60" t="s">
        <v>171</v>
      </c>
      <c r="C57" s="60"/>
      <c r="D57" s="52"/>
      <c r="E57" s="52"/>
      <c r="F57" s="52"/>
      <c r="G57" s="52"/>
      <c r="H57" s="52"/>
      <c r="I57" s="52"/>
      <c r="J57" s="52"/>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row>
    <row r="58" spans="1:94" ht="35.1" customHeight="1">
      <c r="A58" s="64" t="s">
        <v>31</v>
      </c>
      <c r="B58" s="65" t="s">
        <v>32</v>
      </c>
      <c r="C58" s="65"/>
      <c r="D58" s="52"/>
      <c r="E58" s="52"/>
      <c r="F58" s="52"/>
      <c r="G58" s="52"/>
      <c r="H58" s="52"/>
      <c r="I58" s="52"/>
      <c r="J58" s="52"/>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row>
    <row r="59" spans="1:94" ht="35.1" customHeight="1">
      <c r="A59" s="64" t="s">
        <v>33</v>
      </c>
      <c r="B59" s="66" t="s">
        <v>34</v>
      </c>
      <c r="C59" s="66"/>
      <c r="D59" s="52"/>
      <c r="E59" s="52"/>
      <c r="F59" s="52"/>
      <c r="G59" s="52"/>
      <c r="H59" s="52"/>
      <c r="I59" s="52"/>
      <c r="J59" s="52"/>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row>
    <row r="60" spans="1:94" ht="35.1" customHeight="1">
      <c r="A60" s="50" t="s">
        <v>20</v>
      </c>
      <c r="B60" s="51" t="s">
        <v>166</v>
      </c>
      <c r="C60" s="51"/>
      <c r="D60" s="52"/>
      <c r="E60" s="52"/>
      <c r="F60" s="52"/>
      <c r="G60" s="52"/>
      <c r="H60" s="52"/>
      <c r="I60" s="52"/>
      <c r="J60" s="52"/>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row>
    <row r="61" spans="1:94" ht="35.1" customHeight="1">
      <c r="A61" s="64" t="s">
        <v>33</v>
      </c>
      <c r="B61" s="55" t="s">
        <v>112</v>
      </c>
      <c r="C61" s="55"/>
      <c r="D61" s="52"/>
      <c r="E61" s="52"/>
      <c r="F61" s="52"/>
      <c r="G61" s="52"/>
      <c r="H61" s="52"/>
      <c r="I61" s="52"/>
      <c r="J61" s="52"/>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row>
    <row r="62" spans="1:94" ht="35.1" customHeight="1">
      <c r="A62" s="50" t="s">
        <v>70</v>
      </c>
      <c r="B62" s="55" t="s">
        <v>177</v>
      </c>
      <c r="C62" s="46"/>
      <c r="D62" s="52"/>
      <c r="E62" s="52"/>
      <c r="F62" s="52"/>
      <c r="G62" s="52"/>
      <c r="H62" s="52"/>
      <c r="I62" s="52"/>
      <c r="J62" s="52"/>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row>
    <row r="63" spans="1:94" s="58" customFormat="1" ht="35.1" customHeight="1">
      <c r="A63" s="50" t="s">
        <v>33</v>
      </c>
      <c r="B63" s="55" t="s">
        <v>178</v>
      </c>
      <c r="C63" s="55"/>
      <c r="D63" s="56"/>
      <c r="E63" s="56"/>
      <c r="F63" s="56"/>
      <c r="G63" s="56"/>
      <c r="H63" s="56"/>
      <c r="I63" s="56"/>
      <c r="J63" s="56"/>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row>
    <row r="64" spans="1:94" s="49" customFormat="1" ht="12.75" customHeight="1">
      <c r="A64" s="47"/>
      <c r="B64" s="46"/>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row>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sheetData>
  <mergeCells count="161">
    <mergeCell ref="A1:CP1"/>
    <mergeCell ref="A3:CP3"/>
    <mergeCell ref="A5:CP5"/>
    <mergeCell ref="A6:A13"/>
    <mergeCell ref="B6:B13"/>
    <mergeCell ref="C6:C13"/>
    <mergeCell ref="D6:D13"/>
    <mergeCell ref="E6:E13"/>
    <mergeCell ref="F6:F13"/>
    <mergeCell ref="G6:G13"/>
    <mergeCell ref="H6:H13"/>
    <mergeCell ref="I6:I13"/>
    <mergeCell ref="J6:R6"/>
    <mergeCell ref="S6:W7"/>
    <mergeCell ref="L8:R8"/>
    <mergeCell ref="S8:S13"/>
    <mergeCell ref="T8:W8"/>
    <mergeCell ref="P11:P13"/>
    <mergeCell ref="BJ6:BP7"/>
    <mergeCell ref="BQ6:BY7"/>
    <mergeCell ref="BZ6:CH7"/>
    <mergeCell ref="CI6:CO7"/>
    <mergeCell ref="CP6:CP13"/>
    <mergeCell ref="J7:J13"/>
    <mergeCell ref="K7:R7"/>
    <mergeCell ref="BA7:BA13"/>
    <mergeCell ref="BB7:BI7"/>
    <mergeCell ref="K8:K13"/>
    <mergeCell ref="X6:AB7"/>
    <mergeCell ref="AC6:AI7"/>
    <mergeCell ref="AJ6:AN7"/>
    <mergeCell ref="AO6:AU7"/>
    <mergeCell ref="AV6:AZ7"/>
    <mergeCell ref="BA6:BI6"/>
    <mergeCell ref="X8:X13"/>
    <mergeCell ref="Y8:AB8"/>
    <mergeCell ref="AC8:AC13"/>
    <mergeCell ref="AD8:AI8"/>
    <mergeCell ref="AJ8:AJ13"/>
    <mergeCell ref="AK8:AN8"/>
    <mergeCell ref="AK9:AM9"/>
    <mergeCell ref="AN9:AN13"/>
    <mergeCell ref="AG10:AG13"/>
    <mergeCell ref="AH10:AI10"/>
    <mergeCell ref="AP8:AU8"/>
    <mergeCell ref="AV8:AV13"/>
    <mergeCell ref="AW8:AZ8"/>
    <mergeCell ref="BB8:BB13"/>
    <mergeCell ref="CM9:CO9"/>
    <mergeCell ref="L10:L13"/>
    <mergeCell ref="M10:M13"/>
    <mergeCell ref="O10:O13"/>
    <mergeCell ref="P10:R10"/>
    <mergeCell ref="Y10:Y13"/>
    <mergeCell ref="Z10:AA10"/>
    <mergeCell ref="AD10:AD13"/>
    <mergeCell ref="AE10:AE13"/>
    <mergeCell ref="BC9:BE10"/>
    <mergeCell ref="BF9:BI10"/>
    <mergeCell ref="BK9:BM9"/>
    <mergeCell ref="BN9:BP9"/>
    <mergeCell ref="BR9:BV9"/>
    <mergeCell ref="BW9:BY9"/>
    <mergeCell ref="BR10:BR13"/>
    <mergeCell ref="BS10:BT10"/>
    <mergeCell ref="BW10:BW13"/>
    <mergeCell ref="CI8:CI13"/>
    <mergeCell ref="CJ8:CO8"/>
    <mergeCell ref="L9:M9"/>
    <mergeCell ref="O9:R9"/>
    <mergeCell ref="CK10:CL10"/>
    <mergeCell ref="CM10:CM13"/>
    <mergeCell ref="CN10:CO10"/>
    <mergeCell ref="CN11:CN13"/>
    <mergeCell ref="CO11:CO13"/>
    <mergeCell ref="AW10:AW13"/>
    <mergeCell ref="AX10:AY10"/>
    <mergeCell ref="BK10:BK13"/>
    <mergeCell ref="BL10:BM10"/>
    <mergeCell ref="BN10:BN13"/>
    <mergeCell ref="BO10:BP10"/>
    <mergeCell ref="AX11:AX13"/>
    <mergeCell ref="AY11:AY13"/>
    <mergeCell ref="BC11:BC13"/>
    <mergeCell ref="BD11:BD13"/>
    <mergeCell ref="BJ8:BJ13"/>
    <mergeCell ref="BK8:BP8"/>
    <mergeCell ref="BQ8:BQ13"/>
    <mergeCell ref="BR8:BY8"/>
    <mergeCell ref="BC8:BI8"/>
    <mergeCell ref="BZ8:BZ13"/>
    <mergeCell ref="CA8:CH8"/>
    <mergeCell ref="CA9:CE9"/>
    <mergeCell ref="CF9:CH9"/>
    <mergeCell ref="CA10:CA13"/>
    <mergeCell ref="AZ9:AZ13"/>
    <mergeCell ref="Q11:R11"/>
    <mergeCell ref="T11:T13"/>
    <mergeCell ref="U11:V11"/>
    <mergeCell ref="Z11:Z13"/>
    <mergeCell ref="AA11:AA13"/>
    <mergeCell ref="AF11:AF13"/>
    <mergeCell ref="CF10:CF13"/>
    <mergeCell ref="CG10:CH10"/>
    <mergeCell ref="AL11:AL13"/>
    <mergeCell ref="AM11:AM13"/>
    <mergeCell ref="AR11:AR13"/>
    <mergeCell ref="AT11:AT13"/>
    <mergeCell ref="BX10:BY10"/>
    <mergeCell ref="T9:V10"/>
    <mergeCell ref="W9:W13"/>
    <mergeCell ref="Y9:AA9"/>
    <mergeCell ref="AB9:AB13"/>
    <mergeCell ref="AD9:AF9"/>
    <mergeCell ref="AG9:AI9"/>
    <mergeCell ref="AH11:AH13"/>
    <mergeCell ref="AI11:AI13"/>
    <mergeCell ref="AP9:AR9"/>
    <mergeCell ref="AS9:AU9"/>
    <mergeCell ref="AW9:AY9"/>
    <mergeCell ref="CJ10:CJ13"/>
    <mergeCell ref="AK10:AK13"/>
    <mergeCell ref="AL10:AM10"/>
    <mergeCell ref="AP10:AP13"/>
    <mergeCell ref="AQ10:AQ13"/>
    <mergeCell ref="AS10:AS13"/>
    <mergeCell ref="AT10:AU10"/>
    <mergeCell ref="AU11:AU13"/>
    <mergeCell ref="CB10:CC10"/>
    <mergeCell ref="AO8:AO13"/>
    <mergeCell ref="BF11:BF13"/>
    <mergeCell ref="BG11:BI11"/>
    <mergeCell ref="BL11:BL13"/>
    <mergeCell ref="BM11:BM13"/>
    <mergeCell ref="BO11:BO13"/>
    <mergeCell ref="BP11:BP13"/>
    <mergeCell ref="CJ9:CL9"/>
    <mergeCell ref="A2:CP2"/>
    <mergeCell ref="A4:CP4"/>
    <mergeCell ref="N12:N13"/>
    <mergeCell ref="Q12:Q13"/>
    <mergeCell ref="R12:R13"/>
    <mergeCell ref="BE12:BE13"/>
    <mergeCell ref="BG12:BG13"/>
    <mergeCell ref="BH12:BI12"/>
    <mergeCell ref="CC11:CC13"/>
    <mergeCell ref="CD11:CE11"/>
    <mergeCell ref="CG11:CG13"/>
    <mergeCell ref="CH11:CH13"/>
    <mergeCell ref="CK11:CK13"/>
    <mergeCell ref="CL11:CL13"/>
    <mergeCell ref="CD12:CD13"/>
    <mergeCell ref="CE12:CE13"/>
    <mergeCell ref="BS11:BS13"/>
    <mergeCell ref="BT11:BT13"/>
    <mergeCell ref="BU11:BV11"/>
    <mergeCell ref="BX11:BX13"/>
    <mergeCell ref="BY11:BY13"/>
    <mergeCell ref="CB11:CB13"/>
    <mergeCell ref="BU12:BU13"/>
    <mergeCell ref="BV12:BV13"/>
  </mergeCells>
  <printOptions horizontalCentered="1"/>
  <pageMargins left="0.59055118110236227" right="0.43307086614173229" top="0.74803149606299213" bottom="0.39370078740157483" header="0.31496062992125984" footer="0.31496062992125984"/>
  <pageSetup paperSize="9" scale="37" fitToHeight="0" orientation="landscape" r:id="rId1"/>
  <headerFooter differentFirst="1" alignWithMargins="0">
    <oddFooter>&amp;R&amp;14&amp;P/&amp;N</oddFooter>
  </headerFooter>
</worksheet>
</file>

<file path=xl/worksheets/sheet8.xml><?xml version="1.0" encoding="utf-8"?>
<worksheet xmlns="http://schemas.openxmlformats.org/spreadsheetml/2006/main" xmlns:r="http://schemas.openxmlformats.org/officeDocument/2006/relationships">
  <dimension ref="A2:W23"/>
  <sheetViews>
    <sheetView view="pageBreakPreview" zoomScale="60" workbookViewId="0">
      <selection activeCell="S16" sqref="S16"/>
    </sheetView>
  </sheetViews>
  <sheetFormatPr defaultRowHeight="12.75"/>
  <cols>
    <col min="1" max="1" width="6.1640625" customWidth="1"/>
    <col min="2" max="2" width="49.33203125" style="167" customWidth="1"/>
    <col min="3" max="5" width="21.33203125" style="101" hidden="1" customWidth="1"/>
    <col min="6" max="6" width="23.33203125" style="101" hidden="1" customWidth="1"/>
    <col min="7" max="7" width="21.83203125" style="172" hidden="1" customWidth="1"/>
    <col min="8" max="8" width="21.33203125" style="101" hidden="1" customWidth="1"/>
    <col min="9" max="9" width="23.33203125" style="101" hidden="1" customWidth="1"/>
    <col min="10" max="10" width="21.83203125" style="172" hidden="1" customWidth="1"/>
    <col min="11" max="11" width="21.33203125" style="101" hidden="1" customWidth="1"/>
    <col min="12" max="12" width="19.5" style="167" customWidth="1"/>
    <col min="13" max="14" width="21.33203125" style="167" customWidth="1"/>
    <col min="15" max="15" width="23.33203125" style="216" hidden="1" customWidth="1"/>
    <col min="16" max="16" width="21.83203125" style="217" hidden="1" customWidth="1"/>
    <col min="17" max="17" width="21.33203125" style="216" hidden="1" customWidth="1"/>
    <col min="18" max="18" width="23.33203125" style="101" customWidth="1"/>
    <col min="19" max="19" width="21.83203125" style="172" customWidth="1"/>
    <col min="20" max="20" width="21.33203125" style="101" customWidth="1"/>
    <col min="21" max="21" width="18.6640625" customWidth="1"/>
    <col min="23" max="23" width="22" customWidth="1"/>
  </cols>
  <sheetData>
    <row r="2" spans="1:23" ht="17.25" customHeight="1">
      <c r="A2" s="361" t="s">
        <v>284</v>
      </c>
      <c r="B2" s="361"/>
      <c r="C2" s="361"/>
      <c r="D2" s="361"/>
      <c r="E2" s="361"/>
      <c r="F2" s="361"/>
      <c r="G2" s="361"/>
      <c r="H2" s="361"/>
      <c r="I2" s="361"/>
      <c r="J2" s="361"/>
      <c r="K2" s="361"/>
      <c r="L2" s="361"/>
      <c r="M2" s="361"/>
      <c r="N2" s="361"/>
      <c r="O2" s="361"/>
      <c r="P2" s="361"/>
      <c r="Q2" s="361"/>
      <c r="R2" s="361"/>
      <c r="S2" s="361"/>
      <c r="T2" s="361"/>
      <c r="U2" s="361"/>
    </row>
    <row r="3" spans="1:23" ht="40.5" customHeight="1">
      <c r="A3" s="364" t="s">
        <v>404</v>
      </c>
      <c r="B3" s="365"/>
      <c r="C3" s="365"/>
      <c r="D3" s="365"/>
      <c r="E3" s="365"/>
      <c r="F3" s="365"/>
      <c r="G3" s="365"/>
      <c r="H3" s="365"/>
      <c r="I3" s="365"/>
      <c r="J3" s="365"/>
      <c r="K3" s="365"/>
      <c r="L3" s="365"/>
      <c r="M3" s="365"/>
      <c r="N3" s="365"/>
      <c r="O3" s="365"/>
      <c r="P3" s="365"/>
      <c r="Q3" s="365"/>
      <c r="R3" s="365"/>
      <c r="S3" s="365"/>
      <c r="T3" s="365"/>
      <c r="U3" s="365"/>
    </row>
    <row r="4" spans="1:23" ht="29.25" customHeight="1">
      <c r="A4" s="366" t="s">
        <v>466</v>
      </c>
      <c r="B4" s="367"/>
      <c r="C4" s="367"/>
      <c r="D4" s="367"/>
      <c r="E4" s="367"/>
      <c r="F4" s="367"/>
      <c r="G4" s="367"/>
      <c r="H4" s="367"/>
      <c r="I4" s="367"/>
      <c r="J4" s="367"/>
      <c r="K4" s="367"/>
      <c r="L4" s="367"/>
      <c r="M4" s="367"/>
      <c r="N4" s="367"/>
      <c r="O4" s="367"/>
      <c r="P4" s="367"/>
      <c r="Q4" s="367"/>
      <c r="R4" s="367"/>
      <c r="S4" s="367"/>
      <c r="T4" s="367"/>
      <c r="U4" s="367"/>
    </row>
    <row r="5" spans="1:23" ht="18.75">
      <c r="A5" s="362" t="s">
        <v>0</v>
      </c>
      <c r="B5" s="362"/>
      <c r="C5" s="362"/>
      <c r="D5" s="362"/>
      <c r="E5" s="362"/>
      <c r="F5" s="362"/>
      <c r="G5" s="362"/>
      <c r="H5" s="362"/>
      <c r="I5" s="362"/>
      <c r="J5" s="362"/>
      <c r="K5" s="362"/>
      <c r="L5" s="362"/>
      <c r="M5" s="362"/>
      <c r="N5" s="362"/>
      <c r="O5" s="362"/>
      <c r="P5" s="362"/>
      <c r="Q5" s="362"/>
      <c r="R5" s="362"/>
      <c r="S5" s="362"/>
      <c r="T5" s="362"/>
      <c r="U5" s="362"/>
    </row>
    <row r="6" spans="1:23" ht="57.75" customHeight="1">
      <c r="A6" s="369" t="s">
        <v>133</v>
      </c>
      <c r="B6" s="369" t="s">
        <v>295</v>
      </c>
      <c r="C6" s="372" t="s">
        <v>390</v>
      </c>
      <c r="D6" s="373"/>
      <c r="E6" s="374"/>
      <c r="F6" s="389" t="s">
        <v>407</v>
      </c>
      <c r="G6" s="390"/>
      <c r="H6" s="390"/>
      <c r="I6" s="390"/>
      <c r="J6" s="390"/>
      <c r="K6" s="391"/>
      <c r="L6" s="378" t="s">
        <v>390</v>
      </c>
      <c r="M6" s="379"/>
      <c r="N6" s="380"/>
      <c r="O6" s="384" t="s">
        <v>407</v>
      </c>
      <c r="P6" s="385"/>
      <c r="Q6" s="385"/>
      <c r="R6" s="385"/>
      <c r="S6" s="385"/>
      <c r="T6" s="386"/>
      <c r="U6" s="369" t="s">
        <v>3</v>
      </c>
    </row>
    <row r="7" spans="1:23" ht="45.75" customHeight="1">
      <c r="A7" s="370"/>
      <c r="B7" s="370"/>
      <c r="C7" s="375"/>
      <c r="D7" s="376"/>
      <c r="E7" s="377"/>
      <c r="F7" s="368" t="s">
        <v>406</v>
      </c>
      <c r="G7" s="363"/>
      <c r="H7" s="363"/>
      <c r="I7" s="368" t="s">
        <v>428</v>
      </c>
      <c r="J7" s="363"/>
      <c r="K7" s="363"/>
      <c r="L7" s="381"/>
      <c r="M7" s="382"/>
      <c r="N7" s="383"/>
      <c r="O7" s="387" t="s">
        <v>406</v>
      </c>
      <c r="P7" s="388"/>
      <c r="Q7" s="388"/>
      <c r="R7" s="368" t="s">
        <v>427</v>
      </c>
      <c r="S7" s="363"/>
      <c r="T7" s="363"/>
      <c r="U7" s="370"/>
    </row>
    <row r="8" spans="1:23" ht="21.75" customHeight="1">
      <c r="A8" s="370"/>
      <c r="B8" s="370"/>
      <c r="C8" s="363" t="s">
        <v>393</v>
      </c>
      <c r="D8" s="363" t="s">
        <v>28</v>
      </c>
      <c r="E8" s="363"/>
      <c r="F8" s="363" t="s">
        <v>393</v>
      </c>
      <c r="G8" s="363" t="s">
        <v>28</v>
      </c>
      <c r="H8" s="363"/>
      <c r="I8" s="363" t="s">
        <v>393</v>
      </c>
      <c r="J8" s="363" t="s">
        <v>28</v>
      </c>
      <c r="K8" s="363"/>
      <c r="L8" s="392" t="s">
        <v>393</v>
      </c>
      <c r="M8" s="392" t="s">
        <v>28</v>
      </c>
      <c r="N8" s="392"/>
      <c r="O8" s="388" t="s">
        <v>393</v>
      </c>
      <c r="P8" s="388" t="s">
        <v>28</v>
      </c>
      <c r="Q8" s="388"/>
      <c r="R8" s="363" t="s">
        <v>393</v>
      </c>
      <c r="S8" s="363" t="s">
        <v>28</v>
      </c>
      <c r="T8" s="363"/>
      <c r="U8" s="370"/>
    </row>
    <row r="9" spans="1:23" ht="32.25" customHeight="1">
      <c r="A9" s="371"/>
      <c r="B9" s="371"/>
      <c r="C9" s="363"/>
      <c r="D9" s="262" t="s">
        <v>391</v>
      </c>
      <c r="E9" s="262" t="s">
        <v>296</v>
      </c>
      <c r="F9" s="363"/>
      <c r="G9" s="201" t="s">
        <v>392</v>
      </c>
      <c r="H9" s="262" t="s">
        <v>296</v>
      </c>
      <c r="I9" s="363"/>
      <c r="J9" s="201" t="s">
        <v>392</v>
      </c>
      <c r="K9" s="262" t="s">
        <v>296</v>
      </c>
      <c r="L9" s="392"/>
      <c r="M9" s="224" t="s">
        <v>391</v>
      </c>
      <c r="N9" s="224" t="s">
        <v>296</v>
      </c>
      <c r="O9" s="388"/>
      <c r="P9" s="211" t="s">
        <v>392</v>
      </c>
      <c r="Q9" s="225" t="s">
        <v>296</v>
      </c>
      <c r="R9" s="363"/>
      <c r="S9" s="201" t="s">
        <v>392</v>
      </c>
      <c r="T9" s="255" t="s">
        <v>451</v>
      </c>
      <c r="U9" s="371"/>
    </row>
    <row r="10" spans="1:23" ht="17.25">
      <c r="A10" s="159">
        <v>1</v>
      </c>
      <c r="B10" s="159">
        <v>2</v>
      </c>
      <c r="C10" s="263">
        <v>3</v>
      </c>
      <c r="D10" s="263">
        <v>4</v>
      </c>
      <c r="E10" s="263">
        <v>5</v>
      </c>
      <c r="F10" s="263">
        <v>6</v>
      </c>
      <c r="G10" s="263">
        <v>7</v>
      </c>
      <c r="H10" s="263">
        <v>8</v>
      </c>
      <c r="I10" s="263">
        <v>6</v>
      </c>
      <c r="J10" s="263">
        <v>7</v>
      </c>
      <c r="K10" s="263">
        <v>8</v>
      </c>
      <c r="L10" s="159">
        <v>3</v>
      </c>
      <c r="M10" s="159">
        <v>4</v>
      </c>
      <c r="N10" s="159">
        <v>5</v>
      </c>
      <c r="O10" s="226">
        <v>6</v>
      </c>
      <c r="P10" s="226">
        <v>7</v>
      </c>
      <c r="Q10" s="226">
        <v>8</v>
      </c>
      <c r="R10" s="227">
        <v>6</v>
      </c>
      <c r="S10" s="227">
        <v>7</v>
      </c>
      <c r="T10" s="227">
        <v>8</v>
      </c>
      <c r="U10" s="159">
        <v>9</v>
      </c>
    </row>
    <row r="11" spans="1:23" ht="20.25" customHeight="1">
      <c r="A11" s="200"/>
      <c r="B11" s="200" t="s">
        <v>297</v>
      </c>
      <c r="C11" s="185">
        <f t="shared" ref="C11:E11" si="0">C12</f>
        <v>155130</v>
      </c>
      <c r="D11" s="185">
        <f t="shared" si="0"/>
        <v>155130</v>
      </c>
      <c r="E11" s="186">
        <f t="shared" si="0"/>
        <v>0</v>
      </c>
      <c r="F11" s="185">
        <f t="shared" ref="F11:T11" si="1">F12</f>
        <v>210802.14643353844</v>
      </c>
      <c r="G11" s="185">
        <f t="shared" si="1"/>
        <v>210802.14643353844</v>
      </c>
      <c r="H11" s="186">
        <f t="shared" si="1"/>
        <v>0</v>
      </c>
      <c r="I11" s="185">
        <f t="shared" si="1"/>
        <v>214674.74146799996</v>
      </c>
      <c r="J11" s="185">
        <f t="shared" si="1"/>
        <v>213358.74146799996</v>
      </c>
      <c r="K11" s="186">
        <f t="shared" si="1"/>
        <v>1316</v>
      </c>
      <c r="L11" s="185">
        <f t="shared" si="1"/>
        <v>155130</v>
      </c>
      <c r="M11" s="185">
        <f t="shared" si="1"/>
        <v>155130</v>
      </c>
      <c r="N11" s="186">
        <f t="shared" si="1"/>
        <v>0</v>
      </c>
      <c r="O11" s="212">
        <f t="shared" si="1"/>
        <v>213358.74146799996</v>
      </c>
      <c r="P11" s="212">
        <f t="shared" si="1"/>
        <v>213358.74146799996</v>
      </c>
      <c r="Q11" s="213">
        <f t="shared" si="1"/>
        <v>0</v>
      </c>
      <c r="R11" s="185">
        <f t="shared" si="1"/>
        <v>219209.47087502561</v>
      </c>
      <c r="S11" s="185">
        <f t="shared" si="1"/>
        <v>211864.47087502561</v>
      </c>
      <c r="T11" s="186">
        <f t="shared" si="1"/>
        <v>7345</v>
      </c>
      <c r="U11" s="160"/>
      <c r="W11" s="169"/>
    </row>
    <row r="12" spans="1:23" ht="23.25" customHeight="1">
      <c r="A12" s="200" t="s">
        <v>65</v>
      </c>
      <c r="B12" s="200" t="s">
        <v>298</v>
      </c>
      <c r="C12" s="185">
        <f t="shared" ref="C12:E12" si="2">C13+C17+C20+C21+C22+C23</f>
        <v>155130</v>
      </c>
      <c r="D12" s="185">
        <f t="shared" si="2"/>
        <v>155130</v>
      </c>
      <c r="E12" s="186">
        <f t="shared" si="2"/>
        <v>0</v>
      </c>
      <c r="F12" s="185">
        <f t="shared" ref="F12:N12" si="3">F13+F17+F20+F21+F22+F23</f>
        <v>210802.14643353844</v>
      </c>
      <c r="G12" s="185">
        <f t="shared" si="3"/>
        <v>210802.14643353844</v>
      </c>
      <c r="H12" s="186">
        <f t="shared" si="3"/>
        <v>0</v>
      </c>
      <c r="I12" s="185">
        <f t="shared" si="3"/>
        <v>214674.74146799996</v>
      </c>
      <c r="J12" s="185">
        <f t="shared" si="3"/>
        <v>213358.74146799996</v>
      </c>
      <c r="K12" s="186">
        <f t="shared" si="3"/>
        <v>1316</v>
      </c>
      <c r="L12" s="185">
        <f t="shared" si="3"/>
        <v>155130</v>
      </c>
      <c r="M12" s="185">
        <f t="shared" si="3"/>
        <v>155130</v>
      </c>
      <c r="N12" s="186">
        <f t="shared" si="3"/>
        <v>0</v>
      </c>
      <c r="O12" s="212">
        <f t="shared" ref="O12:T12" si="4">O13+O17+O20+O21+O22+O23</f>
        <v>213358.74146799996</v>
      </c>
      <c r="P12" s="212">
        <f t="shared" si="4"/>
        <v>213358.74146799996</v>
      </c>
      <c r="Q12" s="213">
        <f t="shared" si="4"/>
        <v>0</v>
      </c>
      <c r="R12" s="185">
        <f t="shared" si="4"/>
        <v>219209.47087502561</v>
      </c>
      <c r="S12" s="185">
        <f t="shared" si="4"/>
        <v>211864.47087502561</v>
      </c>
      <c r="T12" s="186">
        <f t="shared" si="4"/>
        <v>7345</v>
      </c>
      <c r="U12" s="161"/>
    </row>
    <row r="13" spans="1:23" ht="52.5" customHeight="1">
      <c r="A13" s="200" t="s">
        <v>19</v>
      </c>
      <c r="B13" s="162" t="str">
        <f>'Biểu 2'!B13</f>
        <v>Nguồn vốn cân đối NSĐP theo tiêu chí quy định tại Quyết định số 26/2020/QĐ-TTg</v>
      </c>
      <c r="C13" s="185">
        <f t="shared" ref="C13:E13" si="5">C14+C15+C16</f>
        <v>52790</v>
      </c>
      <c r="D13" s="185">
        <f t="shared" si="5"/>
        <v>52790</v>
      </c>
      <c r="E13" s="187">
        <f t="shared" si="5"/>
        <v>0</v>
      </c>
      <c r="F13" s="185">
        <f t="shared" ref="F13:N13" si="6">F14+F15+F16</f>
        <v>49014</v>
      </c>
      <c r="G13" s="185">
        <f t="shared" si="6"/>
        <v>49014</v>
      </c>
      <c r="H13" s="187">
        <f t="shared" si="6"/>
        <v>0</v>
      </c>
      <c r="I13" s="185">
        <f t="shared" si="6"/>
        <v>52790</v>
      </c>
      <c r="J13" s="185">
        <f t="shared" si="6"/>
        <v>51474</v>
      </c>
      <c r="K13" s="187">
        <f t="shared" si="6"/>
        <v>1316</v>
      </c>
      <c r="L13" s="185">
        <f t="shared" si="6"/>
        <v>52790</v>
      </c>
      <c r="M13" s="185">
        <f t="shared" si="6"/>
        <v>52790</v>
      </c>
      <c r="N13" s="187">
        <f t="shared" si="6"/>
        <v>0</v>
      </c>
      <c r="O13" s="212">
        <f t="shared" ref="O13:T13" si="7">O14+O15+O16</f>
        <v>51474</v>
      </c>
      <c r="P13" s="212">
        <f t="shared" si="7"/>
        <v>51474</v>
      </c>
      <c r="Q13" s="214">
        <f t="shared" si="7"/>
        <v>0</v>
      </c>
      <c r="R13" s="185">
        <f t="shared" si="7"/>
        <v>52789.703765999999</v>
      </c>
      <c r="S13" s="185">
        <f t="shared" si="7"/>
        <v>47174.703765999999</v>
      </c>
      <c r="T13" s="186">
        <f t="shared" si="7"/>
        <v>5615</v>
      </c>
      <c r="U13" s="163"/>
    </row>
    <row r="14" spans="1:23" s="168" customFormat="1" ht="55.5" customHeight="1">
      <c r="A14" s="164">
        <v>1</v>
      </c>
      <c r="B14" s="165" t="str">
        <f>'Biểu 2'!B14</f>
        <v>Phân cấp cân đối theo tiêu chí theo quy định tại Nghị quyết 63/2020/NQ-HĐND ngày 08/12/2020</v>
      </c>
      <c r="C14" s="190">
        <f>D14+E14</f>
        <v>29630</v>
      </c>
      <c r="D14" s="190">
        <v>29630</v>
      </c>
      <c r="E14" s="187">
        <v>0</v>
      </c>
      <c r="F14" s="187">
        <f>G14</f>
        <v>25854</v>
      </c>
      <c r="G14" s="190">
        <f>'Biểu 2'!L14</f>
        <v>25854</v>
      </c>
      <c r="H14" s="187">
        <v>0</v>
      </c>
      <c r="I14" s="187">
        <f>J14</f>
        <v>29630</v>
      </c>
      <c r="J14" s="190">
        <f>'Biểu 2'!U14</f>
        <v>29630</v>
      </c>
      <c r="K14" s="187">
        <v>0</v>
      </c>
      <c r="L14" s="188">
        <f>M14+N14</f>
        <v>29630</v>
      </c>
      <c r="M14" s="188">
        <v>29630</v>
      </c>
      <c r="N14" s="189">
        <v>0</v>
      </c>
      <c r="O14" s="214">
        <f>P14</f>
        <v>29630</v>
      </c>
      <c r="P14" s="215">
        <f>'Biểu 2'!U14</f>
        <v>29630</v>
      </c>
      <c r="Q14" s="214">
        <v>0</v>
      </c>
      <c r="R14" s="187">
        <f>S14+T14</f>
        <v>29629.703765999999</v>
      </c>
      <c r="S14" s="190">
        <f>'Biểu 2'!AJ14</f>
        <v>29284.703765999999</v>
      </c>
      <c r="T14" s="187">
        <v>345</v>
      </c>
      <c r="U14" s="166"/>
    </row>
    <row r="15" spans="1:23" s="168" customFormat="1" ht="47.25" customHeight="1">
      <c r="A15" s="164">
        <v>2</v>
      </c>
      <c r="B15" s="165" t="str">
        <f>'Biểu 2'!B44</f>
        <v>Phân cấp hỗ trợ xây dựng nông thôn mới (Ưu tiên đầu tư các công trình GD-ĐT)</v>
      </c>
      <c r="C15" s="190">
        <f>D15</f>
        <v>13160</v>
      </c>
      <c r="D15" s="190">
        <v>13160</v>
      </c>
      <c r="E15" s="187"/>
      <c r="F15" s="187">
        <f>G15</f>
        <v>13160</v>
      </c>
      <c r="G15" s="190">
        <f>'Biểu 2'!L44</f>
        <v>13160</v>
      </c>
      <c r="H15" s="187">
        <v>0</v>
      </c>
      <c r="I15" s="187">
        <f>J15+K15</f>
        <v>13160</v>
      </c>
      <c r="J15" s="190">
        <f>'Biểu 2'!U44</f>
        <v>11844</v>
      </c>
      <c r="K15" s="187">
        <f>C15-J15</f>
        <v>1316</v>
      </c>
      <c r="L15" s="188">
        <f>M15</f>
        <v>13160</v>
      </c>
      <c r="M15" s="188">
        <v>13160</v>
      </c>
      <c r="N15" s="189"/>
      <c r="O15" s="214">
        <f>P15</f>
        <v>11844</v>
      </c>
      <c r="P15" s="215">
        <f>'Biểu 2'!U44</f>
        <v>11844</v>
      </c>
      <c r="Q15" s="214">
        <v>0</v>
      </c>
      <c r="R15" s="187">
        <f>S15+T15</f>
        <v>13160</v>
      </c>
      <c r="S15" s="190">
        <f>'Biểu 2'!AJ44</f>
        <v>7890</v>
      </c>
      <c r="T15" s="187">
        <f>L15-S15</f>
        <v>5270</v>
      </c>
      <c r="U15" s="166"/>
    </row>
    <row r="16" spans="1:23" s="168" customFormat="1" ht="47.25" customHeight="1">
      <c r="A16" s="164">
        <v>3</v>
      </c>
      <c r="B16" s="165" t="str">
        <f>'Biểu 2'!B51</f>
        <v>Phân cấp hỗ trợ đầu tư các công trình cấp bách</v>
      </c>
      <c r="C16" s="190">
        <f>D16</f>
        <v>10000</v>
      </c>
      <c r="D16" s="190">
        <v>10000</v>
      </c>
      <c r="E16" s="187"/>
      <c r="F16" s="187">
        <f>G16</f>
        <v>10000</v>
      </c>
      <c r="G16" s="190">
        <f>'Biểu 2'!L51</f>
        <v>10000</v>
      </c>
      <c r="H16" s="187">
        <v>0</v>
      </c>
      <c r="I16" s="187">
        <f>J16</f>
        <v>10000</v>
      </c>
      <c r="J16" s="190">
        <f>'Biểu 2'!U51</f>
        <v>10000</v>
      </c>
      <c r="K16" s="187">
        <v>0</v>
      </c>
      <c r="L16" s="188">
        <f>M16</f>
        <v>10000</v>
      </c>
      <c r="M16" s="188">
        <v>10000</v>
      </c>
      <c r="N16" s="189"/>
      <c r="O16" s="214">
        <f>P16</f>
        <v>10000</v>
      </c>
      <c r="P16" s="215">
        <f>'Biểu 2'!U51</f>
        <v>10000</v>
      </c>
      <c r="Q16" s="214">
        <v>0</v>
      </c>
      <c r="R16" s="187">
        <f>S16</f>
        <v>10000</v>
      </c>
      <c r="S16" s="190">
        <f>'Biểu 2'!AJ51</f>
        <v>10000</v>
      </c>
      <c r="T16" s="187">
        <v>0</v>
      </c>
      <c r="U16" s="166"/>
    </row>
    <row r="17" spans="1:21" s="14" customFormat="1" ht="38.25" customHeight="1">
      <c r="A17" s="200" t="s">
        <v>20</v>
      </c>
      <c r="B17" s="162" t="str">
        <f>'Biểu 2'!B57</f>
        <v>Phân cấp đầu tư từ nguồn thu tiền sử dụng đất trong cân đối</v>
      </c>
      <c r="C17" s="185">
        <f>D17</f>
        <v>98000</v>
      </c>
      <c r="D17" s="185">
        <v>98000</v>
      </c>
      <c r="E17" s="186"/>
      <c r="F17" s="185">
        <f>F18+F19</f>
        <v>153739.34643353845</v>
      </c>
      <c r="G17" s="185">
        <f>G18+G19</f>
        <v>153739.34643353845</v>
      </c>
      <c r="H17" s="186">
        <v>0</v>
      </c>
      <c r="I17" s="185">
        <f>I18+I19</f>
        <v>153835.94146799998</v>
      </c>
      <c r="J17" s="185">
        <f>J18+J19</f>
        <v>153835.94146799998</v>
      </c>
      <c r="K17" s="186">
        <v>0</v>
      </c>
      <c r="L17" s="185">
        <f>M17</f>
        <v>98000</v>
      </c>
      <c r="M17" s="185">
        <v>98000</v>
      </c>
      <c r="N17" s="191"/>
      <c r="O17" s="212">
        <f>O18+O19</f>
        <v>153835.94146799998</v>
      </c>
      <c r="P17" s="212">
        <f>P18+P19</f>
        <v>153835.94146799998</v>
      </c>
      <c r="Q17" s="213">
        <v>0</v>
      </c>
      <c r="R17" s="185">
        <f>R18+R19</f>
        <v>145352.96710902563</v>
      </c>
      <c r="S17" s="185">
        <f>S18+S19</f>
        <v>145352.96710902563</v>
      </c>
      <c r="T17" s="186">
        <v>0</v>
      </c>
      <c r="U17" s="163"/>
    </row>
    <row r="18" spans="1:21" s="168" customFormat="1" ht="34.5" customHeight="1">
      <c r="A18" s="164">
        <v>1</v>
      </c>
      <c r="B18" s="165" t="str">
        <f>'Biểu 2'!B58</f>
        <v>Phân cấp ngân sách các xã được hưởng</v>
      </c>
      <c r="C18" s="190"/>
      <c r="D18" s="190"/>
      <c r="E18" s="187"/>
      <c r="F18" s="187">
        <f t="shared" ref="F18:F23" si="8">G18</f>
        <v>17470.380276538461</v>
      </c>
      <c r="G18" s="190">
        <f>'Biểu 2'!M58</f>
        <v>17470.380276538461</v>
      </c>
      <c r="H18" s="187"/>
      <c r="I18" s="187">
        <f t="shared" ref="I18:I23" si="9">J18</f>
        <v>17481.356984999999</v>
      </c>
      <c r="J18" s="190">
        <f>'Biểu 2'!U58</f>
        <v>17481.356984999999</v>
      </c>
      <c r="K18" s="187"/>
      <c r="L18" s="190"/>
      <c r="M18" s="190"/>
      <c r="N18" s="189"/>
      <c r="O18" s="214">
        <f t="shared" ref="O18:O23" si="10">P18</f>
        <v>17481.356984999999</v>
      </c>
      <c r="P18" s="215">
        <f>'Biểu 2'!V58</f>
        <v>17481.356984999999</v>
      </c>
      <c r="Q18" s="214"/>
      <c r="R18" s="187">
        <f t="shared" ref="R18:R23" si="11">S18</f>
        <v>16517.382626025643</v>
      </c>
      <c r="S18" s="190">
        <f>'Biểu 2'!AJ58</f>
        <v>16517.382626025643</v>
      </c>
      <c r="T18" s="187"/>
      <c r="U18" s="166"/>
    </row>
    <row r="19" spans="1:21" s="168" customFormat="1" ht="40.5" customHeight="1">
      <c r="A19" s="164">
        <v>2</v>
      </c>
      <c r="B19" s="165" t="str">
        <f>'Biểu 2'!B59</f>
        <v>Phân cấp ngân sách cấp huyện được hưởng</v>
      </c>
      <c r="C19" s="190"/>
      <c r="D19" s="190"/>
      <c r="E19" s="187"/>
      <c r="F19" s="187">
        <f t="shared" si="8"/>
        <v>136268.96615699999</v>
      </c>
      <c r="G19" s="190">
        <f>'Biểu 2'!M59</f>
        <v>136268.96615699999</v>
      </c>
      <c r="H19" s="187"/>
      <c r="I19" s="187">
        <f t="shared" si="9"/>
        <v>136354.58448299998</v>
      </c>
      <c r="J19" s="190">
        <f>'Biểu 2'!U59</f>
        <v>136354.58448299998</v>
      </c>
      <c r="K19" s="187"/>
      <c r="L19" s="190"/>
      <c r="M19" s="190"/>
      <c r="N19" s="189"/>
      <c r="O19" s="214">
        <f t="shared" si="10"/>
        <v>136354.58448299998</v>
      </c>
      <c r="P19" s="215">
        <f>'Biểu 2'!V59</f>
        <v>136354.58448299998</v>
      </c>
      <c r="Q19" s="214"/>
      <c r="R19" s="187">
        <f t="shared" si="11"/>
        <v>128835.584483</v>
      </c>
      <c r="S19" s="190">
        <f>'Biểu 2'!AJ59</f>
        <v>128835.584483</v>
      </c>
      <c r="T19" s="187"/>
      <c r="U19" s="166"/>
    </row>
    <row r="20" spans="1:21" s="14" customFormat="1" ht="49.5">
      <c r="A20" s="200" t="s">
        <v>66</v>
      </c>
      <c r="B20" s="162" t="str">
        <f>'Biểu 2'!B92</f>
        <v>Phân cấp đầu tư từ nguồn thu XSKT (lồng ghép thực hiện CT MTQG xây dựng nông thôn mới)</v>
      </c>
      <c r="C20" s="185">
        <f>D20</f>
        <v>4340</v>
      </c>
      <c r="D20" s="185">
        <v>4340</v>
      </c>
      <c r="E20" s="186"/>
      <c r="F20" s="186">
        <f t="shared" si="8"/>
        <v>4340</v>
      </c>
      <c r="G20" s="185">
        <f>'Biểu 2'!L92</f>
        <v>4340</v>
      </c>
      <c r="H20" s="186">
        <v>0</v>
      </c>
      <c r="I20" s="186">
        <f t="shared" si="9"/>
        <v>4340</v>
      </c>
      <c r="J20" s="185">
        <f>'Biểu 2'!U92</f>
        <v>4340</v>
      </c>
      <c r="K20" s="186">
        <v>0</v>
      </c>
      <c r="L20" s="185">
        <f>M20</f>
        <v>4340</v>
      </c>
      <c r="M20" s="185">
        <v>4340</v>
      </c>
      <c r="N20" s="191"/>
      <c r="O20" s="213">
        <f t="shared" si="10"/>
        <v>4340</v>
      </c>
      <c r="P20" s="212">
        <f>'Biểu 2'!U92</f>
        <v>4340</v>
      </c>
      <c r="Q20" s="213">
        <v>0</v>
      </c>
      <c r="R20" s="186">
        <f>S20+T20</f>
        <v>4340</v>
      </c>
      <c r="S20" s="185">
        <f>'Biểu 2'!AJ92</f>
        <v>2610</v>
      </c>
      <c r="T20" s="186">
        <v>1730</v>
      </c>
      <c r="U20" s="163"/>
    </row>
    <row r="21" spans="1:21" s="14" customFormat="1" ht="40.5" customHeight="1">
      <c r="A21" s="200" t="s">
        <v>331</v>
      </c>
      <c r="B21" s="162" t="str">
        <f>'Biểu 2'!B98</f>
        <v>Nguồn tăng thu ngân sách huyện năm</v>
      </c>
      <c r="C21" s="186"/>
      <c r="D21" s="186"/>
      <c r="E21" s="186"/>
      <c r="F21" s="186">
        <f t="shared" si="8"/>
        <v>2926</v>
      </c>
      <c r="G21" s="185">
        <f>'Biểu 2'!L98</f>
        <v>2926</v>
      </c>
      <c r="H21" s="186">
        <v>0</v>
      </c>
      <c r="I21" s="186">
        <f t="shared" si="9"/>
        <v>2926</v>
      </c>
      <c r="J21" s="185">
        <f>'Biểu 2'!U98</f>
        <v>2926</v>
      </c>
      <c r="K21" s="186">
        <v>0</v>
      </c>
      <c r="L21" s="191"/>
      <c r="M21" s="191"/>
      <c r="N21" s="191"/>
      <c r="O21" s="213">
        <f t="shared" si="10"/>
        <v>2926</v>
      </c>
      <c r="P21" s="212">
        <f>'Biểu 2'!U98</f>
        <v>2926</v>
      </c>
      <c r="Q21" s="213">
        <v>0</v>
      </c>
      <c r="R21" s="186">
        <f t="shared" si="11"/>
        <v>14744</v>
      </c>
      <c r="S21" s="185">
        <f>'Biểu 2'!AJ98</f>
        <v>14744</v>
      </c>
      <c r="T21" s="186">
        <v>0</v>
      </c>
      <c r="U21" s="163"/>
    </row>
    <row r="22" spans="1:21" s="14" customFormat="1" ht="58.5" customHeight="1">
      <c r="A22" s="200" t="s">
        <v>332</v>
      </c>
      <c r="B22" s="162" t="str">
        <f>'Biểu 2'!B110</f>
        <v>Nguồn tiết kiệm, cắt giảm theo Nghị quyết 84/NQ-CP của Chính phủ</v>
      </c>
      <c r="C22" s="186"/>
      <c r="D22" s="186"/>
      <c r="E22" s="186"/>
      <c r="F22" s="186">
        <f t="shared" si="8"/>
        <v>632.79999999999995</v>
      </c>
      <c r="G22" s="185">
        <f>'Biểu 2'!L110</f>
        <v>632.79999999999995</v>
      </c>
      <c r="H22" s="186">
        <v>0</v>
      </c>
      <c r="I22" s="186">
        <f t="shared" si="9"/>
        <v>632.79999999999995</v>
      </c>
      <c r="J22" s="185">
        <f>'Biểu 2'!U110</f>
        <v>632.79999999999995</v>
      </c>
      <c r="K22" s="186">
        <v>0</v>
      </c>
      <c r="L22" s="191"/>
      <c r="M22" s="191"/>
      <c r="N22" s="191"/>
      <c r="O22" s="213">
        <f t="shared" si="10"/>
        <v>632.79999999999995</v>
      </c>
      <c r="P22" s="212">
        <f>'Biểu 2'!U110</f>
        <v>632.79999999999995</v>
      </c>
      <c r="Q22" s="213">
        <v>0</v>
      </c>
      <c r="R22" s="186">
        <f t="shared" si="11"/>
        <v>632.79999999999995</v>
      </c>
      <c r="S22" s="185">
        <f>'Biểu 2'!AJ110</f>
        <v>632.79999999999995</v>
      </c>
      <c r="T22" s="186">
        <v>0</v>
      </c>
      <c r="U22" s="163"/>
    </row>
    <row r="23" spans="1:21" s="14" customFormat="1" ht="42.75" customHeight="1">
      <c r="A23" s="200" t="s">
        <v>367</v>
      </c>
      <c r="B23" s="162" t="str">
        <f>'Biểu 2'!B116</f>
        <v>Nguồn Kết dư ngân sách huyện</v>
      </c>
      <c r="C23" s="186"/>
      <c r="D23" s="186"/>
      <c r="E23" s="186"/>
      <c r="F23" s="186">
        <f t="shared" si="8"/>
        <v>150</v>
      </c>
      <c r="G23" s="185">
        <f>'Biểu 2'!L116</f>
        <v>150</v>
      </c>
      <c r="H23" s="186">
        <v>0</v>
      </c>
      <c r="I23" s="186">
        <f t="shared" si="9"/>
        <v>150</v>
      </c>
      <c r="J23" s="185">
        <f>'Biểu 2'!U116</f>
        <v>150</v>
      </c>
      <c r="K23" s="186">
        <v>0</v>
      </c>
      <c r="L23" s="191"/>
      <c r="M23" s="191"/>
      <c r="N23" s="191"/>
      <c r="O23" s="213">
        <f t="shared" si="10"/>
        <v>150</v>
      </c>
      <c r="P23" s="212">
        <f>'Biểu 2'!U116</f>
        <v>150</v>
      </c>
      <c r="Q23" s="213">
        <v>0</v>
      </c>
      <c r="R23" s="186">
        <f t="shared" si="11"/>
        <v>1350</v>
      </c>
      <c r="S23" s="185">
        <f>'Biểu 2'!AJ116</f>
        <v>1350</v>
      </c>
      <c r="T23" s="186">
        <v>0</v>
      </c>
      <c r="U23" s="163"/>
    </row>
  </sheetData>
  <mergeCells count="27">
    <mergeCell ref="S8:T8"/>
    <mergeCell ref="L8:L9"/>
    <mergeCell ref="M8:N8"/>
    <mergeCell ref="O8:O9"/>
    <mergeCell ref="P8:Q8"/>
    <mergeCell ref="R8:R9"/>
    <mergeCell ref="L6:N7"/>
    <mergeCell ref="O6:T6"/>
    <mergeCell ref="O7:Q7"/>
    <mergeCell ref="R7:T7"/>
    <mergeCell ref="F6:K6"/>
    <mergeCell ref="A2:U2"/>
    <mergeCell ref="A5:U5"/>
    <mergeCell ref="C8:C9"/>
    <mergeCell ref="D8:E8"/>
    <mergeCell ref="A3:U3"/>
    <mergeCell ref="A4:U4"/>
    <mergeCell ref="F8:F9"/>
    <mergeCell ref="G8:H8"/>
    <mergeCell ref="F7:H7"/>
    <mergeCell ref="I7:K7"/>
    <mergeCell ref="I8:I9"/>
    <mergeCell ref="U6:U9"/>
    <mergeCell ref="J8:K8"/>
    <mergeCell ref="A6:A9"/>
    <mergeCell ref="B6:B9"/>
    <mergeCell ref="C6:E7"/>
  </mergeCells>
  <pageMargins left="0.34" right="0.23622047244094491" top="0.74803149606299213" bottom="0.74803149606299213" header="0.31496062992125984" footer="0.31496062992125984"/>
  <pageSetup paperSize="9" scale="52"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AX129"/>
  <sheetViews>
    <sheetView tabSelected="1" view="pageBreakPreview" topLeftCell="Y49" zoomScale="70" zoomScaleNormal="115" zoomScaleSheetLayoutView="70" workbookViewId="0">
      <selection activeCell="AF11" sqref="AF11"/>
    </sheetView>
  </sheetViews>
  <sheetFormatPr defaultColWidth="9.33203125" defaultRowHeight="12.75"/>
  <cols>
    <col min="1" max="1" width="6.1640625" style="294" hidden="1" customWidth="1"/>
    <col min="2" max="2" width="56.83203125" style="294" hidden="1" customWidth="1"/>
    <col min="3" max="4" width="12.1640625" style="295" hidden="1" customWidth="1"/>
    <col min="5" max="5" width="13.83203125" style="295" hidden="1" customWidth="1"/>
    <col min="6" max="6" width="0" style="295" hidden="1" customWidth="1"/>
    <col min="7" max="7" width="16.33203125" style="295" hidden="1" customWidth="1"/>
    <col min="8" max="9" width="17.33203125" style="294" hidden="1" customWidth="1"/>
    <col min="10" max="10" width="15" style="294" hidden="1" customWidth="1"/>
    <col min="11" max="11" width="15.83203125" style="294" hidden="1" customWidth="1"/>
    <col min="12" max="13" width="16" style="294" hidden="1" customWidth="1"/>
    <col min="14" max="15" width="10" style="294" hidden="1" customWidth="1"/>
    <col min="16" max="16" width="16.33203125" style="295" hidden="1" customWidth="1"/>
    <col min="17" max="18" width="17.33203125" style="294" hidden="1" customWidth="1"/>
    <col min="19" max="19" width="15" style="294" hidden="1" customWidth="1"/>
    <col min="20" max="20" width="12.6640625" style="294" hidden="1" customWidth="1"/>
    <col min="21" max="22" width="16" style="294" hidden="1" customWidth="1"/>
    <col min="23" max="24" width="10" style="294" hidden="1" customWidth="1"/>
    <col min="25" max="25" width="6.1640625" style="148" customWidth="1"/>
    <col min="26" max="26" width="56.83203125" style="148" customWidth="1"/>
    <col min="27" max="28" width="12.1640625" style="150" customWidth="1"/>
    <col min="29" max="29" width="13.83203125" style="150" customWidth="1"/>
    <col min="30" max="30" width="9.33203125" style="150"/>
    <col min="31" max="31" width="16.33203125" style="150" customWidth="1"/>
    <col min="32" max="33" width="17.33203125" style="148" customWidth="1"/>
    <col min="34" max="34" width="15" style="148" customWidth="1"/>
    <col min="35" max="35" width="12.6640625" style="148" customWidth="1"/>
    <col min="36" max="37" width="16" style="148" customWidth="1"/>
    <col min="38" max="38" width="16" style="242" hidden="1" customWidth="1"/>
    <col min="39" max="39" width="16" style="178" hidden="1" customWidth="1"/>
    <col min="40" max="44" width="16" style="249" hidden="1" customWidth="1"/>
    <col min="45" max="45" width="12.83203125" style="148" bestFit="1" customWidth="1"/>
    <col min="46" max="46" width="10" style="148" bestFit="1" customWidth="1"/>
    <col min="47" max="47" width="31" style="150" customWidth="1"/>
    <col min="48" max="49" width="9.33203125" style="148"/>
    <col min="50" max="50" width="19.5" style="178" customWidth="1"/>
    <col min="51" max="16384" width="9.33203125" style="148"/>
  </cols>
  <sheetData>
    <row r="1" spans="1:50" s="149" customFormat="1" ht="18.75">
      <c r="A1" s="393" t="s">
        <v>127</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X1" s="204"/>
    </row>
    <row r="2" spans="1:50" s="149" customFormat="1" ht="18.75" hidden="1">
      <c r="A2" s="396" t="s">
        <v>71</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X2" s="204"/>
    </row>
    <row r="3" spans="1:50" ht="39.75" customHeight="1">
      <c r="A3" s="394" t="s">
        <v>403</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row>
    <row r="4" spans="1:50" ht="18" customHeight="1">
      <c r="A4" s="397" t="str">
        <f>'Biểu 1'!A4:U4</f>
        <v>(Kèm theo Nghị quyết số     /NQ-HĐND ngày      /       /2022 của Hội đồng nhân dân huyện Ia H'Drai)</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row>
    <row r="5" spans="1:50" ht="21.75" customHeight="1">
      <c r="A5" s="395" t="s">
        <v>0</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row>
    <row r="6" spans="1:50" ht="40.5" customHeight="1">
      <c r="A6" s="399" t="s">
        <v>1</v>
      </c>
      <c r="B6" s="399" t="s">
        <v>21</v>
      </c>
      <c r="C6" s="399" t="s">
        <v>22</v>
      </c>
      <c r="D6" s="399" t="s">
        <v>319</v>
      </c>
      <c r="E6" s="399" t="s">
        <v>37</v>
      </c>
      <c r="F6" s="399" t="s">
        <v>38</v>
      </c>
      <c r="G6" s="402" t="s">
        <v>405</v>
      </c>
      <c r="H6" s="403"/>
      <c r="I6" s="403"/>
      <c r="J6" s="403"/>
      <c r="K6" s="403"/>
      <c r="L6" s="403"/>
      <c r="M6" s="403"/>
      <c r="N6" s="403"/>
      <c r="O6" s="404"/>
      <c r="P6" s="402" t="s">
        <v>429</v>
      </c>
      <c r="Q6" s="403"/>
      <c r="R6" s="403"/>
      <c r="S6" s="403"/>
      <c r="T6" s="403"/>
      <c r="U6" s="403"/>
      <c r="V6" s="403"/>
      <c r="W6" s="403"/>
      <c r="X6" s="404"/>
      <c r="Y6" s="406" t="s">
        <v>1</v>
      </c>
      <c r="Z6" s="406" t="s">
        <v>21</v>
      </c>
      <c r="AA6" s="406" t="s">
        <v>22</v>
      </c>
      <c r="AB6" s="406" t="s">
        <v>435</v>
      </c>
      <c r="AC6" s="406" t="s">
        <v>37</v>
      </c>
      <c r="AD6" s="406" t="s">
        <v>38</v>
      </c>
      <c r="AE6" s="410" t="s">
        <v>430</v>
      </c>
      <c r="AF6" s="411"/>
      <c r="AG6" s="411"/>
      <c r="AH6" s="411"/>
      <c r="AI6" s="411"/>
      <c r="AJ6" s="411"/>
      <c r="AK6" s="411"/>
      <c r="AL6" s="411"/>
      <c r="AM6" s="411"/>
      <c r="AN6" s="411"/>
      <c r="AO6" s="411"/>
      <c r="AP6" s="411"/>
      <c r="AQ6" s="411"/>
      <c r="AR6" s="411"/>
      <c r="AS6" s="411"/>
      <c r="AT6" s="412"/>
      <c r="AU6" s="406" t="s">
        <v>3</v>
      </c>
    </row>
    <row r="7" spans="1:50" s="149" customFormat="1" ht="39.75" customHeight="1">
      <c r="A7" s="400"/>
      <c r="B7" s="400"/>
      <c r="C7" s="400"/>
      <c r="D7" s="400"/>
      <c r="E7" s="400"/>
      <c r="F7" s="400"/>
      <c r="G7" s="398" t="s">
        <v>23</v>
      </c>
      <c r="H7" s="405"/>
      <c r="I7" s="405"/>
      <c r="J7" s="398" t="s">
        <v>400</v>
      </c>
      <c r="K7" s="405"/>
      <c r="L7" s="398" t="s">
        <v>401</v>
      </c>
      <c r="M7" s="398"/>
      <c r="N7" s="398"/>
      <c r="O7" s="398"/>
      <c r="P7" s="398" t="s">
        <v>23</v>
      </c>
      <c r="Q7" s="405"/>
      <c r="R7" s="405"/>
      <c r="S7" s="398" t="s">
        <v>400</v>
      </c>
      <c r="T7" s="405"/>
      <c r="U7" s="398" t="s">
        <v>401</v>
      </c>
      <c r="V7" s="398"/>
      <c r="W7" s="398"/>
      <c r="X7" s="398"/>
      <c r="Y7" s="407"/>
      <c r="Z7" s="407"/>
      <c r="AA7" s="407"/>
      <c r="AB7" s="407"/>
      <c r="AC7" s="407"/>
      <c r="AD7" s="407"/>
      <c r="AE7" s="409" t="s">
        <v>23</v>
      </c>
      <c r="AF7" s="413"/>
      <c r="AG7" s="413"/>
      <c r="AH7" s="409" t="s">
        <v>400</v>
      </c>
      <c r="AI7" s="413"/>
      <c r="AJ7" s="409" t="s">
        <v>401</v>
      </c>
      <c r="AK7" s="409"/>
      <c r="AL7" s="409"/>
      <c r="AM7" s="409"/>
      <c r="AN7" s="409"/>
      <c r="AO7" s="409"/>
      <c r="AP7" s="409"/>
      <c r="AQ7" s="409"/>
      <c r="AR7" s="409"/>
      <c r="AS7" s="409"/>
      <c r="AT7" s="409"/>
      <c r="AU7" s="407"/>
      <c r="AX7" s="204"/>
    </row>
    <row r="8" spans="1:50" s="149" customFormat="1" ht="26.25" customHeight="1">
      <c r="A8" s="400"/>
      <c r="B8" s="400"/>
      <c r="C8" s="400"/>
      <c r="D8" s="400"/>
      <c r="E8" s="400"/>
      <c r="F8" s="400"/>
      <c r="G8" s="398" t="s">
        <v>24</v>
      </c>
      <c r="H8" s="398" t="s">
        <v>25</v>
      </c>
      <c r="I8" s="398"/>
      <c r="J8" s="398" t="s">
        <v>26</v>
      </c>
      <c r="K8" s="398" t="s">
        <v>67</v>
      </c>
      <c r="L8" s="398" t="s">
        <v>26</v>
      </c>
      <c r="M8" s="398" t="s">
        <v>68</v>
      </c>
      <c r="N8" s="398"/>
      <c r="O8" s="398"/>
      <c r="P8" s="398" t="s">
        <v>24</v>
      </c>
      <c r="Q8" s="398" t="s">
        <v>25</v>
      </c>
      <c r="R8" s="398"/>
      <c r="S8" s="398" t="s">
        <v>26</v>
      </c>
      <c r="T8" s="398" t="s">
        <v>67</v>
      </c>
      <c r="U8" s="398" t="s">
        <v>26</v>
      </c>
      <c r="V8" s="398" t="s">
        <v>68</v>
      </c>
      <c r="W8" s="398"/>
      <c r="X8" s="398"/>
      <c r="Y8" s="407"/>
      <c r="Z8" s="407"/>
      <c r="AA8" s="407"/>
      <c r="AB8" s="407"/>
      <c r="AC8" s="407"/>
      <c r="AD8" s="407"/>
      <c r="AE8" s="409" t="s">
        <v>436</v>
      </c>
      <c r="AF8" s="409" t="s">
        <v>25</v>
      </c>
      <c r="AG8" s="409"/>
      <c r="AH8" s="409" t="s">
        <v>447</v>
      </c>
      <c r="AI8" s="409" t="s">
        <v>433</v>
      </c>
      <c r="AJ8" s="409" t="s">
        <v>447</v>
      </c>
      <c r="AK8" s="409" t="s">
        <v>434</v>
      </c>
      <c r="AL8" s="409"/>
      <c r="AM8" s="409"/>
      <c r="AN8" s="409"/>
      <c r="AO8" s="409"/>
      <c r="AP8" s="409"/>
      <c r="AQ8" s="409"/>
      <c r="AR8" s="409"/>
      <c r="AS8" s="409"/>
      <c r="AT8" s="409"/>
      <c r="AU8" s="407"/>
      <c r="AX8" s="204"/>
    </row>
    <row r="9" spans="1:50" s="149" customFormat="1" ht="21.75" customHeight="1">
      <c r="A9" s="400"/>
      <c r="B9" s="400"/>
      <c r="C9" s="400"/>
      <c r="D9" s="400"/>
      <c r="E9" s="400"/>
      <c r="F9" s="400"/>
      <c r="G9" s="398"/>
      <c r="H9" s="398"/>
      <c r="I9" s="398"/>
      <c r="J9" s="398"/>
      <c r="K9" s="398"/>
      <c r="L9" s="398"/>
      <c r="M9" s="398" t="s">
        <v>27</v>
      </c>
      <c r="N9" s="398" t="s">
        <v>28</v>
      </c>
      <c r="O9" s="398"/>
      <c r="P9" s="398"/>
      <c r="Q9" s="398" t="s">
        <v>26</v>
      </c>
      <c r="R9" s="398" t="s">
        <v>67</v>
      </c>
      <c r="S9" s="398"/>
      <c r="T9" s="398"/>
      <c r="U9" s="398"/>
      <c r="V9" s="398" t="s">
        <v>27</v>
      </c>
      <c r="W9" s="398" t="s">
        <v>28</v>
      </c>
      <c r="X9" s="398"/>
      <c r="Y9" s="407"/>
      <c r="Z9" s="407"/>
      <c r="AA9" s="407"/>
      <c r="AB9" s="407"/>
      <c r="AC9" s="407"/>
      <c r="AD9" s="407"/>
      <c r="AE9" s="409"/>
      <c r="AF9" s="409" t="s">
        <v>431</v>
      </c>
      <c r="AG9" s="409" t="s">
        <v>432</v>
      </c>
      <c r="AH9" s="409"/>
      <c r="AI9" s="409"/>
      <c r="AJ9" s="409"/>
      <c r="AK9" s="409" t="s">
        <v>27</v>
      </c>
      <c r="AL9" s="253"/>
      <c r="AM9" s="414" t="s">
        <v>398</v>
      </c>
      <c r="AN9" s="416">
        <v>2021</v>
      </c>
      <c r="AO9" s="416">
        <v>2022</v>
      </c>
      <c r="AP9" s="416">
        <v>2023</v>
      </c>
      <c r="AQ9" s="416">
        <v>2024</v>
      </c>
      <c r="AR9" s="416">
        <v>2025</v>
      </c>
      <c r="AS9" s="409" t="s">
        <v>28</v>
      </c>
      <c r="AT9" s="409"/>
      <c r="AU9" s="407"/>
      <c r="AX9" s="204"/>
    </row>
    <row r="10" spans="1:50" s="149" customFormat="1" ht="77.25" customHeight="1">
      <c r="A10" s="401"/>
      <c r="B10" s="401"/>
      <c r="C10" s="401"/>
      <c r="D10" s="401"/>
      <c r="E10" s="401"/>
      <c r="F10" s="401"/>
      <c r="G10" s="398"/>
      <c r="H10" s="398"/>
      <c r="I10" s="398"/>
      <c r="J10" s="398"/>
      <c r="K10" s="398"/>
      <c r="L10" s="398"/>
      <c r="M10" s="398"/>
      <c r="N10" s="268" t="s">
        <v>29</v>
      </c>
      <c r="O10" s="268" t="s">
        <v>282</v>
      </c>
      <c r="P10" s="398"/>
      <c r="Q10" s="398"/>
      <c r="R10" s="398"/>
      <c r="S10" s="398"/>
      <c r="T10" s="398"/>
      <c r="U10" s="398"/>
      <c r="V10" s="398"/>
      <c r="W10" s="268" t="s">
        <v>29</v>
      </c>
      <c r="X10" s="268" t="s">
        <v>282</v>
      </c>
      <c r="Y10" s="408"/>
      <c r="Z10" s="408"/>
      <c r="AA10" s="408"/>
      <c r="AB10" s="408"/>
      <c r="AC10" s="408"/>
      <c r="AD10" s="408"/>
      <c r="AE10" s="409"/>
      <c r="AF10" s="409"/>
      <c r="AG10" s="409"/>
      <c r="AH10" s="409"/>
      <c r="AI10" s="409"/>
      <c r="AJ10" s="409"/>
      <c r="AK10" s="409"/>
      <c r="AL10" s="254"/>
      <c r="AM10" s="415"/>
      <c r="AN10" s="417"/>
      <c r="AO10" s="417"/>
      <c r="AP10" s="417"/>
      <c r="AQ10" s="417"/>
      <c r="AR10" s="417"/>
      <c r="AS10" s="228" t="s">
        <v>29</v>
      </c>
      <c r="AT10" s="228" t="s">
        <v>282</v>
      </c>
      <c r="AU10" s="408"/>
      <c r="AX10" s="204"/>
    </row>
    <row r="11" spans="1:50" s="149" customFormat="1" ht="24.95" customHeight="1">
      <c r="A11" s="268">
        <v>1</v>
      </c>
      <c r="B11" s="268">
        <v>2</v>
      </c>
      <c r="C11" s="268">
        <v>3</v>
      </c>
      <c r="D11" s="268"/>
      <c r="E11" s="268">
        <v>4</v>
      </c>
      <c r="F11" s="268">
        <v>5</v>
      </c>
      <c r="G11" s="268">
        <v>6</v>
      </c>
      <c r="H11" s="268">
        <v>7</v>
      </c>
      <c r="I11" s="268">
        <v>8</v>
      </c>
      <c r="J11" s="268">
        <v>9</v>
      </c>
      <c r="K11" s="268">
        <v>10</v>
      </c>
      <c r="L11" s="268">
        <v>11</v>
      </c>
      <c r="M11" s="268">
        <v>12</v>
      </c>
      <c r="N11" s="268">
        <v>13</v>
      </c>
      <c r="O11" s="268">
        <v>14</v>
      </c>
      <c r="P11" s="268">
        <v>6</v>
      </c>
      <c r="Q11" s="268">
        <v>7</v>
      </c>
      <c r="R11" s="268">
        <v>8</v>
      </c>
      <c r="S11" s="268">
        <v>9</v>
      </c>
      <c r="T11" s="268">
        <v>10</v>
      </c>
      <c r="U11" s="268">
        <v>11</v>
      </c>
      <c r="V11" s="268">
        <v>12</v>
      </c>
      <c r="W11" s="268">
        <v>13</v>
      </c>
      <c r="X11" s="268">
        <v>14</v>
      </c>
      <c r="Y11" s="228">
        <v>1</v>
      </c>
      <c r="Z11" s="228">
        <v>2</v>
      </c>
      <c r="AA11" s="228">
        <v>3</v>
      </c>
      <c r="AB11" s="228"/>
      <c r="AC11" s="228">
        <v>4</v>
      </c>
      <c r="AD11" s="228">
        <v>5</v>
      </c>
      <c r="AE11" s="228">
        <v>6</v>
      </c>
      <c r="AF11" s="228">
        <v>7</v>
      </c>
      <c r="AG11" s="228">
        <v>8</v>
      </c>
      <c r="AH11" s="228">
        <v>9</v>
      </c>
      <c r="AI11" s="228">
        <v>10</v>
      </c>
      <c r="AJ11" s="228">
        <v>11</v>
      </c>
      <c r="AK11" s="228">
        <v>12</v>
      </c>
      <c r="AL11" s="238"/>
      <c r="AM11" s="231"/>
      <c r="AN11" s="243"/>
      <c r="AO11" s="243"/>
      <c r="AP11" s="243"/>
      <c r="AQ11" s="243"/>
      <c r="AR11" s="243"/>
      <c r="AS11" s="228">
        <v>13</v>
      </c>
      <c r="AT11" s="228">
        <v>14</v>
      </c>
      <c r="AU11" s="230">
        <v>15</v>
      </c>
      <c r="AX11" s="204"/>
    </row>
    <row r="12" spans="1:50" s="149" customFormat="1" ht="21.95" customHeight="1">
      <c r="A12" s="268"/>
      <c r="B12" s="268" t="s">
        <v>365</v>
      </c>
      <c r="C12" s="268"/>
      <c r="D12" s="268"/>
      <c r="E12" s="269"/>
      <c r="F12" s="269"/>
      <c r="G12" s="269">
        <f>G13+G57+G92+G98+G110</f>
        <v>0</v>
      </c>
      <c r="H12" s="270">
        <f>H13+H57+H92+H98+H110</f>
        <v>0</v>
      </c>
      <c r="I12" s="270">
        <f>I13+I57+I92+I98+I110</f>
        <v>0</v>
      </c>
      <c r="J12" s="270">
        <f t="shared" ref="J12:O12" si="0">J13+J57+J92+J98+J110+J116</f>
        <v>34567.616349000004</v>
      </c>
      <c r="K12" s="270">
        <f t="shared" si="0"/>
        <v>34567.616349000004</v>
      </c>
      <c r="L12" s="271">
        <f t="shared" si="0"/>
        <v>210802.14643353844</v>
      </c>
      <c r="M12" s="271">
        <f t="shared" si="0"/>
        <v>210802.14643353844</v>
      </c>
      <c r="N12" s="269">
        <f t="shared" si="0"/>
        <v>0</v>
      </c>
      <c r="O12" s="269">
        <f t="shared" si="0"/>
        <v>0</v>
      </c>
      <c r="P12" s="269">
        <f>P13+P57+P92+P98+P110</f>
        <v>0</v>
      </c>
      <c r="Q12" s="270">
        <f>Q13+Q57+Q92+Q98+Q110</f>
        <v>0</v>
      </c>
      <c r="R12" s="270">
        <f>R13+R57+R92+R98+R110</f>
        <v>0</v>
      </c>
      <c r="S12" s="270">
        <f t="shared" ref="S12:X12" si="1">S13+S57+S92+S98+S110+S116</f>
        <v>39844.207729000002</v>
      </c>
      <c r="T12" s="270">
        <f t="shared" si="1"/>
        <v>39844.207729000002</v>
      </c>
      <c r="U12" s="271">
        <f t="shared" si="1"/>
        <v>213358.74146799996</v>
      </c>
      <c r="V12" s="271">
        <f t="shared" si="1"/>
        <v>213358.74146799996</v>
      </c>
      <c r="W12" s="269">
        <f t="shared" si="1"/>
        <v>0</v>
      </c>
      <c r="X12" s="269">
        <f t="shared" si="1"/>
        <v>0</v>
      </c>
      <c r="Y12" s="228"/>
      <c r="Z12" s="228" t="s">
        <v>365</v>
      </c>
      <c r="AA12" s="228"/>
      <c r="AB12" s="228"/>
      <c r="AC12" s="152"/>
      <c r="AD12" s="152"/>
      <c r="AE12" s="152">
        <f>AE13+AE57+AE92+AE98+AE110</f>
        <v>0</v>
      </c>
      <c r="AF12" s="182">
        <f>AF13+AF57+AF92+AF98+AF110</f>
        <v>0</v>
      </c>
      <c r="AG12" s="182">
        <f>AG13+AG57+AG92+AG98+AG110</f>
        <v>0</v>
      </c>
      <c r="AH12" s="182">
        <f>AH13+AH57+AH92+AH98+AH110+AH116</f>
        <v>39844.207729000002</v>
      </c>
      <c r="AI12" s="182">
        <f>AI13+AI57+AI92+AI98+AI110+AI116</f>
        <v>39844.207729000002</v>
      </c>
      <c r="AJ12" s="199">
        <f>AJ13+AJ57+AJ92+AJ98+AJ110+AJ116</f>
        <v>211864.47087502561</v>
      </c>
      <c r="AK12" s="199">
        <f>AK13+AK57+AK92+AK98+AK110+AK116</f>
        <v>211864.76710902562</v>
      </c>
      <c r="AL12" s="239"/>
      <c r="AM12" s="233">
        <f t="shared" ref="AM12:AT12" si="2">AM13+AM57+AM92+AM98+AM110+AM116</f>
        <v>75873.52877733334</v>
      </c>
      <c r="AN12" s="244">
        <f t="shared" si="2"/>
        <v>32346.092879897435</v>
      </c>
      <c r="AO12" s="244">
        <f t="shared" si="2"/>
        <v>19931</v>
      </c>
      <c r="AP12" s="244">
        <f t="shared" si="2"/>
        <v>12074.538461538461</v>
      </c>
      <c r="AQ12" s="244">
        <f t="shared" si="2"/>
        <v>5926</v>
      </c>
      <c r="AR12" s="244">
        <f t="shared" si="2"/>
        <v>5660</v>
      </c>
      <c r="AS12" s="152">
        <f t="shared" si="2"/>
        <v>0</v>
      </c>
      <c r="AT12" s="152">
        <f t="shared" si="2"/>
        <v>0</v>
      </c>
      <c r="AU12" s="230"/>
      <c r="AX12" s="299"/>
    </row>
    <row r="13" spans="1:50" s="149" customFormat="1" ht="27.75" customHeight="1">
      <c r="A13" s="268" t="s">
        <v>65</v>
      </c>
      <c r="B13" s="268" t="s">
        <v>291</v>
      </c>
      <c r="C13" s="268"/>
      <c r="D13" s="268"/>
      <c r="E13" s="269"/>
      <c r="F13" s="269"/>
      <c r="G13" s="269">
        <f t="shared" ref="G13:X13" si="3">G14+G44+G51</f>
        <v>0</v>
      </c>
      <c r="H13" s="270">
        <f t="shared" si="3"/>
        <v>0</v>
      </c>
      <c r="I13" s="270">
        <f t="shared" si="3"/>
        <v>0</v>
      </c>
      <c r="J13" s="270">
        <f t="shared" si="3"/>
        <v>25000</v>
      </c>
      <c r="K13" s="270">
        <f t="shared" si="3"/>
        <v>25000</v>
      </c>
      <c r="L13" s="270">
        <f t="shared" si="3"/>
        <v>49014</v>
      </c>
      <c r="M13" s="270">
        <f t="shared" si="3"/>
        <v>49014</v>
      </c>
      <c r="N13" s="269">
        <f t="shared" si="3"/>
        <v>0</v>
      </c>
      <c r="O13" s="269">
        <f t="shared" si="3"/>
        <v>0</v>
      </c>
      <c r="P13" s="269">
        <f t="shared" si="3"/>
        <v>0</v>
      </c>
      <c r="Q13" s="270">
        <f t="shared" si="3"/>
        <v>0</v>
      </c>
      <c r="R13" s="270">
        <f t="shared" si="3"/>
        <v>0</v>
      </c>
      <c r="S13" s="270">
        <f t="shared" si="3"/>
        <v>25000</v>
      </c>
      <c r="T13" s="270">
        <f t="shared" si="3"/>
        <v>25000</v>
      </c>
      <c r="U13" s="270">
        <f t="shared" si="3"/>
        <v>51474</v>
      </c>
      <c r="V13" s="270">
        <f t="shared" si="3"/>
        <v>51474</v>
      </c>
      <c r="W13" s="269">
        <f t="shared" si="3"/>
        <v>0</v>
      </c>
      <c r="X13" s="269">
        <f t="shared" si="3"/>
        <v>0</v>
      </c>
      <c r="Y13" s="228" t="s">
        <v>65</v>
      </c>
      <c r="Z13" s="228" t="s">
        <v>291</v>
      </c>
      <c r="AA13" s="228"/>
      <c r="AB13" s="228"/>
      <c r="AC13" s="152"/>
      <c r="AD13" s="152"/>
      <c r="AE13" s="152">
        <f t="shared" ref="AE13:AK13" si="4">AE14+AE44+AE51</f>
        <v>0</v>
      </c>
      <c r="AF13" s="182">
        <f t="shared" si="4"/>
        <v>0</v>
      </c>
      <c r="AG13" s="182">
        <f t="shared" si="4"/>
        <v>0</v>
      </c>
      <c r="AH13" s="182">
        <f t="shared" si="4"/>
        <v>25000</v>
      </c>
      <c r="AI13" s="182">
        <f t="shared" si="4"/>
        <v>25000</v>
      </c>
      <c r="AJ13" s="182">
        <f t="shared" si="4"/>
        <v>47174.703765999999</v>
      </c>
      <c r="AK13" s="182">
        <f t="shared" si="4"/>
        <v>47175</v>
      </c>
      <c r="AL13" s="240"/>
      <c r="AM13" s="232">
        <f t="shared" ref="AM13:AR13" si="5">AM14+AM44+AM51</f>
        <v>47254</v>
      </c>
      <c r="AN13" s="245">
        <f t="shared" si="5"/>
        <v>16056</v>
      </c>
      <c r="AO13" s="245">
        <f t="shared" si="5"/>
        <v>11056</v>
      </c>
      <c r="AP13" s="245">
        <f t="shared" si="5"/>
        <v>8556</v>
      </c>
      <c r="AQ13" s="245">
        <f t="shared" si="5"/>
        <v>5926</v>
      </c>
      <c r="AR13" s="245">
        <f t="shared" si="5"/>
        <v>5660</v>
      </c>
      <c r="AS13" s="152">
        <f>AS14+AS44+AS51</f>
        <v>0</v>
      </c>
      <c r="AT13" s="152">
        <f>AT14+AT44+AT51</f>
        <v>0</v>
      </c>
      <c r="AU13" s="230"/>
      <c r="AX13" s="204"/>
    </row>
    <row r="14" spans="1:50" s="149" customFormat="1" ht="53.25">
      <c r="A14" s="268" t="s">
        <v>19</v>
      </c>
      <c r="B14" s="268" t="s">
        <v>317</v>
      </c>
      <c r="C14" s="268"/>
      <c r="D14" s="268"/>
      <c r="E14" s="269"/>
      <c r="F14" s="269"/>
      <c r="G14" s="269"/>
      <c r="H14" s="270">
        <f t="shared" ref="H14:O14" si="6">H15+H31</f>
        <v>0</v>
      </c>
      <c r="I14" s="270">
        <f t="shared" si="6"/>
        <v>0</v>
      </c>
      <c r="J14" s="270">
        <f t="shared" si="6"/>
        <v>0</v>
      </c>
      <c r="K14" s="270">
        <f t="shared" si="6"/>
        <v>0</v>
      </c>
      <c r="L14" s="270">
        <f t="shared" si="6"/>
        <v>25854</v>
      </c>
      <c r="M14" s="270">
        <f t="shared" si="6"/>
        <v>25854</v>
      </c>
      <c r="N14" s="269">
        <f t="shared" si="6"/>
        <v>0</v>
      </c>
      <c r="O14" s="269">
        <f t="shared" si="6"/>
        <v>0</v>
      </c>
      <c r="P14" s="269"/>
      <c r="Q14" s="270">
        <f t="shared" ref="Q14:X14" si="7">Q15+Q31</f>
        <v>0</v>
      </c>
      <c r="R14" s="270">
        <f t="shared" si="7"/>
        <v>0</v>
      </c>
      <c r="S14" s="270">
        <f t="shared" si="7"/>
        <v>0</v>
      </c>
      <c r="T14" s="270">
        <f t="shared" si="7"/>
        <v>0</v>
      </c>
      <c r="U14" s="270">
        <f t="shared" si="7"/>
        <v>29630</v>
      </c>
      <c r="V14" s="270">
        <f t="shared" si="7"/>
        <v>29630</v>
      </c>
      <c r="W14" s="269">
        <f t="shared" si="7"/>
        <v>0</v>
      </c>
      <c r="X14" s="269">
        <f t="shared" si="7"/>
        <v>0</v>
      </c>
      <c r="Y14" s="228" t="s">
        <v>19</v>
      </c>
      <c r="Z14" s="261" t="s">
        <v>317</v>
      </c>
      <c r="AA14" s="228"/>
      <c r="AB14" s="228"/>
      <c r="AC14" s="152"/>
      <c r="AD14" s="152"/>
      <c r="AE14" s="152"/>
      <c r="AF14" s="182">
        <f t="shared" ref="AF14:AK14" si="8">AF15+AF31</f>
        <v>0</v>
      </c>
      <c r="AG14" s="182">
        <f t="shared" si="8"/>
        <v>0</v>
      </c>
      <c r="AH14" s="182">
        <f t="shared" si="8"/>
        <v>0</v>
      </c>
      <c r="AI14" s="182">
        <f t="shared" si="8"/>
        <v>0</v>
      </c>
      <c r="AJ14" s="182">
        <f t="shared" si="8"/>
        <v>29284.703765999999</v>
      </c>
      <c r="AK14" s="182">
        <f t="shared" si="8"/>
        <v>29285</v>
      </c>
      <c r="AL14" s="240"/>
      <c r="AM14" s="232">
        <f t="shared" ref="AM14:AR14" si="9">AM15+AM31</f>
        <v>29364</v>
      </c>
      <c r="AN14" s="245">
        <f t="shared" si="9"/>
        <v>5926</v>
      </c>
      <c r="AO14" s="245">
        <f t="shared" si="9"/>
        <v>5926</v>
      </c>
      <c r="AP14" s="245">
        <f t="shared" si="9"/>
        <v>5926</v>
      </c>
      <c r="AQ14" s="245">
        <f t="shared" si="9"/>
        <v>5926</v>
      </c>
      <c r="AR14" s="245">
        <f t="shared" si="9"/>
        <v>5660</v>
      </c>
      <c r="AS14" s="152">
        <f>AS15+AS31</f>
        <v>0</v>
      </c>
      <c r="AT14" s="152">
        <f>AT15+AT31</f>
        <v>0</v>
      </c>
      <c r="AU14" s="297" t="s">
        <v>459</v>
      </c>
      <c r="AX14" s="204"/>
    </row>
    <row r="15" spans="1:50" ht="21.95" customHeight="1">
      <c r="A15" s="268">
        <v>1</v>
      </c>
      <c r="B15" s="268" t="s">
        <v>45</v>
      </c>
      <c r="C15" s="268"/>
      <c r="D15" s="268"/>
      <c r="E15" s="272"/>
      <c r="F15" s="272"/>
      <c r="G15" s="272"/>
      <c r="H15" s="270"/>
      <c r="I15" s="270"/>
      <c r="J15" s="270">
        <f t="shared" ref="J15:K15" si="10">SUM(J19:J30)</f>
        <v>0</v>
      </c>
      <c r="K15" s="270">
        <f t="shared" si="10"/>
        <v>0</v>
      </c>
      <c r="L15" s="270">
        <f>SUM(L19:L30)</f>
        <v>2150</v>
      </c>
      <c r="M15" s="270">
        <f>SUM(M19:M30)</f>
        <v>2150</v>
      </c>
      <c r="N15" s="269">
        <f t="shared" ref="N15:O15" si="11">SUM(N19:N30)</f>
        <v>0</v>
      </c>
      <c r="O15" s="269">
        <f t="shared" si="11"/>
        <v>0</v>
      </c>
      <c r="P15" s="272"/>
      <c r="Q15" s="270"/>
      <c r="R15" s="270"/>
      <c r="S15" s="270">
        <f t="shared" ref="S15:T15" si="12">SUM(S19:S30)</f>
        <v>0</v>
      </c>
      <c r="T15" s="270">
        <f t="shared" si="12"/>
        <v>0</v>
      </c>
      <c r="U15" s="270">
        <f>SUM(U16:U30)</f>
        <v>2522</v>
      </c>
      <c r="V15" s="270">
        <f>SUM(V16:V30)</f>
        <v>2522</v>
      </c>
      <c r="W15" s="269">
        <f t="shared" ref="W15:X15" si="13">SUM(W19:W30)</f>
        <v>0</v>
      </c>
      <c r="X15" s="269">
        <f t="shared" si="13"/>
        <v>0</v>
      </c>
      <c r="Y15" s="228">
        <v>1</v>
      </c>
      <c r="Z15" s="228" t="s">
        <v>45</v>
      </c>
      <c r="AA15" s="228"/>
      <c r="AB15" s="228"/>
      <c r="AC15" s="153"/>
      <c r="AD15" s="153"/>
      <c r="AE15" s="153"/>
      <c r="AF15" s="182"/>
      <c r="AG15" s="182"/>
      <c r="AH15" s="182">
        <f t="shared" ref="AH15:AI15" si="14">SUM(AH19:AH30)</f>
        <v>0</v>
      </c>
      <c r="AI15" s="182">
        <f t="shared" si="14"/>
        <v>0</v>
      </c>
      <c r="AJ15" s="182">
        <f>SUM(AJ16:AJ30)</f>
        <v>2522</v>
      </c>
      <c r="AK15" s="182">
        <f>SUM(AK16:AK30)</f>
        <v>2522</v>
      </c>
      <c r="AL15" s="240"/>
      <c r="AM15" s="232">
        <f t="shared" ref="AM15:AR15" si="15">SUM(AM16:AM30)</f>
        <v>2522</v>
      </c>
      <c r="AN15" s="245">
        <f t="shared" si="15"/>
        <v>2522</v>
      </c>
      <c r="AO15" s="245">
        <f t="shared" si="15"/>
        <v>0</v>
      </c>
      <c r="AP15" s="245">
        <f t="shared" si="15"/>
        <v>0</v>
      </c>
      <c r="AQ15" s="245">
        <f t="shared" si="15"/>
        <v>0</v>
      </c>
      <c r="AR15" s="245">
        <f t="shared" si="15"/>
        <v>0</v>
      </c>
      <c r="AS15" s="152">
        <f t="shared" ref="AS15:AT15" si="16">SUM(AS19:AS30)</f>
        <v>0</v>
      </c>
      <c r="AT15" s="152">
        <f t="shared" si="16"/>
        <v>0</v>
      </c>
      <c r="AU15" s="230"/>
      <c r="AX15" s="205"/>
    </row>
    <row r="16" spans="1:50" ht="60" customHeight="1">
      <c r="A16" s="273" t="s">
        <v>15</v>
      </c>
      <c r="B16" s="274" t="s">
        <v>299</v>
      </c>
      <c r="C16" s="275"/>
      <c r="D16" s="275" t="s">
        <v>320</v>
      </c>
      <c r="E16" s="275" t="s">
        <v>240</v>
      </c>
      <c r="F16" s="273" t="s">
        <v>285</v>
      </c>
      <c r="G16" s="275" t="s">
        <v>354</v>
      </c>
      <c r="H16" s="276">
        <v>1628</v>
      </c>
      <c r="I16" s="276">
        <v>1628</v>
      </c>
      <c r="J16" s="276"/>
      <c r="K16" s="276"/>
      <c r="L16" s="276">
        <v>200</v>
      </c>
      <c r="M16" s="276">
        <v>200</v>
      </c>
      <c r="N16" s="277"/>
      <c r="O16" s="277"/>
      <c r="P16" s="275" t="s">
        <v>354</v>
      </c>
      <c r="Q16" s="276">
        <v>1628</v>
      </c>
      <c r="R16" s="276">
        <v>1628</v>
      </c>
      <c r="S16" s="276"/>
      <c r="T16" s="276"/>
      <c r="U16" s="276">
        <v>200</v>
      </c>
      <c r="V16" s="276">
        <v>200</v>
      </c>
      <c r="W16" s="277"/>
      <c r="X16" s="277"/>
      <c r="Y16" s="142" t="s">
        <v>15</v>
      </c>
      <c r="Z16" s="146" t="s">
        <v>299</v>
      </c>
      <c r="AA16" s="144">
        <v>7898001</v>
      </c>
      <c r="AB16" s="144" t="s">
        <v>320</v>
      </c>
      <c r="AC16" s="144" t="s">
        <v>240</v>
      </c>
      <c r="AD16" s="197" t="s">
        <v>438</v>
      </c>
      <c r="AE16" s="144" t="s">
        <v>354</v>
      </c>
      <c r="AF16" s="183">
        <v>1628</v>
      </c>
      <c r="AG16" s="183">
        <v>1628</v>
      </c>
      <c r="AH16" s="183"/>
      <c r="AI16" s="183"/>
      <c r="AJ16" s="183">
        <v>200</v>
      </c>
      <c r="AK16" s="183">
        <v>200</v>
      </c>
      <c r="AL16" s="241">
        <f>AM16-AK16</f>
        <v>0</v>
      </c>
      <c r="AM16" s="234">
        <f>AN16+AO16+AP16+AQ16+AR16</f>
        <v>200</v>
      </c>
      <c r="AN16" s="246">
        <v>200</v>
      </c>
      <c r="AO16" s="246"/>
      <c r="AP16" s="246"/>
      <c r="AQ16" s="246"/>
      <c r="AR16" s="246"/>
      <c r="AS16" s="151"/>
      <c r="AT16" s="151"/>
      <c r="AU16" s="144"/>
    </row>
    <row r="17" spans="1:50" ht="60" customHeight="1">
      <c r="A17" s="273" t="s">
        <v>15</v>
      </c>
      <c r="B17" s="274" t="s">
        <v>300</v>
      </c>
      <c r="C17" s="275"/>
      <c r="D17" s="275" t="s">
        <v>320</v>
      </c>
      <c r="E17" s="275" t="s">
        <v>240</v>
      </c>
      <c r="F17" s="273" t="s">
        <v>285</v>
      </c>
      <c r="G17" s="275" t="s">
        <v>360</v>
      </c>
      <c r="H17" s="276">
        <v>1506.2180000000001</v>
      </c>
      <c r="I17" s="276">
        <v>1506.2180000000001</v>
      </c>
      <c r="J17" s="276"/>
      <c r="K17" s="276"/>
      <c r="L17" s="276">
        <v>200</v>
      </c>
      <c r="M17" s="276">
        <v>200</v>
      </c>
      <c r="N17" s="277"/>
      <c r="O17" s="277"/>
      <c r="P17" s="275" t="s">
        <v>360</v>
      </c>
      <c r="Q17" s="276">
        <v>1506.2180000000001</v>
      </c>
      <c r="R17" s="276">
        <v>1506.2180000000001</v>
      </c>
      <c r="S17" s="276"/>
      <c r="T17" s="276"/>
      <c r="U17" s="276">
        <v>200</v>
      </c>
      <c r="V17" s="276">
        <v>200</v>
      </c>
      <c r="W17" s="277"/>
      <c r="X17" s="277"/>
      <c r="Y17" s="142" t="s">
        <v>15</v>
      </c>
      <c r="Z17" s="146" t="s">
        <v>300</v>
      </c>
      <c r="AA17" s="144">
        <v>7897879</v>
      </c>
      <c r="AB17" s="144" t="s">
        <v>320</v>
      </c>
      <c r="AC17" s="144" t="s">
        <v>240</v>
      </c>
      <c r="AD17" s="197" t="s">
        <v>438</v>
      </c>
      <c r="AE17" s="144" t="s">
        <v>360</v>
      </c>
      <c r="AF17" s="183">
        <v>1506.2180000000001</v>
      </c>
      <c r="AG17" s="183">
        <v>1506.2180000000001</v>
      </c>
      <c r="AH17" s="183"/>
      <c r="AI17" s="183"/>
      <c r="AJ17" s="183">
        <v>200</v>
      </c>
      <c r="AK17" s="183">
        <v>200</v>
      </c>
      <c r="AL17" s="241">
        <f t="shared" ref="AL17:AL80" si="17">AM17-AK17</f>
        <v>0</v>
      </c>
      <c r="AM17" s="234">
        <f t="shared" ref="AM17:AM80" si="18">AN17+AO17+AP17+AQ17+AR17</f>
        <v>200</v>
      </c>
      <c r="AN17" s="246">
        <v>200</v>
      </c>
      <c r="AO17" s="246"/>
      <c r="AP17" s="246"/>
      <c r="AQ17" s="246"/>
      <c r="AR17" s="246"/>
      <c r="AS17" s="151"/>
      <c r="AT17" s="151"/>
      <c r="AU17" s="144"/>
    </row>
    <row r="18" spans="1:50" ht="60" customHeight="1">
      <c r="A18" s="273" t="s">
        <v>15</v>
      </c>
      <c r="B18" s="274" t="s">
        <v>301</v>
      </c>
      <c r="C18" s="275"/>
      <c r="D18" s="275" t="s">
        <v>320</v>
      </c>
      <c r="E18" s="275" t="s">
        <v>240</v>
      </c>
      <c r="F18" s="273" t="s">
        <v>285</v>
      </c>
      <c r="G18" s="275" t="s">
        <v>359</v>
      </c>
      <c r="H18" s="276">
        <v>4967.05</v>
      </c>
      <c r="I18" s="276">
        <v>4967.05</v>
      </c>
      <c r="J18" s="276"/>
      <c r="K18" s="276"/>
      <c r="L18" s="276">
        <v>200</v>
      </c>
      <c r="M18" s="276">
        <v>200</v>
      </c>
      <c r="N18" s="277"/>
      <c r="O18" s="277"/>
      <c r="P18" s="275" t="s">
        <v>359</v>
      </c>
      <c r="Q18" s="276">
        <v>4967.05</v>
      </c>
      <c r="R18" s="276">
        <v>4967.05</v>
      </c>
      <c r="S18" s="276"/>
      <c r="T18" s="276"/>
      <c r="U18" s="276">
        <v>200</v>
      </c>
      <c r="V18" s="276">
        <v>200</v>
      </c>
      <c r="W18" s="277"/>
      <c r="X18" s="277"/>
      <c r="Y18" s="142" t="s">
        <v>15</v>
      </c>
      <c r="Z18" s="146" t="s">
        <v>301</v>
      </c>
      <c r="AA18" s="144">
        <v>7902447</v>
      </c>
      <c r="AB18" s="144" t="s">
        <v>320</v>
      </c>
      <c r="AC18" s="144" t="s">
        <v>240</v>
      </c>
      <c r="AD18" s="197" t="s">
        <v>438</v>
      </c>
      <c r="AE18" s="144" t="s">
        <v>359</v>
      </c>
      <c r="AF18" s="183">
        <v>4967.05</v>
      </c>
      <c r="AG18" s="183">
        <v>4967.05</v>
      </c>
      <c r="AH18" s="183"/>
      <c r="AI18" s="183"/>
      <c r="AJ18" s="183">
        <v>200</v>
      </c>
      <c r="AK18" s="183">
        <v>200</v>
      </c>
      <c r="AL18" s="241">
        <f t="shared" si="17"/>
        <v>0</v>
      </c>
      <c r="AM18" s="234">
        <f t="shared" si="18"/>
        <v>200</v>
      </c>
      <c r="AN18" s="246">
        <v>200</v>
      </c>
      <c r="AO18" s="246"/>
      <c r="AP18" s="246"/>
      <c r="AQ18" s="246"/>
      <c r="AR18" s="246"/>
      <c r="AS18" s="151"/>
      <c r="AT18" s="151"/>
      <c r="AU18" s="144"/>
    </row>
    <row r="19" spans="1:50" ht="60" customHeight="1">
      <c r="A19" s="273" t="s">
        <v>15</v>
      </c>
      <c r="B19" s="274" t="s">
        <v>286</v>
      </c>
      <c r="C19" s="275"/>
      <c r="D19" s="275" t="s">
        <v>320</v>
      </c>
      <c r="E19" s="275" t="s">
        <v>240</v>
      </c>
      <c r="F19" s="273" t="s">
        <v>285</v>
      </c>
      <c r="G19" s="275" t="s">
        <v>356</v>
      </c>
      <c r="H19" s="276">
        <v>4500</v>
      </c>
      <c r="I19" s="276">
        <v>4500</v>
      </c>
      <c r="J19" s="276"/>
      <c r="K19" s="276"/>
      <c r="L19" s="276">
        <v>200</v>
      </c>
      <c r="M19" s="276">
        <v>200</v>
      </c>
      <c r="N19" s="277"/>
      <c r="O19" s="277"/>
      <c r="P19" s="275" t="s">
        <v>356</v>
      </c>
      <c r="Q19" s="276">
        <v>4500</v>
      </c>
      <c r="R19" s="276">
        <v>4500</v>
      </c>
      <c r="S19" s="276"/>
      <c r="T19" s="276"/>
      <c r="U19" s="276">
        <v>200</v>
      </c>
      <c r="V19" s="276">
        <v>200</v>
      </c>
      <c r="W19" s="277"/>
      <c r="X19" s="277"/>
      <c r="Y19" s="142" t="s">
        <v>15</v>
      </c>
      <c r="Z19" s="146" t="s">
        <v>286</v>
      </c>
      <c r="AA19" s="144">
        <v>7897882</v>
      </c>
      <c r="AB19" s="144" t="s">
        <v>320</v>
      </c>
      <c r="AC19" s="144" t="s">
        <v>240</v>
      </c>
      <c r="AD19" s="197" t="s">
        <v>437</v>
      </c>
      <c r="AE19" s="144" t="s">
        <v>453</v>
      </c>
      <c r="AF19" s="183">
        <v>4154.7037659999996</v>
      </c>
      <c r="AG19" s="183">
        <v>4154.7037659999996</v>
      </c>
      <c r="AH19" s="183"/>
      <c r="AI19" s="183"/>
      <c r="AJ19" s="183">
        <v>200</v>
      </c>
      <c r="AK19" s="183">
        <v>200</v>
      </c>
      <c r="AL19" s="241">
        <f t="shared" si="17"/>
        <v>0</v>
      </c>
      <c r="AM19" s="234">
        <f t="shared" si="18"/>
        <v>200</v>
      </c>
      <c r="AN19" s="246">
        <v>200</v>
      </c>
      <c r="AO19" s="246"/>
      <c r="AP19" s="246"/>
      <c r="AQ19" s="246"/>
      <c r="AR19" s="246"/>
      <c r="AS19" s="151"/>
      <c r="AT19" s="151"/>
      <c r="AU19" s="144"/>
    </row>
    <row r="20" spans="1:50" ht="60" customHeight="1">
      <c r="A20" s="273" t="s">
        <v>15</v>
      </c>
      <c r="B20" s="274" t="s">
        <v>302</v>
      </c>
      <c r="C20" s="275"/>
      <c r="D20" s="275" t="s">
        <v>320</v>
      </c>
      <c r="E20" s="275" t="s">
        <v>240</v>
      </c>
      <c r="F20" s="273" t="s">
        <v>285</v>
      </c>
      <c r="G20" s="275" t="s">
        <v>375</v>
      </c>
      <c r="H20" s="276">
        <v>5388.1019999999999</v>
      </c>
      <c r="I20" s="276">
        <v>5388.1019999999999</v>
      </c>
      <c r="J20" s="276"/>
      <c r="K20" s="276"/>
      <c r="L20" s="276">
        <v>200</v>
      </c>
      <c r="M20" s="276">
        <v>200</v>
      </c>
      <c r="N20" s="277"/>
      <c r="O20" s="277"/>
      <c r="P20" s="275" t="s">
        <v>375</v>
      </c>
      <c r="Q20" s="276">
        <v>5388.1019999999999</v>
      </c>
      <c r="R20" s="276">
        <v>5388.1019999999999</v>
      </c>
      <c r="S20" s="276"/>
      <c r="T20" s="276"/>
      <c r="U20" s="276">
        <v>200</v>
      </c>
      <c r="V20" s="276">
        <v>200</v>
      </c>
      <c r="W20" s="277"/>
      <c r="X20" s="277"/>
      <c r="Y20" s="142" t="s">
        <v>15</v>
      </c>
      <c r="Z20" s="146" t="s">
        <v>302</v>
      </c>
      <c r="AA20" s="144">
        <v>7912506</v>
      </c>
      <c r="AB20" s="144" t="s">
        <v>320</v>
      </c>
      <c r="AC20" s="144" t="s">
        <v>240</v>
      </c>
      <c r="AD20" s="237" t="s">
        <v>437</v>
      </c>
      <c r="AE20" s="144" t="s">
        <v>375</v>
      </c>
      <c r="AF20" s="183">
        <v>5388.1019999999999</v>
      </c>
      <c r="AG20" s="183">
        <v>5388.1019999999999</v>
      </c>
      <c r="AH20" s="183"/>
      <c r="AI20" s="183"/>
      <c r="AJ20" s="183">
        <v>200</v>
      </c>
      <c r="AK20" s="183">
        <v>200</v>
      </c>
      <c r="AL20" s="241">
        <f t="shared" si="17"/>
        <v>0</v>
      </c>
      <c r="AM20" s="234">
        <f t="shared" si="18"/>
        <v>200</v>
      </c>
      <c r="AN20" s="246">
        <v>200</v>
      </c>
      <c r="AO20" s="246"/>
      <c r="AP20" s="246"/>
      <c r="AQ20" s="246"/>
      <c r="AR20" s="246"/>
      <c r="AS20" s="151"/>
      <c r="AT20" s="151"/>
      <c r="AU20" s="144"/>
    </row>
    <row r="21" spans="1:50" ht="60" customHeight="1">
      <c r="A21" s="273" t="s">
        <v>15</v>
      </c>
      <c r="B21" s="274" t="s">
        <v>305</v>
      </c>
      <c r="C21" s="275"/>
      <c r="D21" s="275" t="s">
        <v>320</v>
      </c>
      <c r="E21" s="275" t="s">
        <v>240</v>
      </c>
      <c r="F21" s="273" t="s">
        <v>285</v>
      </c>
      <c r="G21" s="275" t="s">
        <v>378</v>
      </c>
      <c r="H21" s="276">
        <v>3808</v>
      </c>
      <c r="I21" s="276">
        <v>3808</v>
      </c>
      <c r="J21" s="276"/>
      <c r="K21" s="276"/>
      <c r="L21" s="276">
        <v>200</v>
      </c>
      <c r="M21" s="276">
        <v>200</v>
      </c>
      <c r="N21" s="277"/>
      <c r="O21" s="277"/>
      <c r="P21" s="275" t="s">
        <v>378</v>
      </c>
      <c r="Q21" s="276">
        <v>3808</v>
      </c>
      <c r="R21" s="276">
        <v>3808</v>
      </c>
      <c r="S21" s="276"/>
      <c r="T21" s="276"/>
      <c r="U21" s="276">
        <v>200</v>
      </c>
      <c r="V21" s="276">
        <v>200</v>
      </c>
      <c r="W21" s="277"/>
      <c r="X21" s="277"/>
      <c r="Y21" s="142" t="s">
        <v>15</v>
      </c>
      <c r="Z21" s="146" t="s">
        <v>305</v>
      </c>
      <c r="AA21" s="144">
        <v>7909588</v>
      </c>
      <c r="AB21" s="144" t="s">
        <v>320</v>
      </c>
      <c r="AC21" s="144" t="s">
        <v>240</v>
      </c>
      <c r="AD21" s="237" t="s">
        <v>437</v>
      </c>
      <c r="AE21" s="144" t="s">
        <v>378</v>
      </c>
      <c r="AF21" s="183">
        <v>3808</v>
      </c>
      <c r="AG21" s="183">
        <v>3808</v>
      </c>
      <c r="AH21" s="183"/>
      <c r="AI21" s="183"/>
      <c r="AJ21" s="183">
        <v>200</v>
      </c>
      <c r="AK21" s="183">
        <v>200</v>
      </c>
      <c r="AL21" s="241">
        <f t="shared" si="17"/>
        <v>0</v>
      </c>
      <c r="AM21" s="234">
        <f t="shared" si="18"/>
        <v>200</v>
      </c>
      <c r="AN21" s="246">
        <v>200</v>
      </c>
      <c r="AO21" s="246"/>
      <c r="AP21" s="246"/>
      <c r="AQ21" s="246"/>
      <c r="AR21" s="246"/>
      <c r="AS21" s="151"/>
      <c r="AT21" s="151"/>
      <c r="AU21" s="144"/>
    </row>
    <row r="22" spans="1:50" ht="60" customHeight="1">
      <c r="A22" s="273" t="s">
        <v>15</v>
      </c>
      <c r="B22" s="274" t="s">
        <v>288</v>
      </c>
      <c r="C22" s="275"/>
      <c r="D22" s="275" t="s">
        <v>320</v>
      </c>
      <c r="E22" s="275" t="s">
        <v>240</v>
      </c>
      <c r="F22" s="273" t="s">
        <v>285</v>
      </c>
      <c r="G22" s="275" t="s">
        <v>355</v>
      </c>
      <c r="H22" s="276">
        <v>750</v>
      </c>
      <c r="I22" s="276">
        <v>750</v>
      </c>
      <c r="J22" s="276"/>
      <c r="K22" s="276"/>
      <c r="L22" s="276">
        <v>50</v>
      </c>
      <c r="M22" s="276">
        <v>50</v>
      </c>
      <c r="N22" s="277"/>
      <c r="O22" s="277"/>
      <c r="P22" s="275" t="s">
        <v>355</v>
      </c>
      <c r="Q22" s="276">
        <v>750</v>
      </c>
      <c r="R22" s="276">
        <v>750</v>
      </c>
      <c r="S22" s="276"/>
      <c r="T22" s="276"/>
      <c r="U22" s="276">
        <v>50</v>
      </c>
      <c r="V22" s="276">
        <v>50</v>
      </c>
      <c r="W22" s="277"/>
      <c r="X22" s="277"/>
      <c r="Y22" s="142" t="s">
        <v>15</v>
      </c>
      <c r="Z22" s="146" t="s">
        <v>288</v>
      </c>
      <c r="AA22" s="144">
        <v>7897880</v>
      </c>
      <c r="AB22" s="144" t="s">
        <v>320</v>
      </c>
      <c r="AC22" s="144" t="s">
        <v>240</v>
      </c>
      <c r="AD22" s="144" t="s">
        <v>441</v>
      </c>
      <c r="AE22" s="144" t="s">
        <v>355</v>
      </c>
      <c r="AF22" s="183">
        <v>750</v>
      </c>
      <c r="AG22" s="183">
        <v>750</v>
      </c>
      <c r="AH22" s="183"/>
      <c r="AI22" s="183"/>
      <c r="AJ22" s="183">
        <v>50</v>
      </c>
      <c r="AK22" s="183">
        <v>50</v>
      </c>
      <c r="AL22" s="241">
        <f t="shared" si="17"/>
        <v>0</v>
      </c>
      <c r="AM22" s="234">
        <f t="shared" si="18"/>
        <v>50</v>
      </c>
      <c r="AN22" s="246">
        <v>50</v>
      </c>
      <c r="AO22" s="246"/>
      <c r="AP22" s="246"/>
      <c r="AQ22" s="246"/>
      <c r="AR22" s="246"/>
      <c r="AS22" s="151"/>
      <c r="AT22" s="151"/>
      <c r="AU22" s="144"/>
    </row>
    <row r="23" spans="1:50" ht="60" customHeight="1">
      <c r="A23" s="273" t="s">
        <v>15</v>
      </c>
      <c r="B23" s="274" t="s">
        <v>289</v>
      </c>
      <c r="C23" s="275"/>
      <c r="D23" s="275" t="s">
        <v>320</v>
      </c>
      <c r="E23" s="275" t="s">
        <v>240</v>
      </c>
      <c r="F23" s="273" t="s">
        <v>285</v>
      </c>
      <c r="G23" s="275" t="s">
        <v>361</v>
      </c>
      <c r="H23" s="276">
        <v>1285</v>
      </c>
      <c r="I23" s="276">
        <v>1285</v>
      </c>
      <c r="J23" s="276"/>
      <c r="K23" s="276"/>
      <c r="L23" s="276">
        <v>100</v>
      </c>
      <c r="M23" s="276">
        <v>100</v>
      </c>
      <c r="N23" s="277"/>
      <c r="O23" s="277"/>
      <c r="P23" s="275" t="s">
        <v>361</v>
      </c>
      <c r="Q23" s="276">
        <v>1285</v>
      </c>
      <c r="R23" s="276">
        <v>1285</v>
      </c>
      <c r="S23" s="276"/>
      <c r="T23" s="276"/>
      <c r="U23" s="278">
        <v>88</v>
      </c>
      <c r="V23" s="278">
        <v>88</v>
      </c>
      <c r="W23" s="277"/>
      <c r="X23" s="277"/>
      <c r="Y23" s="142" t="s">
        <v>15</v>
      </c>
      <c r="Z23" s="146" t="s">
        <v>289</v>
      </c>
      <c r="AA23" s="144">
        <v>7897881</v>
      </c>
      <c r="AB23" s="144" t="s">
        <v>320</v>
      </c>
      <c r="AC23" s="144" t="s">
        <v>240</v>
      </c>
      <c r="AD23" s="197" t="s">
        <v>452</v>
      </c>
      <c r="AE23" s="144" t="s">
        <v>361</v>
      </c>
      <c r="AF23" s="183">
        <v>1285</v>
      </c>
      <c r="AG23" s="183">
        <v>1285</v>
      </c>
      <c r="AH23" s="183"/>
      <c r="AI23" s="183"/>
      <c r="AJ23" s="198">
        <v>88</v>
      </c>
      <c r="AK23" s="198">
        <v>88</v>
      </c>
      <c r="AL23" s="241">
        <f t="shared" si="17"/>
        <v>0</v>
      </c>
      <c r="AM23" s="234">
        <f t="shared" si="18"/>
        <v>88</v>
      </c>
      <c r="AN23" s="247">
        <v>88</v>
      </c>
      <c r="AO23" s="247"/>
      <c r="AP23" s="247"/>
      <c r="AQ23" s="247"/>
      <c r="AR23" s="247"/>
      <c r="AS23" s="151"/>
      <c r="AT23" s="151"/>
      <c r="AU23" s="197"/>
    </row>
    <row r="24" spans="1:50" ht="60" customHeight="1">
      <c r="A24" s="273" t="s">
        <v>15</v>
      </c>
      <c r="B24" s="274" t="s">
        <v>303</v>
      </c>
      <c r="C24" s="275"/>
      <c r="D24" s="275" t="s">
        <v>320</v>
      </c>
      <c r="E24" s="275" t="s">
        <v>240</v>
      </c>
      <c r="F24" s="273" t="s">
        <v>285</v>
      </c>
      <c r="G24" s="275" t="s">
        <v>376</v>
      </c>
      <c r="H24" s="276">
        <v>4842</v>
      </c>
      <c r="I24" s="276">
        <v>4842</v>
      </c>
      <c r="J24" s="276"/>
      <c r="K24" s="276"/>
      <c r="L24" s="276">
        <v>200</v>
      </c>
      <c r="M24" s="276">
        <v>200</v>
      </c>
      <c r="N24" s="277"/>
      <c r="O24" s="277"/>
      <c r="P24" s="275" t="s">
        <v>376</v>
      </c>
      <c r="Q24" s="276">
        <v>4842</v>
      </c>
      <c r="R24" s="276">
        <v>4842</v>
      </c>
      <c r="S24" s="276"/>
      <c r="T24" s="276"/>
      <c r="U24" s="276">
        <v>200</v>
      </c>
      <c r="V24" s="276">
        <v>200</v>
      </c>
      <c r="W24" s="277"/>
      <c r="X24" s="277"/>
      <c r="Y24" s="142" t="s">
        <v>15</v>
      </c>
      <c r="Z24" s="146" t="s">
        <v>303</v>
      </c>
      <c r="AA24" s="144">
        <v>7910488</v>
      </c>
      <c r="AB24" s="144" t="s">
        <v>320</v>
      </c>
      <c r="AC24" s="144" t="s">
        <v>240</v>
      </c>
      <c r="AD24" s="142" t="s">
        <v>437</v>
      </c>
      <c r="AE24" s="144" t="s">
        <v>376</v>
      </c>
      <c r="AF24" s="183">
        <v>4842</v>
      </c>
      <c r="AG24" s="183">
        <v>4842</v>
      </c>
      <c r="AH24" s="183"/>
      <c r="AI24" s="183"/>
      <c r="AJ24" s="183">
        <v>200</v>
      </c>
      <c r="AK24" s="183">
        <v>200</v>
      </c>
      <c r="AL24" s="241">
        <f t="shared" si="17"/>
        <v>0</v>
      </c>
      <c r="AM24" s="234">
        <f t="shared" si="18"/>
        <v>200</v>
      </c>
      <c r="AN24" s="246">
        <v>200</v>
      </c>
      <c r="AO24" s="246"/>
      <c r="AP24" s="246"/>
      <c r="AQ24" s="246"/>
      <c r="AR24" s="246"/>
      <c r="AS24" s="151"/>
      <c r="AT24" s="151"/>
      <c r="AU24" s="144"/>
    </row>
    <row r="25" spans="1:50" ht="60" customHeight="1">
      <c r="A25" s="273" t="s">
        <v>15</v>
      </c>
      <c r="B25" s="274" t="s">
        <v>304</v>
      </c>
      <c r="C25" s="275"/>
      <c r="D25" s="275" t="s">
        <v>320</v>
      </c>
      <c r="E25" s="275" t="s">
        <v>240</v>
      </c>
      <c r="F25" s="273" t="s">
        <v>285</v>
      </c>
      <c r="G25" s="275" t="s">
        <v>377</v>
      </c>
      <c r="H25" s="276">
        <v>6851</v>
      </c>
      <c r="I25" s="276">
        <v>6851</v>
      </c>
      <c r="J25" s="276"/>
      <c r="K25" s="276"/>
      <c r="L25" s="276">
        <v>200</v>
      </c>
      <c r="M25" s="276">
        <v>200</v>
      </c>
      <c r="N25" s="277"/>
      <c r="O25" s="277"/>
      <c r="P25" s="275" t="s">
        <v>377</v>
      </c>
      <c r="Q25" s="276">
        <v>6851</v>
      </c>
      <c r="R25" s="276">
        <v>6851</v>
      </c>
      <c r="S25" s="276"/>
      <c r="T25" s="276"/>
      <c r="U25" s="276">
        <v>200</v>
      </c>
      <c r="V25" s="276">
        <v>200</v>
      </c>
      <c r="W25" s="277"/>
      <c r="X25" s="277"/>
      <c r="Y25" s="142" t="s">
        <v>15</v>
      </c>
      <c r="Z25" s="146" t="s">
        <v>304</v>
      </c>
      <c r="AA25" s="144">
        <v>7913666</v>
      </c>
      <c r="AB25" s="144" t="s">
        <v>320</v>
      </c>
      <c r="AC25" s="144" t="s">
        <v>240</v>
      </c>
      <c r="AD25" s="144" t="s">
        <v>441</v>
      </c>
      <c r="AE25" s="144" t="s">
        <v>377</v>
      </c>
      <c r="AF25" s="183">
        <v>6851</v>
      </c>
      <c r="AG25" s="183">
        <v>6851</v>
      </c>
      <c r="AH25" s="183"/>
      <c r="AI25" s="183"/>
      <c r="AJ25" s="183">
        <v>200</v>
      </c>
      <c r="AK25" s="183">
        <v>200</v>
      </c>
      <c r="AL25" s="241">
        <f t="shared" si="17"/>
        <v>0</v>
      </c>
      <c r="AM25" s="234">
        <f t="shared" si="18"/>
        <v>200</v>
      </c>
      <c r="AN25" s="246">
        <v>200</v>
      </c>
      <c r="AO25" s="246"/>
      <c r="AP25" s="246"/>
      <c r="AQ25" s="246"/>
      <c r="AR25" s="246"/>
      <c r="AS25" s="151"/>
      <c r="AT25" s="151"/>
      <c r="AU25" s="144"/>
    </row>
    <row r="26" spans="1:50" ht="60" customHeight="1">
      <c r="A26" s="273" t="s">
        <v>15</v>
      </c>
      <c r="B26" s="274" t="s">
        <v>306</v>
      </c>
      <c r="C26" s="275"/>
      <c r="D26" s="275" t="s">
        <v>320</v>
      </c>
      <c r="E26" s="275" t="s">
        <v>240</v>
      </c>
      <c r="F26" s="273" t="s">
        <v>285</v>
      </c>
      <c r="G26" s="275" t="s">
        <v>379</v>
      </c>
      <c r="H26" s="276">
        <v>5957</v>
      </c>
      <c r="I26" s="276">
        <v>5957</v>
      </c>
      <c r="J26" s="276"/>
      <c r="K26" s="276"/>
      <c r="L26" s="276">
        <v>200</v>
      </c>
      <c r="M26" s="276">
        <v>200</v>
      </c>
      <c r="N26" s="277"/>
      <c r="O26" s="277"/>
      <c r="P26" s="275" t="s">
        <v>379</v>
      </c>
      <c r="Q26" s="276">
        <v>5957</v>
      </c>
      <c r="R26" s="276">
        <v>5957</v>
      </c>
      <c r="S26" s="276"/>
      <c r="T26" s="276"/>
      <c r="U26" s="276">
        <v>200</v>
      </c>
      <c r="V26" s="276">
        <v>200</v>
      </c>
      <c r="W26" s="277"/>
      <c r="X26" s="277"/>
      <c r="Y26" s="142" t="s">
        <v>15</v>
      </c>
      <c r="Z26" s="146" t="s">
        <v>306</v>
      </c>
      <c r="AA26" s="144">
        <v>7912507</v>
      </c>
      <c r="AB26" s="144" t="s">
        <v>320</v>
      </c>
      <c r="AC26" s="144" t="s">
        <v>240</v>
      </c>
      <c r="AD26" s="144" t="s">
        <v>441</v>
      </c>
      <c r="AE26" s="144" t="s">
        <v>379</v>
      </c>
      <c r="AF26" s="183">
        <v>5957</v>
      </c>
      <c r="AG26" s="183">
        <v>5957</v>
      </c>
      <c r="AH26" s="183"/>
      <c r="AI26" s="183"/>
      <c r="AJ26" s="183">
        <v>200</v>
      </c>
      <c r="AK26" s="183">
        <v>200</v>
      </c>
      <c r="AL26" s="241">
        <f t="shared" si="17"/>
        <v>0</v>
      </c>
      <c r="AM26" s="234">
        <f t="shared" si="18"/>
        <v>200</v>
      </c>
      <c r="AN26" s="246">
        <v>200</v>
      </c>
      <c r="AO26" s="246"/>
      <c r="AP26" s="246"/>
      <c r="AQ26" s="246"/>
      <c r="AR26" s="246"/>
      <c r="AS26" s="151"/>
      <c r="AT26" s="151"/>
      <c r="AU26" s="144"/>
    </row>
    <row r="27" spans="1:50" ht="60" customHeight="1">
      <c r="A27" s="273" t="s">
        <v>15</v>
      </c>
      <c r="B27" s="274" t="s">
        <v>307</v>
      </c>
      <c r="C27" s="275"/>
      <c r="D27" s="275" t="s">
        <v>320</v>
      </c>
      <c r="E27" s="275" t="s">
        <v>240</v>
      </c>
      <c r="F27" s="273" t="s">
        <v>285</v>
      </c>
      <c r="G27" s="275" t="s">
        <v>358</v>
      </c>
      <c r="H27" s="276">
        <v>4230</v>
      </c>
      <c r="I27" s="276">
        <v>4230</v>
      </c>
      <c r="J27" s="276"/>
      <c r="K27" s="276"/>
      <c r="L27" s="276">
        <v>200</v>
      </c>
      <c r="M27" s="276">
        <v>200</v>
      </c>
      <c r="N27" s="277"/>
      <c r="O27" s="277"/>
      <c r="P27" s="275" t="s">
        <v>358</v>
      </c>
      <c r="Q27" s="276">
        <v>4230</v>
      </c>
      <c r="R27" s="276">
        <v>4230</v>
      </c>
      <c r="S27" s="276"/>
      <c r="T27" s="276"/>
      <c r="U27" s="276">
        <v>200</v>
      </c>
      <c r="V27" s="276">
        <v>200</v>
      </c>
      <c r="W27" s="277"/>
      <c r="X27" s="277"/>
      <c r="Y27" s="142" t="s">
        <v>15</v>
      </c>
      <c r="Z27" s="146" t="s">
        <v>307</v>
      </c>
      <c r="AA27" s="144">
        <v>7902732</v>
      </c>
      <c r="AB27" s="144" t="s">
        <v>320</v>
      </c>
      <c r="AC27" s="144" t="s">
        <v>240</v>
      </c>
      <c r="AD27" s="144" t="s">
        <v>441</v>
      </c>
      <c r="AE27" s="144" t="s">
        <v>358</v>
      </c>
      <c r="AF27" s="183">
        <v>4230</v>
      </c>
      <c r="AG27" s="183">
        <v>4230</v>
      </c>
      <c r="AH27" s="183"/>
      <c r="AI27" s="183"/>
      <c r="AJ27" s="183">
        <v>200</v>
      </c>
      <c r="AK27" s="183">
        <v>200</v>
      </c>
      <c r="AL27" s="241">
        <f t="shared" si="17"/>
        <v>0</v>
      </c>
      <c r="AM27" s="234">
        <f t="shared" si="18"/>
        <v>200</v>
      </c>
      <c r="AN27" s="246">
        <v>200</v>
      </c>
      <c r="AO27" s="246"/>
      <c r="AP27" s="246"/>
      <c r="AQ27" s="246"/>
      <c r="AR27" s="246"/>
      <c r="AS27" s="151"/>
      <c r="AT27" s="151"/>
      <c r="AU27" s="144"/>
    </row>
    <row r="28" spans="1:50" ht="60" customHeight="1">
      <c r="A28" s="273" t="s">
        <v>15</v>
      </c>
      <c r="B28" s="274" t="s">
        <v>308</v>
      </c>
      <c r="C28" s="275"/>
      <c r="D28" s="275" t="s">
        <v>320</v>
      </c>
      <c r="E28" s="275" t="s">
        <v>240</v>
      </c>
      <c r="F28" s="273" t="s">
        <v>285</v>
      </c>
      <c r="G28" s="275" t="s">
        <v>357</v>
      </c>
      <c r="H28" s="276">
        <v>1968</v>
      </c>
      <c r="I28" s="276">
        <v>1968</v>
      </c>
      <c r="J28" s="276"/>
      <c r="K28" s="276"/>
      <c r="L28" s="276">
        <v>200</v>
      </c>
      <c r="M28" s="276">
        <v>200</v>
      </c>
      <c r="N28" s="277"/>
      <c r="O28" s="277"/>
      <c r="P28" s="275" t="s">
        <v>357</v>
      </c>
      <c r="Q28" s="276">
        <v>1968</v>
      </c>
      <c r="R28" s="276">
        <v>1968</v>
      </c>
      <c r="S28" s="276"/>
      <c r="T28" s="276"/>
      <c r="U28" s="278">
        <f>V28</f>
        <v>129</v>
      </c>
      <c r="V28" s="278">
        <f>200-71</f>
        <v>129</v>
      </c>
      <c r="W28" s="277"/>
      <c r="X28" s="277"/>
      <c r="Y28" s="142" t="s">
        <v>15</v>
      </c>
      <c r="Z28" s="146" t="s">
        <v>308</v>
      </c>
      <c r="AA28" s="144">
        <v>7902733</v>
      </c>
      <c r="AB28" s="144" t="s">
        <v>320</v>
      </c>
      <c r="AC28" s="144" t="s">
        <v>240</v>
      </c>
      <c r="AD28" s="144" t="s">
        <v>441</v>
      </c>
      <c r="AE28" s="144" t="s">
        <v>357</v>
      </c>
      <c r="AF28" s="183">
        <v>1968</v>
      </c>
      <c r="AG28" s="183">
        <v>1968</v>
      </c>
      <c r="AH28" s="183"/>
      <c r="AI28" s="183"/>
      <c r="AJ28" s="198">
        <f>AK28</f>
        <v>129</v>
      </c>
      <c r="AK28" s="198">
        <v>129</v>
      </c>
      <c r="AL28" s="241">
        <f t="shared" si="17"/>
        <v>0</v>
      </c>
      <c r="AM28" s="234">
        <f t="shared" si="18"/>
        <v>129</v>
      </c>
      <c r="AN28" s="247">
        <v>129</v>
      </c>
      <c r="AO28" s="247"/>
      <c r="AP28" s="247"/>
      <c r="AQ28" s="247"/>
      <c r="AR28" s="247"/>
      <c r="AS28" s="151"/>
      <c r="AT28" s="151"/>
      <c r="AU28" s="202"/>
    </row>
    <row r="29" spans="1:50" ht="60" customHeight="1">
      <c r="A29" s="273" t="s">
        <v>15</v>
      </c>
      <c r="B29" s="274" t="s">
        <v>318</v>
      </c>
      <c r="C29" s="275"/>
      <c r="D29" s="275" t="s">
        <v>320</v>
      </c>
      <c r="E29" s="275" t="s">
        <v>240</v>
      </c>
      <c r="F29" s="273" t="str">
        <f>F28</f>
        <v>2021-2025</v>
      </c>
      <c r="G29" s="275" t="s">
        <v>380</v>
      </c>
      <c r="H29" s="276">
        <v>1968</v>
      </c>
      <c r="I29" s="276">
        <v>1968</v>
      </c>
      <c r="J29" s="276"/>
      <c r="K29" s="276"/>
      <c r="L29" s="276">
        <v>200</v>
      </c>
      <c r="M29" s="276">
        <v>200</v>
      </c>
      <c r="N29" s="277"/>
      <c r="O29" s="277"/>
      <c r="P29" s="275" t="s">
        <v>380</v>
      </c>
      <c r="Q29" s="276">
        <v>1968</v>
      </c>
      <c r="R29" s="276">
        <v>1968</v>
      </c>
      <c r="S29" s="276"/>
      <c r="T29" s="276"/>
      <c r="U29" s="278">
        <f>V29</f>
        <v>127</v>
      </c>
      <c r="V29" s="278">
        <f>200-73</f>
        <v>127</v>
      </c>
      <c r="W29" s="277"/>
      <c r="X29" s="277"/>
      <c r="Y29" s="142" t="s">
        <v>15</v>
      </c>
      <c r="Z29" s="146" t="s">
        <v>318</v>
      </c>
      <c r="AA29" s="144">
        <v>7909590</v>
      </c>
      <c r="AB29" s="144" t="s">
        <v>320</v>
      </c>
      <c r="AC29" s="144" t="s">
        <v>240</v>
      </c>
      <c r="AD29" s="144" t="s">
        <v>441</v>
      </c>
      <c r="AE29" s="144" t="s">
        <v>380</v>
      </c>
      <c r="AF29" s="183">
        <v>1968</v>
      </c>
      <c r="AG29" s="183">
        <v>1968</v>
      </c>
      <c r="AH29" s="183"/>
      <c r="AI29" s="183"/>
      <c r="AJ29" s="198">
        <f>AK29</f>
        <v>127</v>
      </c>
      <c r="AK29" s="198">
        <v>127</v>
      </c>
      <c r="AL29" s="241">
        <f t="shared" si="17"/>
        <v>0</v>
      </c>
      <c r="AM29" s="234">
        <f t="shared" si="18"/>
        <v>127</v>
      </c>
      <c r="AN29" s="247">
        <v>127</v>
      </c>
      <c r="AO29" s="247"/>
      <c r="AP29" s="247"/>
      <c r="AQ29" s="247"/>
      <c r="AR29" s="247"/>
      <c r="AS29" s="151"/>
      <c r="AT29" s="151"/>
      <c r="AU29" s="202"/>
    </row>
    <row r="30" spans="1:50" ht="60" customHeight="1">
      <c r="A30" s="273" t="s">
        <v>15</v>
      </c>
      <c r="B30" s="274" t="s">
        <v>309</v>
      </c>
      <c r="C30" s="275"/>
      <c r="D30" s="275" t="s">
        <v>320</v>
      </c>
      <c r="E30" s="275" t="s">
        <v>240</v>
      </c>
      <c r="F30" s="273" t="str">
        <f>F29</f>
        <v>2021-2025</v>
      </c>
      <c r="G30" s="275" t="s">
        <v>381</v>
      </c>
      <c r="H30" s="276">
        <v>1968</v>
      </c>
      <c r="I30" s="276">
        <v>1968</v>
      </c>
      <c r="J30" s="276"/>
      <c r="K30" s="276"/>
      <c r="L30" s="276">
        <v>200</v>
      </c>
      <c r="M30" s="276">
        <v>200</v>
      </c>
      <c r="N30" s="277"/>
      <c r="O30" s="277"/>
      <c r="P30" s="275" t="s">
        <v>381</v>
      </c>
      <c r="Q30" s="276">
        <v>1968</v>
      </c>
      <c r="R30" s="276">
        <v>1968</v>
      </c>
      <c r="S30" s="276"/>
      <c r="T30" s="276"/>
      <c r="U30" s="278">
        <f>V30</f>
        <v>128</v>
      </c>
      <c r="V30" s="278">
        <f>200-72</f>
        <v>128</v>
      </c>
      <c r="W30" s="277"/>
      <c r="X30" s="277"/>
      <c r="Y30" s="142" t="s">
        <v>15</v>
      </c>
      <c r="Z30" s="146" t="s">
        <v>309</v>
      </c>
      <c r="AA30" s="144">
        <v>7909589</v>
      </c>
      <c r="AB30" s="144" t="s">
        <v>320</v>
      </c>
      <c r="AC30" s="144" t="s">
        <v>240</v>
      </c>
      <c r="AD30" s="144" t="s">
        <v>441</v>
      </c>
      <c r="AE30" s="144" t="s">
        <v>381</v>
      </c>
      <c r="AF30" s="183">
        <v>1968</v>
      </c>
      <c r="AG30" s="183">
        <v>1968</v>
      </c>
      <c r="AH30" s="183"/>
      <c r="AI30" s="183"/>
      <c r="AJ30" s="198">
        <f>AK30</f>
        <v>128</v>
      </c>
      <c r="AK30" s="198">
        <v>128</v>
      </c>
      <c r="AL30" s="241">
        <f t="shared" si="17"/>
        <v>0</v>
      </c>
      <c r="AM30" s="234">
        <f t="shared" si="18"/>
        <v>128</v>
      </c>
      <c r="AN30" s="247">
        <v>128</v>
      </c>
      <c r="AO30" s="247"/>
      <c r="AP30" s="247"/>
      <c r="AQ30" s="247"/>
      <c r="AR30" s="247"/>
      <c r="AS30" s="151"/>
      <c r="AT30" s="151"/>
      <c r="AU30" s="202"/>
    </row>
    <row r="31" spans="1:50" s="147" customFormat="1" ht="21" customHeight="1">
      <c r="A31" s="268">
        <v>2</v>
      </c>
      <c r="B31" s="268" t="s">
        <v>46</v>
      </c>
      <c r="C31" s="268"/>
      <c r="D31" s="268"/>
      <c r="E31" s="268"/>
      <c r="F31" s="268"/>
      <c r="G31" s="268"/>
      <c r="H31" s="270"/>
      <c r="I31" s="270"/>
      <c r="J31" s="270">
        <f t="shared" ref="J31:K31" si="19">SUM(J35:J43)</f>
        <v>0</v>
      </c>
      <c r="K31" s="270">
        <f t="shared" si="19"/>
        <v>0</v>
      </c>
      <c r="L31" s="270">
        <f>SUM(L35:L43)</f>
        <v>23704</v>
      </c>
      <c r="M31" s="270">
        <f>SUM(M35:M43)</f>
        <v>23704</v>
      </c>
      <c r="N31" s="269">
        <f t="shared" ref="N31:O31" si="20">SUM(N35:N43)</f>
        <v>0</v>
      </c>
      <c r="O31" s="269">
        <f t="shared" si="20"/>
        <v>0</v>
      </c>
      <c r="P31" s="268"/>
      <c r="Q31" s="270"/>
      <c r="R31" s="270"/>
      <c r="S31" s="270">
        <f t="shared" ref="S31:T31" si="21">SUM(S35:S43)</f>
        <v>0</v>
      </c>
      <c r="T31" s="270">
        <f t="shared" si="21"/>
        <v>0</v>
      </c>
      <c r="U31" s="270">
        <f>SUM(U32:U43)</f>
        <v>27108</v>
      </c>
      <c r="V31" s="270">
        <f>SUM(V32:V43)</f>
        <v>27108</v>
      </c>
      <c r="W31" s="269">
        <f t="shared" ref="W31:X31" si="22">SUM(W35:W43)</f>
        <v>0</v>
      </c>
      <c r="X31" s="269">
        <f t="shared" si="22"/>
        <v>0</v>
      </c>
      <c r="Y31" s="228">
        <v>2</v>
      </c>
      <c r="Z31" s="228" t="s">
        <v>46</v>
      </c>
      <c r="AA31" s="228"/>
      <c r="AB31" s="228"/>
      <c r="AC31" s="228"/>
      <c r="AD31" s="228"/>
      <c r="AE31" s="228"/>
      <c r="AF31" s="182"/>
      <c r="AG31" s="182"/>
      <c r="AH31" s="182">
        <f t="shared" ref="AH31:AI31" si="23">SUM(AH35:AH43)</f>
        <v>0</v>
      </c>
      <c r="AI31" s="182">
        <f t="shared" si="23"/>
        <v>0</v>
      </c>
      <c r="AJ31" s="182">
        <f>SUM(AJ32:AJ43)</f>
        <v>26762.703765999999</v>
      </c>
      <c r="AK31" s="182">
        <f>SUM(AK32:AK43)</f>
        <v>26763</v>
      </c>
      <c r="AL31" s="241">
        <f t="shared" si="17"/>
        <v>79</v>
      </c>
      <c r="AM31" s="232">
        <f t="shared" ref="AM31:AR31" si="24">SUM(AM32:AM43)</f>
        <v>26842</v>
      </c>
      <c r="AN31" s="245">
        <f t="shared" si="24"/>
        <v>3404</v>
      </c>
      <c r="AO31" s="245">
        <f t="shared" si="24"/>
        <v>5926</v>
      </c>
      <c r="AP31" s="245">
        <f t="shared" si="24"/>
        <v>5926</v>
      </c>
      <c r="AQ31" s="245">
        <f t="shared" si="24"/>
        <v>5926</v>
      </c>
      <c r="AR31" s="245">
        <f t="shared" si="24"/>
        <v>5660</v>
      </c>
      <c r="AS31" s="152">
        <f t="shared" ref="AS31:AT31" si="25">SUM(AS35:AS43)</f>
        <v>0</v>
      </c>
      <c r="AT31" s="152">
        <f t="shared" si="25"/>
        <v>0</v>
      </c>
      <c r="AU31" s="230"/>
      <c r="AX31" s="206"/>
    </row>
    <row r="32" spans="1:50" ht="57" customHeight="1">
      <c r="A32" s="273" t="s">
        <v>15</v>
      </c>
      <c r="B32" s="274" t="s">
        <v>299</v>
      </c>
      <c r="C32" s="275"/>
      <c r="D32" s="275" t="s">
        <v>320</v>
      </c>
      <c r="E32" s="275" t="s">
        <v>240</v>
      </c>
      <c r="F32" s="273" t="str">
        <f>F35</f>
        <v>2021-2025</v>
      </c>
      <c r="G32" s="275" t="s">
        <v>354</v>
      </c>
      <c r="H32" s="276">
        <v>1628</v>
      </c>
      <c r="I32" s="276">
        <v>1628</v>
      </c>
      <c r="J32" s="276"/>
      <c r="K32" s="276"/>
      <c r="L32" s="276" t="e">
        <f>#REF!-#REF!</f>
        <v>#REF!</v>
      </c>
      <c r="M32" s="276" t="e">
        <f>L32</f>
        <v>#REF!</v>
      </c>
      <c r="N32" s="277"/>
      <c r="O32" s="277"/>
      <c r="P32" s="275" t="s">
        <v>354</v>
      </c>
      <c r="Q32" s="276">
        <v>1628</v>
      </c>
      <c r="R32" s="276">
        <v>1628</v>
      </c>
      <c r="S32" s="276"/>
      <c r="T32" s="276"/>
      <c r="U32" s="276">
        <v>1428</v>
      </c>
      <c r="V32" s="276">
        <v>1428</v>
      </c>
      <c r="W32" s="277"/>
      <c r="X32" s="277"/>
      <c r="Y32" s="142" t="s">
        <v>15</v>
      </c>
      <c r="Z32" s="146" t="s">
        <v>299</v>
      </c>
      <c r="AA32" s="144">
        <v>7898001</v>
      </c>
      <c r="AB32" s="144" t="s">
        <v>320</v>
      </c>
      <c r="AC32" s="144" t="s">
        <v>240</v>
      </c>
      <c r="AD32" s="197" t="s">
        <v>438</v>
      </c>
      <c r="AE32" s="144" t="s">
        <v>354</v>
      </c>
      <c r="AF32" s="183">
        <v>1628</v>
      </c>
      <c r="AG32" s="183">
        <v>1628</v>
      </c>
      <c r="AH32" s="183"/>
      <c r="AI32" s="183"/>
      <c r="AJ32" s="183">
        <f>AK32</f>
        <v>1428</v>
      </c>
      <c r="AK32" s="183">
        <v>1428</v>
      </c>
      <c r="AL32" s="241">
        <f t="shared" si="17"/>
        <v>0</v>
      </c>
      <c r="AM32" s="234">
        <f t="shared" si="18"/>
        <v>1428</v>
      </c>
      <c r="AN32" s="246">
        <v>1428</v>
      </c>
      <c r="AO32" s="246"/>
      <c r="AP32" s="246"/>
      <c r="AQ32" s="246"/>
      <c r="AR32" s="246"/>
      <c r="AS32" s="151"/>
      <c r="AT32" s="151"/>
      <c r="AU32" s="144"/>
    </row>
    <row r="33" spans="1:50" ht="57" customHeight="1">
      <c r="A33" s="273" t="s">
        <v>15</v>
      </c>
      <c r="B33" s="274" t="s">
        <v>300</v>
      </c>
      <c r="C33" s="275"/>
      <c r="D33" s="275" t="s">
        <v>320</v>
      </c>
      <c r="E33" s="275" t="s">
        <v>240</v>
      </c>
      <c r="F33" s="273" t="str">
        <f>F38</f>
        <v>2021-2025</v>
      </c>
      <c r="G33" s="275" t="s">
        <v>360</v>
      </c>
      <c r="H33" s="276">
        <v>1506.2180000000001</v>
      </c>
      <c r="I33" s="276">
        <v>1506.2180000000001</v>
      </c>
      <c r="J33" s="276"/>
      <c r="K33" s="276"/>
      <c r="L33" s="276">
        <f>M33</f>
        <v>1306</v>
      </c>
      <c r="M33" s="276">
        <v>1306</v>
      </c>
      <c r="N33" s="277"/>
      <c r="O33" s="277"/>
      <c r="P33" s="275" t="s">
        <v>360</v>
      </c>
      <c r="Q33" s="276">
        <v>1506.2180000000001</v>
      </c>
      <c r="R33" s="276">
        <v>1506.2180000000001</v>
      </c>
      <c r="S33" s="276"/>
      <c r="T33" s="276"/>
      <c r="U33" s="276">
        <v>1306</v>
      </c>
      <c r="V33" s="276">
        <v>1306</v>
      </c>
      <c r="W33" s="277"/>
      <c r="X33" s="277"/>
      <c r="Y33" s="142" t="s">
        <v>15</v>
      </c>
      <c r="Z33" s="146" t="s">
        <v>300</v>
      </c>
      <c r="AA33" s="144">
        <v>7897879</v>
      </c>
      <c r="AB33" s="144" t="s">
        <v>320</v>
      </c>
      <c r="AC33" s="144" t="s">
        <v>240</v>
      </c>
      <c r="AD33" s="197" t="s">
        <v>438</v>
      </c>
      <c r="AE33" s="144" t="s">
        <v>360</v>
      </c>
      <c r="AF33" s="183">
        <v>1506.2180000000001</v>
      </c>
      <c r="AG33" s="183">
        <v>1506.2180000000001</v>
      </c>
      <c r="AH33" s="183"/>
      <c r="AI33" s="183"/>
      <c r="AJ33" s="183">
        <f>AK33</f>
        <v>1306</v>
      </c>
      <c r="AK33" s="183">
        <v>1306</v>
      </c>
      <c r="AL33" s="241">
        <f t="shared" si="17"/>
        <v>0</v>
      </c>
      <c r="AM33" s="234">
        <f t="shared" si="18"/>
        <v>1306</v>
      </c>
      <c r="AN33" s="246">
        <v>1306</v>
      </c>
      <c r="AO33" s="246"/>
      <c r="AP33" s="246"/>
      <c r="AQ33" s="246"/>
      <c r="AR33" s="246"/>
      <c r="AS33" s="151"/>
      <c r="AT33" s="151"/>
      <c r="AU33" s="144"/>
    </row>
    <row r="34" spans="1:50" ht="57" customHeight="1">
      <c r="A34" s="273" t="s">
        <v>15</v>
      </c>
      <c r="B34" s="274" t="s">
        <v>301</v>
      </c>
      <c r="C34" s="275"/>
      <c r="D34" s="275" t="s">
        <v>320</v>
      </c>
      <c r="E34" s="275" t="s">
        <v>240</v>
      </c>
      <c r="F34" s="273" t="str">
        <f>F39</f>
        <v>2021-2025</v>
      </c>
      <c r="G34" s="275" t="s">
        <v>359</v>
      </c>
      <c r="H34" s="276">
        <v>4967.05</v>
      </c>
      <c r="I34" s="276">
        <v>4967.05</v>
      </c>
      <c r="J34" s="276"/>
      <c r="K34" s="276"/>
      <c r="L34" s="276">
        <v>442</v>
      </c>
      <c r="M34" s="276">
        <v>442</v>
      </c>
      <c r="N34" s="277"/>
      <c r="O34" s="277"/>
      <c r="P34" s="275" t="s">
        <v>359</v>
      </c>
      <c r="Q34" s="276">
        <v>4967.05</v>
      </c>
      <c r="R34" s="276">
        <v>4967.05</v>
      </c>
      <c r="S34" s="276"/>
      <c r="T34" s="276"/>
      <c r="U34" s="278">
        <v>670</v>
      </c>
      <c r="V34" s="278">
        <v>670</v>
      </c>
      <c r="W34" s="279"/>
      <c r="X34" s="279"/>
      <c r="Y34" s="142" t="s">
        <v>15</v>
      </c>
      <c r="Z34" s="146" t="s">
        <v>301</v>
      </c>
      <c r="AA34" s="144">
        <v>7902447</v>
      </c>
      <c r="AB34" s="144" t="s">
        <v>320</v>
      </c>
      <c r="AC34" s="144" t="s">
        <v>240</v>
      </c>
      <c r="AD34" s="197" t="s">
        <v>438</v>
      </c>
      <c r="AE34" s="144" t="s">
        <v>359</v>
      </c>
      <c r="AF34" s="183">
        <v>4967.05</v>
      </c>
      <c r="AG34" s="183">
        <v>4967.05</v>
      </c>
      <c r="AH34" s="183"/>
      <c r="AI34" s="183"/>
      <c r="AJ34" s="198">
        <f>AK34</f>
        <v>670</v>
      </c>
      <c r="AK34" s="198">
        <v>670</v>
      </c>
      <c r="AL34" s="241">
        <f t="shared" si="17"/>
        <v>0</v>
      </c>
      <c r="AM34" s="234">
        <f t="shared" si="18"/>
        <v>670</v>
      </c>
      <c r="AN34" s="247">
        <v>670</v>
      </c>
      <c r="AO34" s="247"/>
      <c r="AP34" s="247"/>
      <c r="AQ34" s="247"/>
      <c r="AR34" s="247"/>
      <c r="AS34" s="203"/>
      <c r="AT34" s="203"/>
      <c r="AU34" s="197"/>
    </row>
    <row r="35" spans="1:50" ht="57" customHeight="1">
      <c r="A35" s="142" t="s">
        <v>15</v>
      </c>
      <c r="B35" s="146" t="s">
        <v>286</v>
      </c>
      <c r="C35" s="144"/>
      <c r="D35" s="144" t="s">
        <v>320</v>
      </c>
      <c r="E35" s="144" t="s">
        <v>240</v>
      </c>
      <c r="F35" s="142" t="str">
        <f>F29</f>
        <v>2021-2025</v>
      </c>
      <c r="G35" s="144" t="s">
        <v>356</v>
      </c>
      <c r="H35" s="183">
        <v>4500</v>
      </c>
      <c r="I35" s="183">
        <v>4500</v>
      </c>
      <c r="J35" s="183"/>
      <c r="K35" s="183"/>
      <c r="L35" s="183">
        <f>I19-L19</f>
        <v>4300</v>
      </c>
      <c r="M35" s="183">
        <f>L35</f>
        <v>4300</v>
      </c>
      <c r="N35" s="151"/>
      <c r="O35" s="151"/>
      <c r="P35" s="144" t="s">
        <v>356</v>
      </c>
      <c r="Q35" s="183">
        <v>4500</v>
      </c>
      <c r="R35" s="183">
        <v>4500</v>
      </c>
      <c r="S35" s="183"/>
      <c r="T35" s="183"/>
      <c r="U35" s="183">
        <v>4300</v>
      </c>
      <c r="V35" s="183">
        <v>4300</v>
      </c>
      <c r="W35" s="151"/>
      <c r="X35" s="151"/>
      <c r="Y35" s="142" t="s">
        <v>15</v>
      </c>
      <c r="Z35" s="146" t="s">
        <v>286</v>
      </c>
      <c r="AA35" s="144">
        <v>7897882</v>
      </c>
      <c r="AB35" s="144" t="s">
        <v>320</v>
      </c>
      <c r="AC35" s="144" t="s">
        <v>240</v>
      </c>
      <c r="AD35" s="197" t="s">
        <v>437</v>
      </c>
      <c r="AE35" s="144" t="s">
        <v>453</v>
      </c>
      <c r="AF35" s="198">
        <v>4154.7037659999996</v>
      </c>
      <c r="AG35" s="198">
        <v>4154.7037659999996</v>
      </c>
      <c r="AH35" s="183"/>
      <c r="AI35" s="183"/>
      <c r="AJ35" s="183">
        <f>AG19-AJ19</f>
        <v>3954.7037659999996</v>
      </c>
      <c r="AK35" s="183">
        <v>3955</v>
      </c>
      <c r="AL35" s="183">
        <f t="shared" si="17"/>
        <v>200</v>
      </c>
      <c r="AM35" s="183">
        <f t="shared" si="18"/>
        <v>4155</v>
      </c>
      <c r="AN35" s="183"/>
      <c r="AO35" s="183">
        <v>1000</v>
      </c>
      <c r="AP35" s="183">
        <v>2155</v>
      </c>
      <c r="AQ35" s="183">
        <v>1000</v>
      </c>
      <c r="AR35" s="183"/>
      <c r="AS35" s="151"/>
      <c r="AT35" s="151"/>
      <c r="AU35" s="197" t="s">
        <v>460</v>
      </c>
      <c r="AX35" s="148">
        <v>349</v>
      </c>
    </row>
    <row r="36" spans="1:50" ht="57" customHeight="1">
      <c r="A36" s="273" t="s">
        <v>15</v>
      </c>
      <c r="B36" s="274" t="s">
        <v>302</v>
      </c>
      <c r="C36" s="275"/>
      <c r="D36" s="275" t="s">
        <v>320</v>
      </c>
      <c r="E36" s="275" t="s">
        <v>240</v>
      </c>
      <c r="F36" s="273" t="str">
        <f>F32</f>
        <v>2021-2025</v>
      </c>
      <c r="G36" s="275" t="s">
        <v>375</v>
      </c>
      <c r="H36" s="276">
        <v>5388.1019999999999</v>
      </c>
      <c r="I36" s="276">
        <v>5388.1019999999999</v>
      </c>
      <c r="J36" s="276"/>
      <c r="K36" s="276"/>
      <c r="L36" s="276">
        <f>M36</f>
        <v>5188</v>
      </c>
      <c r="M36" s="276">
        <f>I36-200-0.102</f>
        <v>5188</v>
      </c>
      <c r="N36" s="277"/>
      <c r="O36" s="277"/>
      <c r="P36" s="275" t="s">
        <v>375</v>
      </c>
      <c r="Q36" s="276">
        <v>5388.1019999999999</v>
      </c>
      <c r="R36" s="276">
        <v>5388.1019999999999</v>
      </c>
      <c r="S36" s="276"/>
      <c r="T36" s="276"/>
      <c r="U36" s="276">
        <v>5188</v>
      </c>
      <c r="V36" s="276">
        <v>5188</v>
      </c>
      <c r="W36" s="277"/>
      <c r="X36" s="277"/>
      <c r="Y36" s="142" t="s">
        <v>15</v>
      </c>
      <c r="Z36" s="146" t="s">
        <v>302</v>
      </c>
      <c r="AA36" s="144">
        <v>7912506</v>
      </c>
      <c r="AB36" s="144" t="s">
        <v>320</v>
      </c>
      <c r="AC36" s="144" t="s">
        <v>240</v>
      </c>
      <c r="AD36" s="197" t="s">
        <v>437</v>
      </c>
      <c r="AE36" s="144" t="s">
        <v>375</v>
      </c>
      <c r="AF36" s="183">
        <v>5388.1019999999999</v>
      </c>
      <c r="AG36" s="183">
        <v>5388.1019999999999</v>
      </c>
      <c r="AH36" s="183"/>
      <c r="AI36" s="183"/>
      <c r="AJ36" s="183">
        <f>AK36</f>
        <v>5188</v>
      </c>
      <c r="AK36" s="183">
        <v>5188</v>
      </c>
      <c r="AL36" s="241">
        <f t="shared" si="17"/>
        <v>-190</v>
      </c>
      <c r="AM36" s="234">
        <f t="shared" si="18"/>
        <v>4998</v>
      </c>
      <c r="AN36" s="246"/>
      <c r="AO36" s="246">
        <v>2108</v>
      </c>
      <c r="AP36" s="246">
        <v>2000</v>
      </c>
      <c r="AQ36" s="246">
        <v>890</v>
      </c>
      <c r="AR36" s="246"/>
      <c r="AS36" s="151"/>
      <c r="AT36" s="151"/>
      <c r="AU36" s="144"/>
      <c r="AX36" s="178">
        <v>256</v>
      </c>
    </row>
    <row r="37" spans="1:50" ht="57" customHeight="1">
      <c r="A37" s="273" t="s">
        <v>15</v>
      </c>
      <c r="B37" s="274" t="s">
        <v>305</v>
      </c>
      <c r="C37" s="275"/>
      <c r="D37" s="275" t="s">
        <v>320</v>
      </c>
      <c r="E37" s="275" t="s">
        <v>240</v>
      </c>
      <c r="F37" s="273" t="str">
        <f>F36</f>
        <v>2021-2025</v>
      </c>
      <c r="G37" s="275" t="s">
        <v>378</v>
      </c>
      <c r="H37" s="276">
        <v>3808</v>
      </c>
      <c r="I37" s="276">
        <v>3808</v>
      </c>
      <c r="J37" s="276"/>
      <c r="K37" s="276"/>
      <c r="L37" s="276">
        <f>I21-L21-611</f>
        <v>2997</v>
      </c>
      <c r="M37" s="276">
        <f>L37</f>
        <v>2997</v>
      </c>
      <c r="N37" s="277"/>
      <c r="O37" s="277"/>
      <c r="P37" s="275" t="s">
        <v>378</v>
      </c>
      <c r="Q37" s="276">
        <v>3808</v>
      </c>
      <c r="R37" s="276">
        <v>3808</v>
      </c>
      <c r="S37" s="276"/>
      <c r="T37" s="276"/>
      <c r="U37" s="276">
        <v>2997</v>
      </c>
      <c r="V37" s="276">
        <v>2997</v>
      </c>
      <c r="W37" s="277"/>
      <c r="X37" s="277"/>
      <c r="Y37" s="142" t="s">
        <v>15</v>
      </c>
      <c r="Z37" s="146" t="s">
        <v>305</v>
      </c>
      <c r="AA37" s="144">
        <v>7909588</v>
      </c>
      <c r="AB37" s="144" t="s">
        <v>320</v>
      </c>
      <c r="AC37" s="144" t="s">
        <v>240</v>
      </c>
      <c r="AD37" s="197" t="s">
        <v>437</v>
      </c>
      <c r="AE37" s="144" t="s">
        <v>378</v>
      </c>
      <c r="AF37" s="183">
        <v>3808</v>
      </c>
      <c r="AG37" s="183">
        <v>3808</v>
      </c>
      <c r="AH37" s="183"/>
      <c r="AI37" s="183"/>
      <c r="AJ37" s="183">
        <f>AG21-AJ21-611</f>
        <v>2997</v>
      </c>
      <c r="AK37" s="183">
        <v>2997</v>
      </c>
      <c r="AL37" s="241">
        <f t="shared" si="17"/>
        <v>-179</v>
      </c>
      <c r="AM37" s="234">
        <f t="shared" si="18"/>
        <v>2818</v>
      </c>
      <c r="AN37" s="246"/>
      <c r="AO37" s="246">
        <v>2818</v>
      </c>
      <c r="AP37" s="246"/>
      <c r="AQ37" s="246"/>
      <c r="AR37" s="246"/>
      <c r="AS37" s="151"/>
      <c r="AT37" s="151"/>
      <c r="AU37" s="143"/>
      <c r="AX37" s="178">
        <v>179</v>
      </c>
    </row>
    <row r="38" spans="1:50" ht="57" customHeight="1">
      <c r="A38" s="273" t="s">
        <v>15</v>
      </c>
      <c r="B38" s="274" t="s">
        <v>288</v>
      </c>
      <c r="C38" s="275"/>
      <c r="D38" s="275" t="s">
        <v>320</v>
      </c>
      <c r="E38" s="275" t="s">
        <v>240</v>
      </c>
      <c r="F38" s="273" t="str">
        <f>F30</f>
        <v>2021-2025</v>
      </c>
      <c r="G38" s="275" t="s">
        <v>355</v>
      </c>
      <c r="H38" s="276">
        <v>750</v>
      </c>
      <c r="I38" s="276">
        <v>750</v>
      </c>
      <c r="J38" s="276"/>
      <c r="K38" s="276"/>
      <c r="L38" s="276">
        <f t="shared" ref="L38:L39" si="26">I22-L22</f>
        <v>700</v>
      </c>
      <c r="M38" s="276">
        <f t="shared" ref="M38:M39" si="27">L38</f>
        <v>700</v>
      </c>
      <c r="N38" s="277"/>
      <c r="O38" s="277"/>
      <c r="P38" s="275" t="s">
        <v>355</v>
      </c>
      <c r="Q38" s="276">
        <v>750</v>
      </c>
      <c r="R38" s="276">
        <v>750</v>
      </c>
      <c r="S38" s="276"/>
      <c r="T38" s="276"/>
      <c r="U38" s="276">
        <v>700</v>
      </c>
      <c r="V38" s="276">
        <v>700</v>
      </c>
      <c r="W38" s="277"/>
      <c r="X38" s="277"/>
      <c r="Y38" s="142" t="s">
        <v>15</v>
      </c>
      <c r="Z38" s="146" t="s">
        <v>288</v>
      </c>
      <c r="AA38" s="144">
        <v>7897880</v>
      </c>
      <c r="AB38" s="144" t="s">
        <v>320</v>
      </c>
      <c r="AC38" s="144" t="s">
        <v>240</v>
      </c>
      <c r="AD38" s="142" t="str">
        <f>AD30</f>
        <v>2023-2025</v>
      </c>
      <c r="AE38" s="144" t="s">
        <v>355</v>
      </c>
      <c r="AF38" s="183">
        <v>750</v>
      </c>
      <c r="AG38" s="183">
        <v>750</v>
      </c>
      <c r="AH38" s="183"/>
      <c r="AI38" s="183"/>
      <c r="AJ38" s="183">
        <f t="shared" ref="AJ38" si="28">AG22-AJ22</f>
        <v>700</v>
      </c>
      <c r="AK38" s="183">
        <v>700</v>
      </c>
      <c r="AL38" s="241">
        <f t="shared" si="17"/>
        <v>50</v>
      </c>
      <c r="AM38" s="234">
        <f t="shared" si="18"/>
        <v>750</v>
      </c>
      <c r="AN38" s="246"/>
      <c r="AO38" s="246"/>
      <c r="AP38" s="246">
        <v>720</v>
      </c>
      <c r="AQ38" s="246">
        <v>30</v>
      </c>
      <c r="AR38" s="246"/>
      <c r="AS38" s="151"/>
      <c r="AT38" s="151"/>
      <c r="AU38" s="144"/>
      <c r="AX38" s="178">
        <v>0</v>
      </c>
    </row>
    <row r="39" spans="1:50" ht="57" customHeight="1">
      <c r="A39" s="273" t="s">
        <v>15</v>
      </c>
      <c r="B39" s="274" t="s">
        <v>289</v>
      </c>
      <c r="C39" s="275"/>
      <c r="D39" s="275" t="s">
        <v>320</v>
      </c>
      <c r="E39" s="275" t="s">
        <v>240</v>
      </c>
      <c r="F39" s="273" t="str">
        <f>F38</f>
        <v>2021-2025</v>
      </c>
      <c r="G39" s="275" t="s">
        <v>361</v>
      </c>
      <c r="H39" s="276">
        <v>1285</v>
      </c>
      <c r="I39" s="276">
        <v>1285</v>
      </c>
      <c r="J39" s="276"/>
      <c r="K39" s="276"/>
      <c r="L39" s="276">
        <f t="shared" si="26"/>
        <v>1185</v>
      </c>
      <c r="M39" s="276">
        <f t="shared" si="27"/>
        <v>1185</v>
      </c>
      <c r="N39" s="277"/>
      <c r="O39" s="277"/>
      <c r="P39" s="275" t="s">
        <v>361</v>
      </c>
      <c r="Q39" s="276">
        <v>1285</v>
      </c>
      <c r="R39" s="276">
        <v>1285</v>
      </c>
      <c r="S39" s="276"/>
      <c r="T39" s="276"/>
      <c r="U39" s="276">
        <v>1197</v>
      </c>
      <c r="V39" s="276">
        <v>1197</v>
      </c>
      <c r="W39" s="277"/>
      <c r="X39" s="277"/>
      <c r="Y39" s="142" t="s">
        <v>15</v>
      </c>
      <c r="Z39" s="146" t="s">
        <v>289</v>
      </c>
      <c r="AA39" s="144">
        <v>7897881</v>
      </c>
      <c r="AB39" s="144" t="s">
        <v>320</v>
      </c>
      <c r="AC39" s="144" t="s">
        <v>240</v>
      </c>
      <c r="AD39" s="197" t="s">
        <v>452</v>
      </c>
      <c r="AE39" s="144" t="s">
        <v>361</v>
      </c>
      <c r="AF39" s="183">
        <v>1285</v>
      </c>
      <c r="AG39" s="183">
        <v>1285</v>
      </c>
      <c r="AH39" s="183"/>
      <c r="AI39" s="183"/>
      <c r="AJ39" s="198">
        <f>AK39</f>
        <v>1197</v>
      </c>
      <c r="AK39" s="198">
        <v>1197</v>
      </c>
      <c r="AL39" s="241">
        <f t="shared" si="17"/>
        <v>-120</v>
      </c>
      <c r="AM39" s="234">
        <f t="shared" si="18"/>
        <v>1077</v>
      </c>
      <c r="AN39" s="246"/>
      <c r="AO39" s="246"/>
      <c r="AP39" s="246">
        <v>1051</v>
      </c>
      <c r="AQ39" s="246">
        <v>26</v>
      </c>
      <c r="AR39" s="246"/>
      <c r="AS39" s="151"/>
      <c r="AT39" s="151"/>
      <c r="AU39" s="197"/>
      <c r="AX39" s="178">
        <v>121</v>
      </c>
    </row>
    <row r="40" spans="1:50" ht="57" customHeight="1">
      <c r="A40" s="273" t="s">
        <v>15</v>
      </c>
      <c r="B40" s="274" t="s">
        <v>307</v>
      </c>
      <c r="C40" s="275"/>
      <c r="D40" s="275" t="s">
        <v>320</v>
      </c>
      <c r="E40" s="275" t="s">
        <v>240</v>
      </c>
      <c r="F40" s="273" t="str">
        <f>F37</f>
        <v>2021-2025</v>
      </c>
      <c r="G40" s="275" t="s">
        <v>358</v>
      </c>
      <c r="H40" s="276">
        <v>4230</v>
      </c>
      <c r="I40" s="276">
        <v>4230</v>
      </c>
      <c r="J40" s="276"/>
      <c r="K40" s="276"/>
      <c r="L40" s="276">
        <f t="shared" ref="L40:L43" si="29">I27-L27</f>
        <v>4030</v>
      </c>
      <c r="M40" s="276">
        <f t="shared" ref="M40:M43" si="30">L40</f>
        <v>4030</v>
      </c>
      <c r="N40" s="277"/>
      <c r="O40" s="277"/>
      <c r="P40" s="275" t="s">
        <v>358</v>
      </c>
      <c r="Q40" s="276">
        <v>4230</v>
      </c>
      <c r="R40" s="276">
        <v>4230</v>
      </c>
      <c r="S40" s="276"/>
      <c r="T40" s="276"/>
      <c r="U40" s="276">
        <v>4030</v>
      </c>
      <c r="V40" s="276">
        <v>4030</v>
      </c>
      <c r="W40" s="277"/>
      <c r="X40" s="277"/>
      <c r="Y40" s="142" t="s">
        <v>15</v>
      </c>
      <c r="Z40" s="146" t="s">
        <v>307</v>
      </c>
      <c r="AA40" s="144">
        <v>7902732</v>
      </c>
      <c r="AB40" s="144" t="s">
        <v>320</v>
      </c>
      <c r="AC40" s="144" t="s">
        <v>240</v>
      </c>
      <c r="AD40" s="144" t="s">
        <v>441</v>
      </c>
      <c r="AE40" s="144" t="s">
        <v>358</v>
      </c>
      <c r="AF40" s="183">
        <v>4230</v>
      </c>
      <c r="AG40" s="183">
        <v>4230</v>
      </c>
      <c r="AH40" s="183"/>
      <c r="AI40" s="183"/>
      <c r="AJ40" s="183">
        <f t="shared" ref="AJ40" si="31">AG27-AJ27</f>
        <v>4030</v>
      </c>
      <c r="AK40" s="183">
        <v>4030</v>
      </c>
      <c r="AL40" s="241">
        <f t="shared" si="17"/>
        <v>-38</v>
      </c>
      <c r="AM40" s="234">
        <f t="shared" si="18"/>
        <v>3992</v>
      </c>
      <c r="AN40" s="246"/>
      <c r="AO40" s="246"/>
      <c r="AP40" s="246"/>
      <c r="AQ40" s="246">
        <v>1630</v>
      </c>
      <c r="AR40" s="246">
        <v>2362</v>
      </c>
      <c r="AS40" s="151"/>
      <c r="AT40" s="151"/>
      <c r="AU40" s="144"/>
      <c r="AX40" s="178">
        <v>38</v>
      </c>
    </row>
    <row r="41" spans="1:50" ht="57" customHeight="1">
      <c r="A41" s="273" t="s">
        <v>15</v>
      </c>
      <c r="B41" s="274" t="s">
        <v>308</v>
      </c>
      <c r="C41" s="275"/>
      <c r="D41" s="275" t="s">
        <v>320</v>
      </c>
      <c r="E41" s="275" t="s">
        <v>240</v>
      </c>
      <c r="F41" s="273" t="str">
        <f t="shared" ref="F41:F43" si="32">F40</f>
        <v>2021-2025</v>
      </c>
      <c r="G41" s="275" t="s">
        <v>357</v>
      </c>
      <c r="H41" s="276">
        <v>1968</v>
      </c>
      <c r="I41" s="276">
        <v>1968</v>
      </c>
      <c r="J41" s="276"/>
      <c r="K41" s="276"/>
      <c r="L41" s="276">
        <f t="shared" si="29"/>
        <v>1768</v>
      </c>
      <c r="M41" s="276">
        <f t="shared" si="30"/>
        <v>1768</v>
      </c>
      <c r="N41" s="277"/>
      <c r="O41" s="277"/>
      <c r="P41" s="275" t="s">
        <v>357</v>
      </c>
      <c r="Q41" s="276">
        <v>1968</v>
      </c>
      <c r="R41" s="276">
        <v>1968</v>
      </c>
      <c r="S41" s="276"/>
      <c r="T41" s="276"/>
      <c r="U41" s="278">
        <v>1779</v>
      </c>
      <c r="V41" s="278">
        <v>1779</v>
      </c>
      <c r="W41" s="279"/>
      <c r="X41" s="279"/>
      <c r="Y41" s="142" t="s">
        <v>15</v>
      </c>
      <c r="Z41" s="146" t="s">
        <v>308</v>
      </c>
      <c r="AA41" s="144">
        <v>7902733</v>
      </c>
      <c r="AB41" s="144" t="s">
        <v>320</v>
      </c>
      <c r="AC41" s="144" t="s">
        <v>240</v>
      </c>
      <c r="AD41" s="144" t="s">
        <v>441</v>
      </c>
      <c r="AE41" s="144" t="s">
        <v>357</v>
      </c>
      <c r="AF41" s="183">
        <v>1968</v>
      </c>
      <c r="AG41" s="183">
        <v>1968</v>
      </c>
      <c r="AH41" s="183"/>
      <c r="AI41" s="183"/>
      <c r="AJ41" s="198">
        <f>AG28-AJ28-60</f>
        <v>1779</v>
      </c>
      <c r="AK41" s="198">
        <v>1779</v>
      </c>
      <c r="AL41" s="241">
        <f t="shared" si="17"/>
        <v>120</v>
      </c>
      <c r="AM41" s="234">
        <f t="shared" si="18"/>
        <v>1899</v>
      </c>
      <c r="AN41" s="247"/>
      <c r="AO41" s="247"/>
      <c r="AP41" s="247"/>
      <c r="AQ41" s="247">
        <v>800</v>
      </c>
      <c r="AR41" s="247">
        <v>1099</v>
      </c>
      <c r="AS41" s="203"/>
      <c r="AT41" s="203"/>
      <c r="AU41" s="197"/>
      <c r="AX41" s="178">
        <v>69</v>
      </c>
    </row>
    <row r="42" spans="1:50" ht="57" customHeight="1">
      <c r="A42" s="273" t="s">
        <v>15</v>
      </c>
      <c r="B42" s="274" t="s">
        <v>318</v>
      </c>
      <c r="C42" s="275"/>
      <c r="D42" s="275" t="s">
        <v>320</v>
      </c>
      <c r="E42" s="275" t="s">
        <v>240</v>
      </c>
      <c r="F42" s="273" t="str">
        <f t="shared" si="32"/>
        <v>2021-2025</v>
      </c>
      <c r="G42" s="275" t="s">
        <v>380</v>
      </c>
      <c r="H42" s="276">
        <v>1968</v>
      </c>
      <c r="I42" s="276">
        <v>1968</v>
      </c>
      <c r="J42" s="276"/>
      <c r="K42" s="276"/>
      <c r="L42" s="276">
        <f t="shared" si="29"/>
        <v>1768</v>
      </c>
      <c r="M42" s="276">
        <f t="shared" si="30"/>
        <v>1768</v>
      </c>
      <c r="N42" s="277"/>
      <c r="O42" s="277"/>
      <c r="P42" s="275" t="s">
        <v>380</v>
      </c>
      <c r="Q42" s="276">
        <v>1968</v>
      </c>
      <c r="R42" s="276">
        <v>1968</v>
      </c>
      <c r="S42" s="276"/>
      <c r="T42" s="276"/>
      <c r="U42" s="278">
        <v>1741</v>
      </c>
      <c r="V42" s="278">
        <v>1741</v>
      </c>
      <c r="W42" s="279"/>
      <c r="X42" s="279"/>
      <c r="Y42" s="142" t="s">
        <v>15</v>
      </c>
      <c r="Z42" s="146" t="s">
        <v>318</v>
      </c>
      <c r="AA42" s="144">
        <v>7909590</v>
      </c>
      <c r="AB42" s="144" t="s">
        <v>320</v>
      </c>
      <c r="AC42" s="144" t="s">
        <v>240</v>
      </c>
      <c r="AD42" s="144" t="s">
        <v>441</v>
      </c>
      <c r="AE42" s="144" t="s">
        <v>380</v>
      </c>
      <c r="AF42" s="183">
        <v>1968</v>
      </c>
      <c r="AG42" s="183">
        <v>1968</v>
      </c>
      <c r="AH42" s="183"/>
      <c r="AI42" s="183"/>
      <c r="AJ42" s="198">
        <f>AG29-AJ29-100</f>
        <v>1741</v>
      </c>
      <c r="AK42" s="198">
        <v>1741</v>
      </c>
      <c r="AL42" s="241">
        <f t="shared" si="17"/>
        <v>115</v>
      </c>
      <c r="AM42" s="234">
        <f t="shared" si="18"/>
        <v>1856</v>
      </c>
      <c r="AN42" s="247"/>
      <c r="AO42" s="247"/>
      <c r="AP42" s="247"/>
      <c r="AQ42" s="247">
        <v>750</v>
      </c>
      <c r="AR42" s="247">
        <v>1106</v>
      </c>
      <c r="AS42" s="203"/>
      <c r="AT42" s="203"/>
      <c r="AU42" s="197"/>
      <c r="AX42" s="178">
        <v>112</v>
      </c>
    </row>
    <row r="43" spans="1:50" ht="57" customHeight="1">
      <c r="A43" s="273" t="s">
        <v>15</v>
      </c>
      <c r="B43" s="274" t="s">
        <v>309</v>
      </c>
      <c r="C43" s="275"/>
      <c r="D43" s="275" t="s">
        <v>320</v>
      </c>
      <c r="E43" s="275" t="s">
        <v>240</v>
      </c>
      <c r="F43" s="273" t="str">
        <f t="shared" si="32"/>
        <v>2021-2025</v>
      </c>
      <c r="G43" s="275" t="s">
        <v>381</v>
      </c>
      <c r="H43" s="276">
        <v>1968</v>
      </c>
      <c r="I43" s="276">
        <v>1968</v>
      </c>
      <c r="J43" s="276"/>
      <c r="K43" s="276"/>
      <c r="L43" s="276">
        <f t="shared" si="29"/>
        <v>1768</v>
      </c>
      <c r="M43" s="276">
        <f t="shared" si="30"/>
        <v>1768</v>
      </c>
      <c r="N43" s="277"/>
      <c r="O43" s="277"/>
      <c r="P43" s="275" t="s">
        <v>381</v>
      </c>
      <c r="Q43" s="276">
        <v>1968</v>
      </c>
      <c r="R43" s="276">
        <v>1968</v>
      </c>
      <c r="S43" s="276"/>
      <c r="T43" s="276"/>
      <c r="U43" s="278">
        <v>1772</v>
      </c>
      <c r="V43" s="278">
        <v>1772</v>
      </c>
      <c r="W43" s="279"/>
      <c r="X43" s="279"/>
      <c r="Y43" s="142" t="s">
        <v>15</v>
      </c>
      <c r="Z43" s="146" t="s">
        <v>309</v>
      </c>
      <c r="AA43" s="144">
        <v>7909589</v>
      </c>
      <c r="AB43" s="144" t="s">
        <v>320</v>
      </c>
      <c r="AC43" s="144" t="s">
        <v>240</v>
      </c>
      <c r="AD43" s="144" t="s">
        <v>441</v>
      </c>
      <c r="AE43" s="144" t="s">
        <v>381</v>
      </c>
      <c r="AF43" s="183">
        <v>1968</v>
      </c>
      <c r="AG43" s="183">
        <v>1968</v>
      </c>
      <c r="AH43" s="183"/>
      <c r="AI43" s="183"/>
      <c r="AJ43" s="198">
        <f>AG30-AJ30-68</f>
        <v>1772</v>
      </c>
      <c r="AK43" s="198">
        <v>1772</v>
      </c>
      <c r="AL43" s="241">
        <f t="shared" si="17"/>
        <v>121</v>
      </c>
      <c r="AM43" s="234">
        <f t="shared" si="18"/>
        <v>1893</v>
      </c>
      <c r="AN43" s="247"/>
      <c r="AO43" s="247"/>
      <c r="AP43" s="247"/>
      <c r="AQ43" s="247">
        <v>800</v>
      </c>
      <c r="AR43" s="247">
        <v>1093</v>
      </c>
      <c r="AS43" s="203"/>
      <c r="AT43" s="203"/>
      <c r="AU43" s="197"/>
      <c r="AX43" s="178">
        <v>75</v>
      </c>
    </row>
    <row r="44" spans="1:50" s="157" customFormat="1" ht="49.5" customHeight="1">
      <c r="A44" s="280" t="s">
        <v>20</v>
      </c>
      <c r="B44" s="281" t="s">
        <v>310</v>
      </c>
      <c r="C44" s="280"/>
      <c r="D44" s="280"/>
      <c r="E44" s="280"/>
      <c r="F44" s="280"/>
      <c r="G44" s="280"/>
      <c r="H44" s="282"/>
      <c r="I44" s="282"/>
      <c r="J44" s="282"/>
      <c r="K44" s="282"/>
      <c r="L44" s="282">
        <f t="shared" ref="L44" si="33">L45+L48</f>
        <v>13160</v>
      </c>
      <c r="M44" s="282">
        <f>M45+M48</f>
        <v>13160</v>
      </c>
      <c r="N44" s="283">
        <f t="shared" ref="N44:O44" si="34">N45+N48</f>
        <v>0</v>
      </c>
      <c r="O44" s="283">
        <f t="shared" si="34"/>
        <v>0</v>
      </c>
      <c r="P44" s="280"/>
      <c r="Q44" s="282"/>
      <c r="R44" s="282"/>
      <c r="S44" s="282"/>
      <c r="T44" s="282"/>
      <c r="U44" s="282">
        <f>U45+U48</f>
        <v>11844</v>
      </c>
      <c r="V44" s="282">
        <f>V45+V48</f>
        <v>11844</v>
      </c>
      <c r="W44" s="283">
        <f t="shared" ref="W44:X44" si="35">W45+W48</f>
        <v>0</v>
      </c>
      <c r="X44" s="283">
        <f t="shared" si="35"/>
        <v>0</v>
      </c>
      <c r="Y44" s="154" t="s">
        <v>20</v>
      </c>
      <c r="Z44" s="155" t="s">
        <v>310</v>
      </c>
      <c r="AA44" s="154"/>
      <c r="AB44" s="154"/>
      <c r="AC44" s="154"/>
      <c r="AD44" s="154"/>
      <c r="AE44" s="154"/>
      <c r="AF44" s="184"/>
      <c r="AG44" s="184"/>
      <c r="AH44" s="184"/>
      <c r="AI44" s="184"/>
      <c r="AJ44" s="184">
        <f>AJ45+AJ48</f>
        <v>7890</v>
      </c>
      <c r="AK44" s="184">
        <f>AK45+AK48</f>
        <v>7890</v>
      </c>
      <c r="AL44" s="241">
        <f t="shared" si="17"/>
        <v>0</v>
      </c>
      <c r="AM44" s="236">
        <f t="shared" ref="AM44:AR44" si="36">AM45+AM48</f>
        <v>7890</v>
      </c>
      <c r="AN44" s="248">
        <f t="shared" si="36"/>
        <v>2630</v>
      </c>
      <c r="AO44" s="248">
        <f t="shared" si="36"/>
        <v>2630</v>
      </c>
      <c r="AP44" s="248">
        <f t="shared" si="36"/>
        <v>2630</v>
      </c>
      <c r="AQ44" s="248">
        <f t="shared" si="36"/>
        <v>0</v>
      </c>
      <c r="AR44" s="248">
        <f t="shared" si="36"/>
        <v>0</v>
      </c>
      <c r="AS44" s="170">
        <f t="shared" ref="AS44:AT44" si="37">AS45+AS48</f>
        <v>0</v>
      </c>
      <c r="AT44" s="170">
        <f t="shared" si="37"/>
        <v>0</v>
      </c>
      <c r="AU44" s="156" t="s">
        <v>448</v>
      </c>
      <c r="AX44" s="207"/>
    </row>
    <row r="45" spans="1:50" ht="21.95" customHeight="1">
      <c r="A45" s="268">
        <v>1</v>
      </c>
      <c r="B45" s="268" t="s">
        <v>45</v>
      </c>
      <c r="C45" s="268"/>
      <c r="D45" s="268"/>
      <c r="E45" s="272"/>
      <c r="F45" s="272"/>
      <c r="G45" s="272"/>
      <c r="H45" s="270"/>
      <c r="I45" s="270"/>
      <c r="J45" s="270"/>
      <c r="K45" s="270"/>
      <c r="L45" s="270">
        <f>SUM(L46:L47)</f>
        <v>1000</v>
      </c>
      <c r="M45" s="270">
        <f>SUM(M46:M47)</f>
        <v>1000</v>
      </c>
      <c r="N45" s="269">
        <f t="shared" ref="N45:O45" si="38">SUM(N46:N47)</f>
        <v>0</v>
      </c>
      <c r="O45" s="269">
        <f t="shared" si="38"/>
        <v>0</v>
      </c>
      <c r="P45" s="272"/>
      <c r="Q45" s="270"/>
      <c r="R45" s="270"/>
      <c r="S45" s="270"/>
      <c r="T45" s="270"/>
      <c r="U45" s="270">
        <f>SUM(U46:U47)</f>
        <v>721</v>
      </c>
      <c r="V45" s="270">
        <f>SUM(V46:V47)</f>
        <v>721</v>
      </c>
      <c r="W45" s="269">
        <f t="shared" ref="W45:X45" si="39">SUM(W46:W47)</f>
        <v>0</v>
      </c>
      <c r="X45" s="269">
        <f t="shared" si="39"/>
        <v>0</v>
      </c>
      <c r="Y45" s="228">
        <v>1</v>
      </c>
      <c r="Z45" s="228" t="s">
        <v>45</v>
      </c>
      <c r="AA45" s="228"/>
      <c r="AB45" s="228"/>
      <c r="AC45" s="153"/>
      <c r="AD45" s="153"/>
      <c r="AE45" s="153"/>
      <c r="AF45" s="182"/>
      <c r="AG45" s="182"/>
      <c r="AH45" s="182"/>
      <c r="AI45" s="182"/>
      <c r="AJ45" s="182">
        <f>SUM(AJ46:AJ47)</f>
        <v>721</v>
      </c>
      <c r="AK45" s="182">
        <f>SUM(AK46:AK47)</f>
        <v>721</v>
      </c>
      <c r="AL45" s="241">
        <f t="shared" si="17"/>
        <v>0</v>
      </c>
      <c r="AM45" s="232">
        <f t="shared" ref="AM45:AR45" si="40">SUM(AM46:AM47)</f>
        <v>721</v>
      </c>
      <c r="AN45" s="245">
        <f t="shared" si="40"/>
        <v>721</v>
      </c>
      <c r="AO45" s="245">
        <f t="shared" si="40"/>
        <v>0</v>
      </c>
      <c r="AP45" s="245">
        <f t="shared" si="40"/>
        <v>0</v>
      </c>
      <c r="AQ45" s="245">
        <f t="shared" si="40"/>
        <v>0</v>
      </c>
      <c r="AR45" s="245">
        <f t="shared" si="40"/>
        <v>0</v>
      </c>
      <c r="AS45" s="152">
        <f t="shared" ref="AS45:AT45" si="41">SUM(AS46:AS47)</f>
        <v>0</v>
      </c>
      <c r="AT45" s="152">
        <f t="shared" si="41"/>
        <v>0</v>
      </c>
      <c r="AU45" s="230"/>
    </row>
    <row r="46" spans="1:50" ht="38.25">
      <c r="A46" s="273" t="s">
        <v>15</v>
      </c>
      <c r="B46" s="284" t="s">
        <v>293</v>
      </c>
      <c r="C46" s="275"/>
      <c r="D46" s="275" t="s">
        <v>320</v>
      </c>
      <c r="E46" s="285" t="s">
        <v>328</v>
      </c>
      <c r="F46" s="286" t="str">
        <f>F43</f>
        <v>2021-2025</v>
      </c>
      <c r="G46" s="285" t="s">
        <v>382</v>
      </c>
      <c r="H46" s="276">
        <v>8000</v>
      </c>
      <c r="I46" s="276">
        <v>8000</v>
      </c>
      <c r="J46" s="276"/>
      <c r="K46" s="276"/>
      <c r="L46" s="276">
        <v>500</v>
      </c>
      <c r="M46" s="276">
        <v>500</v>
      </c>
      <c r="N46" s="277"/>
      <c r="O46" s="277"/>
      <c r="P46" s="285" t="s">
        <v>382</v>
      </c>
      <c r="Q46" s="276">
        <v>8000</v>
      </c>
      <c r="R46" s="276">
        <v>8000</v>
      </c>
      <c r="S46" s="276"/>
      <c r="T46" s="276"/>
      <c r="U46" s="276">
        <v>500</v>
      </c>
      <c r="V46" s="276">
        <v>500</v>
      </c>
      <c r="W46" s="277"/>
      <c r="X46" s="277"/>
      <c r="Y46" s="142" t="s">
        <v>15</v>
      </c>
      <c r="Z46" s="145" t="s">
        <v>293</v>
      </c>
      <c r="AA46" s="144">
        <v>7913664</v>
      </c>
      <c r="AB46" s="144" t="s">
        <v>320</v>
      </c>
      <c r="AC46" s="158" t="s">
        <v>328</v>
      </c>
      <c r="AD46" s="223" t="s">
        <v>438</v>
      </c>
      <c r="AE46" s="158" t="s">
        <v>382</v>
      </c>
      <c r="AF46" s="183">
        <v>8000</v>
      </c>
      <c r="AG46" s="183">
        <v>8000</v>
      </c>
      <c r="AH46" s="183"/>
      <c r="AI46" s="183"/>
      <c r="AJ46" s="183">
        <v>500</v>
      </c>
      <c r="AK46" s="183">
        <v>500</v>
      </c>
      <c r="AL46" s="241">
        <f t="shared" si="17"/>
        <v>0</v>
      </c>
      <c r="AM46" s="234">
        <f t="shared" si="18"/>
        <v>500</v>
      </c>
      <c r="AN46" s="246">
        <v>500</v>
      </c>
      <c r="AO46" s="246"/>
      <c r="AP46" s="246"/>
      <c r="AQ46" s="246"/>
      <c r="AR46" s="246"/>
      <c r="AS46" s="151"/>
      <c r="AT46" s="151"/>
      <c r="AU46" s="144"/>
    </row>
    <row r="47" spans="1:50" ht="38.25">
      <c r="A47" s="273" t="s">
        <v>15</v>
      </c>
      <c r="B47" s="284" t="s">
        <v>294</v>
      </c>
      <c r="C47" s="275"/>
      <c r="D47" s="275" t="s">
        <v>320</v>
      </c>
      <c r="E47" s="285" t="s">
        <v>235</v>
      </c>
      <c r="F47" s="286" t="str">
        <f>F46</f>
        <v>2021-2025</v>
      </c>
      <c r="G47" s="285" t="s">
        <v>344</v>
      </c>
      <c r="H47" s="276">
        <f>I47</f>
        <v>5160</v>
      </c>
      <c r="I47" s="276">
        <v>5160</v>
      </c>
      <c r="J47" s="276"/>
      <c r="K47" s="276"/>
      <c r="L47" s="276">
        <v>500</v>
      </c>
      <c r="M47" s="276">
        <v>500</v>
      </c>
      <c r="N47" s="277"/>
      <c r="O47" s="277"/>
      <c r="P47" s="285" t="s">
        <v>344</v>
      </c>
      <c r="Q47" s="276">
        <f>R47</f>
        <v>5160</v>
      </c>
      <c r="R47" s="276">
        <v>5160</v>
      </c>
      <c r="S47" s="276"/>
      <c r="T47" s="276"/>
      <c r="U47" s="278">
        <f>V47</f>
        <v>221</v>
      </c>
      <c r="V47" s="278">
        <f>500-279</f>
        <v>221</v>
      </c>
      <c r="W47" s="277"/>
      <c r="X47" s="277"/>
      <c r="Y47" s="142" t="s">
        <v>15</v>
      </c>
      <c r="Z47" s="145" t="s">
        <v>294</v>
      </c>
      <c r="AA47" s="144">
        <v>7916553</v>
      </c>
      <c r="AB47" s="144" t="s">
        <v>320</v>
      </c>
      <c r="AC47" s="158" t="s">
        <v>235</v>
      </c>
      <c r="AD47" s="223" t="s">
        <v>438</v>
      </c>
      <c r="AE47" s="158" t="s">
        <v>344</v>
      </c>
      <c r="AF47" s="183">
        <f>AG47</f>
        <v>5160</v>
      </c>
      <c r="AG47" s="183">
        <v>5160</v>
      </c>
      <c r="AH47" s="183"/>
      <c r="AI47" s="183"/>
      <c r="AJ47" s="198">
        <f>AK47</f>
        <v>221</v>
      </c>
      <c r="AK47" s="198">
        <f>500-279</f>
        <v>221</v>
      </c>
      <c r="AL47" s="241">
        <f t="shared" si="17"/>
        <v>0</v>
      </c>
      <c r="AM47" s="234">
        <f t="shared" si="18"/>
        <v>221</v>
      </c>
      <c r="AN47" s="247">
        <v>221</v>
      </c>
      <c r="AO47" s="247"/>
      <c r="AP47" s="247"/>
      <c r="AQ47" s="247"/>
      <c r="AR47" s="247"/>
      <c r="AS47" s="151"/>
      <c r="AT47" s="151"/>
      <c r="AU47" s="197"/>
    </row>
    <row r="48" spans="1:50" s="147" customFormat="1" ht="22.5" customHeight="1">
      <c r="A48" s="268">
        <v>2</v>
      </c>
      <c r="B48" s="268" t="s">
        <v>46</v>
      </c>
      <c r="C48" s="268"/>
      <c r="D48" s="268"/>
      <c r="E48" s="268"/>
      <c r="F48" s="268"/>
      <c r="G48" s="268"/>
      <c r="H48" s="270"/>
      <c r="I48" s="270"/>
      <c r="J48" s="270">
        <f t="shared" ref="J48:L48" si="42">SUM(J49:J50)</f>
        <v>0</v>
      </c>
      <c r="K48" s="270">
        <f t="shared" si="42"/>
        <v>0</v>
      </c>
      <c r="L48" s="270">
        <f t="shared" si="42"/>
        <v>12160</v>
      </c>
      <c r="M48" s="270">
        <f>SUM(M49:M50)</f>
        <v>12160</v>
      </c>
      <c r="N48" s="269">
        <f t="shared" ref="N48:O48" si="43">SUM(N49:N50)</f>
        <v>0</v>
      </c>
      <c r="O48" s="269">
        <f t="shared" si="43"/>
        <v>0</v>
      </c>
      <c r="P48" s="268"/>
      <c r="Q48" s="270"/>
      <c r="R48" s="270"/>
      <c r="S48" s="270">
        <f t="shared" ref="S48:T48" si="44">SUM(S49:S50)</f>
        <v>0</v>
      </c>
      <c r="T48" s="270">
        <f t="shared" si="44"/>
        <v>0</v>
      </c>
      <c r="U48" s="270">
        <f>SUM(U49:U50)</f>
        <v>11123</v>
      </c>
      <c r="V48" s="270">
        <f>SUM(V49:V50)</f>
        <v>11123</v>
      </c>
      <c r="W48" s="269">
        <f t="shared" ref="W48:X48" si="45">SUM(W49:W50)</f>
        <v>0</v>
      </c>
      <c r="X48" s="269">
        <f t="shared" si="45"/>
        <v>0</v>
      </c>
      <c r="Y48" s="228">
        <v>2</v>
      </c>
      <c r="Z48" s="228" t="s">
        <v>46</v>
      </c>
      <c r="AA48" s="228"/>
      <c r="AB48" s="228"/>
      <c r="AC48" s="228"/>
      <c r="AD48" s="228"/>
      <c r="AE48" s="228"/>
      <c r="AF48" s="182"/>
      <c r="AG48" s="182"/>
      <c r="AH48" s="182">
        <f t="shared" ref="AH48:AI48" si="46">SUM(AH49:AH50)</f>
        <v>0</v>
      </c>
      <c r="AI48" s="182">
        <f t="shared" si="46"/>
        <v>0</v>
      </c>
      <c r="AJ48" s="182">
        <f>SUM(AJ49:AJ50)</f>
        <v>7169</v>
      </c>
      <c r="AK48" s="182">
        <f>SUM(AK49:AK50)</f>
        <v>7169</v>
      </c>
      <c r="AL48" s="241">
        <f t="shared" si="17"/>
        <v>0</v>
      </c>
      <c r="AM48" s="232">
        <f t="shared" ref="AM48:AR48" si="47">SUM(AM49:AM50)</f>
        <v>7169</v>
      </c>
      <c r="AN48" s="245">
        <f t="shared" si="47"/>
        <v>1909</v>
      </c>
      <c r="AO48" s="245">
        <f t="shared" si="47"/>
        <v>2630</v>
      </c>
      <c r="AP48" s="245">
        <f t="shared" si="47"/>
        <v>2630</v>
      </c>
      <c r="AQ48" s="245">
        <f t="shared" si="47"/>
        <v>0</v>
      </c>
      <c r="AR48" s="245">
        <f t="shared" si="47"/>
        <v>0</v>
      </c>
      <c r="AS48" s="152">
        <f t="shared" ref="AS48:AT48" si="48">SUM(AS49:AS50)</f>
        <v>0</v>
      </c>
      <c r="AT48" s="152">
        <f t="shared" si="48"/>
        <v>0</v>
      </c>
      <c r="AU48" s="230"/>
      <c r="AX48" s="206"/>
    </row>
    <row r="49" spans="1:50" ht="58.5" customHeight="1">
      <c r="A49" s="273" t="s">
        <v>15</v>
      </c>
      <c r="B49" s="284" t="s">
        <v>293</v>
      </c>
      <c r="C49" s="275"/>
      <c r="D49" s="275" t="s">
        <v>320</v>
      </c>
      <c r="E49" s="285" t="s">
        <v>328</v>
      </c>
      <c r="F49" s="286" t="str">
        <f>F47</f>
        <v>2021-2025</v>
      </c>
      <c r="G49" s="285" t="s">
        <v>382</v>
      </c>
      <c r="H49" s="276">
        <v>8000</v>
      </c>
      <c r="I49" s="276">
        <v>8000</v>
      </c>
      <c r="J49" s="276"/>
      <c r="K49" s="276"/>
      <c r="L49" s="276">
        <f>I46-L46</f>
        <v>7500</v>
      </c>
      <c r="M49" s="276">
        <f>L49</f>
        <v>7500</v>
      </c>
      <c r="N49" s="277"/>
      <c r="O49" s="277"/>
      <c r="P49" s="285" t="s">
        <v>382</v>
      </c>
      <c r="Q49" s="276">
        <v>8000</v>
      </c>
      <c r="R49" s="276">
        <v>8000</v>
      </c>
      <c r="S49" s="276"/>
      <c r="T49" s="276"/>
      <c r="U49" s="278">
        <f>R46-U46-1316</f>
        <v>6184</v>
      </c>
      <c r="V49" s="278">
        <f>U49</f>
        <v>6184</v>
      </c>
      <c r="W49" s="277"/>
      <c r="X49" s="277"/>
      <c r="Y49" s="142" t="s">
        <v>15</v>
      </c>
      <c r="Z49" s="145" t="s">
        <v>293</v>
      </c>
      <c r="AA49" s="144">
        <v>7913664</v>
      </c>
      <c r="AB49" s="144" t="s">
        <v>320</v>
      </c>
      <c r="AC49" s="158" t="s">
        <v>328</v>
      </c>
      <c r="AD49" s="223" t="s">
        <v>438</v>
      </c>
      <c r="AE49" s="158" t="s">
        <v>382</v>
      </c>
      <c r="AF49" s="183">
        <v>8000</v>
      </c>
      <c r="AG49" s="183">
        <v>8000</v>
      </c>
      <c r="AH49" s="183"/>
      <c r="AI49" s="183"/>
      <c r="AJ49" s="198">
        <f>AK49</f>
        <v>3122</v>
      </c>
      <c r="AK49" s="198">
        <f>1630+930+562</f>
        <v>3122</v>
      </c>
      <c r="AL49" s="241">
        <f t="shared" si="17"/>
        <v>753</v>
      </c>
      <c r="AM49" s="234">
        <f t="shared" si="18"/>
        <v>3875</v>
      </c>
      <c r="AN49" s="247">
        <v>1630</v>
      </c>
      <c r="AO49" s="247">
        <v>930</v>
      </c>
      <c r="AP49" s="247">
        <v>1315</v>
      </c>
      <c r="AQ49" s="247"/>
      <c r="AR49" s="247"/>
      <c r="AS49" s="151"/>
      <c r="AT49" s="151"/>
      <c r="AU49" s="197" t="s">
        <v>454</v>
      </c>
      <c r="AX49" s="148"/>
    </row>
    <row r="50" spans="1:50" ht="60.75" customHeight="1">
      <c r="A50" s="273" t="s">
        <v>15</v>
      </c>
      <c r="B50" s="284" t="s">
        <v>294</v>
      </c>
      <c r="C50" s="275"/>
      <c r="D50" s="275" t="s">
        <v>320</v>
      </c>
      <c r="E50" s="285" t="s">
        <v>235</v>
      </c>
      <c r="F50" s="286" t="str">
        <f>F49</f>
        <v>2021-2025</v>
      </c>
      <c r="G50" s="285" t="s">
        <v>344</v>
      </c>
      <c r="H50" s="276">
        <f>I50</f>
        <v>5160</v>
      </c>
      <c r="I50" s="276">
        <v>5160</v>
      </c>
      <c r="J50" s="276"/>
      <c r="K50" s="276"/>
      <c r="L50" s="276">
        <f>I47-L47</f>
        <v>4660</v>
      </c>
      <c r="M50" s="276">
        <f>L50</f>
        <v>4660</v>
      </c>
      <c r="N50" s="277"/>
      <c r="O50" s="277"/>
      <c r="P50" s="285" t="s">
        <v>344</v>
      </c>
      <c r="Q50" s="276">
        <f>R50</f>
        <v>5160</v>
      </c>
      <c r="R50" s="276">
        <v>5160</v>
      </c>
      <c r="S50" s="276"/>
      <c r="T50" s="276"/>
      <c r="U50" s="278">
        <f>R47-U47</f>
        <v>4939</v>
      </c>
      <c r="V50" s="278">
        <f>U50</f>
        <v>4939</v>
      </c>
      <c r="W50" s="277"/>
      <c r="X50" s="277"/>
      <c r="Y50" s="142" t="s">
        <v>15</v>
      </c>
      <c r="Z50" s="145" t="s">
        <v>294</v>
      </c>
      <c r="AA50" s="144">
        <v>7916553</v>
      </c>
      <c r="AB50" s="144" t="s">
        <v>320</v>
      </c>
      <c r="AC50" s="158" t="s">
        <v>235</v>
      </c>
      <c r="AD50" s="223" t="s">
        <v>438</v>
      </c>
      <c r="AE50" s="158" t="s">
        <v>344</v>
      </c>
      <c r="AF50" s="183">
        <f>AG50</f>
        <v>5160</v>
      </c>
      <c r="AG50" s="183">
        <v>5160</v>
      </c>
      <c r="AH50" s="183"/>
      <c r="AI50" s="183"/>
      <c r="AJ50" s="198">
        <f>AK50</f>
        <v>4047</v>
      </c>
      <c r="AK50" s="198">
        <f>279+1700+2068</f>
        <v>4047</v>
      </c>
      <c r="AL50" s="241">
        <f t="shared" si="17"/>
        <v>-753</v>
      </c>
      <c r="AM50" s="234">
        <f t="shared" si="18"/>
        <v>3294</v>
      </c>
      <c r="AN50" s="247">
        <v>279</v>
      </c>
      <c r="AO50" s="247">
        <v>1700</v>
      </c>
      <c r="AP50" s="247">
        <v>1315</v>
      </c>
      <c r="AQ50" s="247"/>
      <c r="AR50" s="247"/>
      <c r="AS50" s="151"/>
      <c r="AT50" s="151"/>
      <c r="AU50" s="197" t="s">
        <v>461</v>
      </c>
    </row>
    <row r="51" spans="1:50" s="157" customFormat="1" ht="23.25" customHeight="1">
      <c r="A51" s="280" t="s">
        <v>66</v>
      </c>
      <c r="B51" s="281" t="s">
        <v>311</v>
      </c>
      <c r="C51" s="280"/>
      <c r="D51" s="280"/>
      <c r="E51" s="280"/>
      <c r="F51" s="280"/>
      <c r="G51" s="280"/>
      <c r="H51" s="282"/>
      <c r="I51" s="282"/>
      <c r="J51" s="282">
        <f t="shared" ref="J51:K51" si="49">J52+J54</f>
        <v>25000</v>
      </c>
      <c r="K51" s="282">
        <f t="shared" si="49"/>
        <v>25000</v>
      </c>
      <c r="L51" s="282">
        <f>L52+L54</f>
        <v>10000</v>
      </c>
      <c r="M51" s="282">
        <f>M52+M54</f>
        <v>10000</v>
      </c>
      <c r="N51" s="283">
        <f>N52+N54</f>
        <v>0</v>
      </c>
      <c r="O51" s="283">
        <f>O52+O54</f>
        <v>0</v>
      </c>
      <c r="P51" s="280"/>
      <c r="Q51" s="282"/>
      <c r="R51" s="282"/>
      <c r="S51" s="282">
        <f t="shared" ref="S51:T51" si="50">S52+S54</f>
        <v>25000</v>
      </c>
      <c r="T51" s="282">
        <f t="shared" si="50"/>
        <v>25000</v>
      </c>
      <c r="U51" s="282">
        <f>U52+U54</f>
        <v>10000</v>
      </c>
      <c r="V51" s="282">
        <f>V52+V54</f>
        <v>10000</v>
      </c>
      <c r="W51" s="283">
        <f>W52+W54</f>
        <v>0</v>
      </c>
      <c r="X51" s="283">
        <f>X52+X54</f>
        <v>0</v>
      </c>
      <c r="Y51" s="154" t="s">
        <v>66</v>
      </c>
      <c r="Z51" s="155" t="s">
        <v>311</v>
      </c>
      <c r="AA51" s="154"/>
      <c r="AB51" s="154"/>
      <c r="AC51" s="154"/>
      <c r="AD51" s="154"/>
      <c r="AE51" s="154"/>
      <c r="AF51" s="184"/>
      <c r="AG51" s="184"/>
      <c r="AH51" s="184">
        <f t="shared" ref="AH51:AI51" si="51">AH52+AH54</f>
        <v>25000</v>
      </c>
      <c r="AI51" s="184">
        <f t="shared" si="51"/>
        <v>25000</v>
      </c>
      <c r="AJ51" s="184">
        <f>AJ52+AJ54</f>
        <v>10000</v>
      </c>
      <c r="AK51" s="184">
        <f>AK52+AK54</f>
        <v>10000</v>
      </c>
      <c r="AL51" s="241">
        <f t="shared" si="17"/>
        <v>0</v>
      </c>
      <c r="AM51" s="236">
        <f t="shared" ref="AM51:AR51" si="52">AM52+AM54</f>
        <v>10000</v>
      </c>
      <c r="AN51" s="248">
        <f t="shared" si="52"/>
        <v>7500</v>
      </c>
      <c r="AO51" s="248">
        <f t="shared" si="52"/>
        <v>2500</v>
      </c>
      <c r="AP51" s="248">
        <f t="shared" si="52"/>
        <v>0</v>
      </c>
      <c r="AQ51" s="248">
        <f t="shared" si="52"/>
        <v>0</v>
      </c>
      <c r="AR51" s="248">
        <f t="shared" si="52"/>
        <v>0</v>
      </c>
      <c r="AS51" s="170">
        <f>AS52+AS54</f>
        <v>0</v>
      </c>
      <c r="AT51" s="170">
        <f>AT52+AT54</f>
        <v>0</v>
      </c>
      <c r="AU51" s="156"/>
      <c r="AX51" s="207"/>
    </row>
    <row r="52" spans="1:50" ht="21.95" customHeight="1">
      <c r="A52" s="268">
        <v>1</v>
      </c>
      <c r="B52" s="268" t="s">
        <v>45</v>
      </c>
      <c r="C52" s="268"/>
      <c r="D52" s="268"/>
      <c r="E52" s="272"/>
      <c r="F52" s="272"/>
      <c r="G52" s="272"/>
      <c r="H52" s="270"/>
      <c r="I52" s="270"/>
      <c r="J52" s="270">
        <f t="shared" ref="J52:K52" si="53">SUM(J53:J53)</f>
        <v>0</v>
      </c>
      <c r="K52" s="270">
        <f t="shared" si="53"/>
        <v>0</v>
      </c>
      <c r="L52" s="270">
        <f>SUM(L53:L53)</f>
        <v>0</v>
      </c>
      <c r="M52" s="270">
        <f>SUM(M53:M53)</f>
        <v>0</v>
      </c>
      <c r="N52" s="269">
        <f>SUM(N53:N53)</f>
        <v>0</v>
      </c>
      <c r="O52" s="269">
        <f>SUM(O53:O53)</f>
        <v>0</v>
      </c>
      <c r="P52" s="272"/>
      <c r="Q52" s="270"/>
      <c r="R52" s="270"/>
      <c r="S52" s="270">
        <f t="shared" ref="S52:T52" si="54">SUM(S53:S53)</f>
        <v>0</v>
      </c>
      <c r="T52" s="270">
        <f t="shared" si="54"/>
        <v>0</v>
      </c>
      <c r="U52" s="270">
        <f>SUM(U53:U53)</f>
        <v>0</v>
      </c>
      <c r="V52" s="270">
        <f>SUM(V53:V53)</f>
        <v>0</v>
      </c>
      <c r="W52" s="269">
        <f>SUM(W53:W53)</f>
        <v>0</v>
      </c>
      <c r="X52" s="269">
        <f>SUM(X53:X53)</f>
        <v>0</v>
      </c>
      <c r="Y52" s="228">
        <v>1</v>
      </c>
      <c r="Z52" s="228" t="s">
        <v>45</v>
      </c>
      <c r="AA52" s="228"/>
      <c r="AB52" s="228"/>
      <c r="AC52" s="153"/>
      <c r="AD52" s="153"/>
      <c r="AE52" s="153"/>
      <c r="AF52" s="182"/>
      <c r="AG52" s="182"/>
      <c r="AH52" s="182">
        <f t="shared" ref="AH52:AI52" si="55">SUM(AH53:AH53)</f>
        <v>0</v>
      </c>
      <c r="AI52" s="182">
        <f t="shared" si="55"/>
        <v>0</v>
      </c>
      <c r="AJ52" s="182">
        <f>SUM(AJ53:AJ53)</f>
        <v>0</v>
      </c>
      <c r="AK52" s="182">
        <f>SUM(AK53:AK53)</f>
        <v>0</v>
      </c>
      <c r="AL52" s="241">
        <f t="shared" si="17"/>
        <v>0</v>
      </c>
      <c r="AM52" s="234">
        <f t="shared" si="18"/>
        <v>0</v>
      </c>
      <c r="AN52" s="245"/>
      <c r="AO52" s="245"/>
      <c r="AP52" s="245"/>
      <c r="AQ52" s="245"/>
      <c r="AR52" s="245"/>
      <c r="AS52" s="152">
        <f>SUM(AS53:AS53)</f>
        <v>0</v>
      </c>
      <c r="AT52" s="152">
        <f>SUM(AT53:AT53)</f>
        <v>0</v>
      </c>
      <c r="AU52" s="230"/>
    </row>
    <row r="53" spans="1:50" ht="27.95" hidden="1" customHeight="1">
      <c r="A53" s="273" t="s">
        <v>15</v>
      </c>
      <c r="B53" s="287" t="s">
        <v>292</v>
      </c>
      <c r="C53" s="275"/>
      <c r="D53" s="275" t="s">
        <v>320</v>
      </c>
      <c r="E53" s="275"/>
      <c r="F53" s="275"/>
      <c r="G53" s="275"/>
      <c r="H53" s="276"/>
      <c r="I53" s="276"/>
      <c r="J53" s="276"/>
      <c r="K53" s="276"/>
      <c r="L53" s="276"/>
      <c r="M53" s="276"/>
      <c r="N53" s="277"/>
      <c r="O53" s="277"/>
      <c r="P53" s="275"/>
      <c r="Q53" s="276"/>
      <c r="R53" s="276"/>
      <c r="S53" s="276"/>
      <c r="T53" s="276"/>
      <c r="U53" s="276"/>
      <c r="V53" s="276"/>
      <c r="W53" s="277"/>
      <c r="X53" s="277"/>
      <c r="Y53" s="142" t="s">
        <v>15</v>
      </c>
      <c r="Z53" s="143" t="s">
        <v>292</v>
      </c>
      <c r="AA53" s="144"/>
      <c r="AB53" s="144" t="s">
        <v>320</v>
      </c>
      <c r="AC53" s="144"/>
      <c r="AD53" s="144"/>
      <c r="AE53" s="144"/>
      <c r="AF53" s="183"/>
      <c r="AG53" s="183"/>
      <c r="AH53" s="183"/>
      <c r="AI53" s="183"/>
      <c r="AJ53" s="183"/>
      <c r="AK53" s="183"/>
      <c r="AL53" s="241">
        <f t="shared" si="17"/>
        <v>0</v>
      </c>
      <c r="AM53" s="234">
        <f t="shared" si="18"/>
        <v>0</v>
      </c>
      <c r="AN53" s="246"/>
      <c r="AO53" s="246"/>
      <c r="AP53" s="246"/>
      <c r="AQ53" s="246"/>
      <c r="AR53" s="246"/>
      <c r="AS53" s="151"/>
      <c r="AT53" s="151"/>
      <c r="AU53" s="158"/>
    </row>
    <row r="54" spans="1:50" s="147" customFormat="1" ht="22.5" customHeight="1">
      <c r="A54" s="268">
        <v>2</v>
      </c>
      <c r="B54" s="268" t="s">
        <v>46</v>
      </c>
      <c r="C54" s="268"/>
      <c r="D54" s="268"/>
      <c r="E54" s="268"/>
      <c r="F54" s="268"/>
      <c r="G54" s="268"/>
      <c r="H54" s="270"/>
      <c r="I54" s="270"/>
      <c r="J54" s="270">
        <f>SUM(J55:J56)</f>
        <v>25000</v>
      </c>
      <c r="K54" s="270">
        <f t="shared" ref="K54:M54" si="56">SUM(K55:K56)</f>
        <v>25000</v>
      </c>
      <c r="L54" s="270">
        <f t="shared" si="56"/>
        <v>10000</v>
      </c>
      <c r="M54" s="270">
        <f t="shared" si="56"/>
        <v>10000</v>
      </c>
      <c r="N54" s="269">
        <f>SUM(N55:N55)</f>
        <v>0</v>
      </c>
      <c r="O54" s="269">
        <f>SUM(O55:O55)</f>
        <v>0</v>
      </c>
      <c r="P54" s="268"/>
      <c r="Q54" s="270"/>
      <c r="R54" s="270"/>
      <c r="S54" s="270">
        <f>SUM(S55:S56)</f>
        <v>25000</v>
      </c>
      <c r="T54" s="270">
        <f t="shared" ref="T54:V54" si="57">SUM(T55:T56)</f>
        <v>25000</v>
      </c>
      <c r="U54" s="270">
        <f>SUM(U55:U56)</f>
        <v>10000</v>
      </c>
      <c r="V54" s="270">
        <f t="shared" si="57"/>
        <v>10000</v>
      </c>
      <c r="W54" s="269">
        <f>SUM(W55:W55)</f>
        <v>0</v>
      </c>
      <c r="X54" s="269">
        <f>SUM(X55:X55)</f>
        <v>0</v>
      </c>
      <c r="Y54" s="228">
        <v>2</v>
      </c>
      <c r="Z54" s="228" t="s">
        <v>46</v>
      </c>
      <c r="AA54" s="228"/>
      <c r="AB54" s="228"/>
      <c r="AC54" s="228"/>
      <c r="AD54" s="228"/>
      <c r="AE54" s="228"/>
      <c r="AF54" s="182"/>
      <c r="AG54" s="182"/>
      <c r="AH54" s="182">
        <f>SUM(AH55:AH56)</f>
        <v>25000</v>
      </c>
      <c r="AI54" s="182">
        <f t="shared" ref="AI54" si="58">SUM(AI55:AI56)</f>
        <v>25000</v>
      </c>
      <c r="AJ54" s="182">
        <f>SUM(AJ55:AJ56)</f>
        <v>10000</v>
      </c>
      <c r="AK54" s="182">
        <f t="shared" ref="AK54:AR54" si="59">SUM(AK55:AK56)</f>
        <v>10000</v>
      </c>
      <c r="AL54" s="241">
        <f t="shared" si="17"/>
        <v>0</v>
      </c>
      <c r="AM54" s="232">
        <f t="shared" si="59"/>
        <v>10000</v>
      </c>
      <c r="AN54" s="245">
        <f t="shared" si="59"/>
        <v>7500</v>
      </c>
      <c r="AO54" s="245">
        <f t="shared" si="59"/>
        <v>2500</v>
      </c>
      <c r="AP54" s="245">
        <f t="shared" si="59"/>
        <v>0</v>
      </c>
      <c r="AQ54" s="245">
        <f t="shared" si="59"/>
        <v>0</v>
      </c>
      <c r="AR54" s="245">
        <f t="shared" si="59"/>
        <v>0</v>
      </c>
      <c r="AS54" s="152">
        <f>SUM(AS55:AS55)</f>
        <v>0</v>
      </c>
      <c r="AT54" s="152">
        <f>SUM(AT55:AT55)</f>
        <v>0</v>
      </c>
      <c r="AU54" s="230"/>
      <c r="AX54" s="206"/>
    </row>
    <row r="55" spans="1:50" ht="71.25" customHeight="1">
      <c r="A55" s="273" t="s">
        <v>15</v>
      </c>
      <c r="B55" s="287" t="s">
        <v>313</v>
      </c>
      <c r="C55" s="275">
        <v>7713157</v>
      </c>
      <c r="D55" s="275" t="s">
        <v>320</v>
      </c>
      <c r="E55" s="275" t="s">
        <v>239</v>
      </c>
      <c r="F55" s="275" t="s">
        <v>422</v>
      </c>
      <c r="G55" s="275" t="s">
        <v>353</v>
      </c>
      <c r="H55" s="276">
        <v>37750.04</v>
      </c>
      <c r="I55" s="276">
        <v>37750.04</v>
      </c>
      <c r="J55" s="276">
        <v>25000</v>
      </c>
      <c r="K55" s="276">
        <v>25000</v>
      </c>
      <c r="L55" s="276">
        <f>M55</f>
        <v>1189.9658509999999</v>
      </c>
      <c r="M55" s="276">
        <v>1189.9658509999999</v>
      </c>
      <c r="N55" s="277"/>
      <c r="O55" s="277"/>
      <c r="P55" s="275" t="s">
        <v>353</v>
      </c>
      <c r="Q55" s="276">
        <v>37750.04</v>
      </c>
      <c r="R55" s="276">
        <v>37750.04</v>
      </c>
      <c r="S55" s="278">
        <f>T55</f>
        <v>24096.423073999998</v>
      </c>
      <c r="T55" s="278">
        <f>25000-903.576926</f>
        <v>24096.423073999998</v>
      </c>
      <c r="U55" s="276">
        <f>V55</f>
        <v>1189.9658509999999</v>
      </c>
      <c r="V55" s="276">
        <v>1189.9658509999999</v>
      </c>
      <c r="W55" s="277"/>
      <c r="X55" s="277"/>
      <c r="Y55" s="142" t="s">
        <v>15</v>
      </c>
      <c r="Z55" s="143" t="s">
        <v>313</v>
      </c>
      <c r="AA55" s="144">
        <v>7713157</v>
      </c>
      <c r="AB55" s="144" t="s">
        <v>320</v>
      </c>
      <c r="AC55" s="144" t="s">
        <v>239</v>
      </c>
      <c r="AD55" s="197" t="s">
        <v>422</v>
      </c>
      <c r="AE55" s="144" t="s">
        <v>353</v>
      </c>
      <c r="AF55" s="183">
        <v>37750.04</v>
      </c>
      <c r="AG55" s="183">
        <v>37750.04</v>
      </c>
      <c r="AH55" s="198">
        <f>AI55</f>
        <v>24096.423073999998</v>
      </c>
      <c r="AI55" s="198">
        <f>25000-903.576926</f>
        <v>24096.423073999998</v>
      </c>
      <c r="AJ55" s="183">
        <f>AK55</f>
        <v>1189.9658509999999</v>
      </c>
      <c r="AK55" s="183">
        <v>1189.9658509999999</v>
      </c>
      <c r="AL55" s="241">
        <f t="shared" si="17"/>
        <v>0</v>
      </c>
      <c r="AM55" s="234">
        <f t="shared" si="18"/>
        <v>1189.9658509999999</v>
      </c>
      <c r="AN55" s="246">
        <v>1189.9658509999999</v>
      </c>
      <c r="AO55" s="246"/>
      <c r="AP55" s="246"/>
      <c r="AQ55" s="246"/>
      <c r="AR55" s="246"/>
      <c r="AS55" s="151"/>
      <c r="AT55" s="151"/>
      <c r="AU55" s="256"/>
    </row>
    <row r="56" spans="1:50" ht="71.25" customHeight="1">
      <c r="A56" s="273" t="s">
        <v>15</v>
      </c>
      <c r="B56" s="287" t="s">
        <v>338</v>
      </c>
      <c r="C56" s="275"/>
      <c r="D56" s="275" t="s">
        <v>320</v>
      </c>
      <c r="E56" s="275" t="s">
        <v>328</v>
      </c>
      <c r="F56" s="275" t="s">
        <v>285</v>
      </c>
      <c r="G56" s="275" t="s">
        <v>374</v>
      </c>
      <c r="H56" s="276">
        <v>11163</v>
      </c>
      <c r="I56" s="276">
        <v>11163</v>
      </c>
      <c r="J56" s="276"/>
      <c r="K56" s="276"/>
      <c r="L56" s="276">
        <v>8810.0341489999992</v>
      </c>
      <c r="M56" s="276">
        <v>8810.0341489999992</v>
      </c>
      <c r="N56" s="277"/>
      <c r="O56" s="277"/>
      <c r="P56" s="275" t="s">
        <v>408</v>
      </c>
      <c r="Q56" s="276">
        <v>11163</v>
      </c>
      <c r="R56" s="276">
        <v>11163</v>
      </c>
      <c r="S56" s="278">
        <v>903.57692599999996</v>
      </c>
      <c r="T56" s="278">
        <v>903.57692599999996</v>
      </c>
      <c r="U56" s="276">
        <v>8810.0341489999992</v>
      </c>
      <c r="V56" s="276">
        <v>8810.0341489999992</v>
      </c>
      <c r="W56" s="277"/>
      <c r="X56" s="277"/>
      <c r="Y56" s="142" t="s">
        <v>15</v>
      </c>
      <c r="Z56" s="143" t="s">
        <v>338</v>
      </c>
      <c r="AA56" s="144">
        <v>7928807</v>
      </c>
      <c r="AB56" s="144" t="s">
        <v>320</v>
      </c>
      <c r="AC56" s="144" t="s">
        <v>328</v>
      </c>
      <c r="AD56" s="197" t="s">
        <v>438</v>
      </c>
      <c r="AE56" s="144" t="s">
        <v>408</v>
      </c>
      <c r="AF56" s="183">
        <v>11163</v>
      </c>
      <c r="AG56" s="183">
        <v>11163</v>
      </c>
      <c r="AH56" s="198">
        <v>903.57692599999996</v>
      </c>
      <c r="AI56" s="198">
        <v>903.57692599999996</v>
      </c>
      <c r="AJ56" s="183">
        <v>8810.0341489999992</v>
      </c>
      <c r="AK56" s="183">
        <v>8810.0341489999992</v>
      </c>
      <c r="AL56" s="241">
        <f t="shared" si="17"/>
        <v>0</v>
      </c>
      <c r="AM56" s="234">
        <f t="shared" si="18"/>
        <v>8810.0341489999992</v>
      </c>
      <c r="AN56" s="246">
        <v>6310.0341490000001</v>
      </c>
      <c r="AO56" s="246">
        <v>2500</v>
      </c>
      <c r="AP56" s="246"/>
      <c r="AQ56" s="246"/>
      <c r="AR56" s="246"/>
      <c r="AS56" s="151"/>
      <c r="AT56" s="151"/>
      <c r="AU56" s="256"/>
    </row>
    <row r="57" spans="1:50" s="149" customFormat="1" ht="52.5">
      <c r="A57" s="268" t="s">
        <v>70</v>
      </c>
      <c r="B57" s="268" t="s">
        <v>290</v>
      </c>
      <c r="C57" s="268"/>
      <c r="D57" s="268"/>
      <c r="E57" s="268"/>
      <c r="F57" s="268"/>
      <c r="G57" s="268"/>
      <c r="H57" s="270"/>
      <c r="I57" s="270"/>
      <c r="J57" s="270">
        <f t="shared" ref="J57:O57" si="60">J58+J59</f>
        <v>9567.6163489999999</v>
      </c>
      <c r="K57" s="270">
        <f t="shared" si="60"/>
        <v>9567.6163489999999</v>
      </c>
      <c r="L57" s="271">
        <f t="shared" si="60"/>
        <v>153739.34643353845</v>
      </c>
      <c r="M57" s="271">
        <f t="shared" si="60"/>
        <v>153739.34643353845</v>
      </c>
      <c r="N57" s="269">
        <f t="shared" si="60"/>
        <v>0</v>
      </c>
      <c r="O57" s="269">
        <f t="shared" si="60"/>
        <v>0</v>
      </c>
      <c r="P57" s="268"/>
      <c r="Q57" s="270"/>
      <c r="R57" s="270"/>
      <c r="S57" s="270">
        <f t="shared" ref="S57:X57" si="61">S58+S59</f>
        <v>14844.207729000002</v>
      </c>
      <c r="T57" s="270">
        <f t="shared" si="61"/>
        <v>14844.207729000002</v>
      </c>
      <c r="U57" s="271">
        <f>U58+U59</f>
        <v>153835.94146799998</v>
      </c>
      <c r="V57" s="271">
        <f t="shared" si="61"/>
        <v>153835.94146799998</v>
      </c>
      <c r="W57" s="269">
        <f t="shared" si="61"/>
        <v>0</v>
      </c>
      <c r="X57" s="269">
        <f t="shared" si="61"/>
        <v>0</v>
      </c>
      <c r="Y57" s="228" t="s">
        <v>70</v>
      </c>
      <c r="Z57" s="257" t="s">
        <v>290</v>
      </c>
      <c r="AA57" s="228"/>
      <c r="AB57" s="228"/>
      <c r="AC57" s="228"/>
      <c r="AD57" s="228"/>
      <c r="AE57" s="228"/>
      <c r="AF57" s="182"/>
      <c r="AG57" s="182"/>
      <c r="AH57" s="182">
        <f t="shared" ref="AH57:AI57" si="62">AH58+AH59</f>
        <v>14844.207729000002</v>
      </c>
      <c r="AI57" s="182">
        <f t="shared" si="62"/>
        <v>14844.207729000002</v>
      </c>
      <c r="AJ57" s="199">
        <f>AJ58+AJ59</f>
        <v>145352.96710902563</v>
      </c>
      <c r="AK57" s="199">
        <f t="shared" ref="AK57:AT57" si="63">AK58+AK59</f>
        <v>145352.96710902563</v>
      </c>
      <c r="AL57" s="259">
        <f t="shared" si="17"/>
        <v>-128751.23833169229</v>
      </c>
      <c r="AM57" s="233">
        <f t="shared" si="63"/>
        <v>16601.72877733333</v>
      </c>
      <c r="AN57" s="244">
        <f t="shared" si="63"/>
        <v>11432.292879897435</v>
      </c>
      <c r="AO57" s="244">
        <f t="shared" si="63"/>
        <v>3900</v>
      </c>
      <c r="AP57" s="244">
        <f t="shared" si="63"/>
        <v>1333.5384615384614</v>
      </c>
      <c r="AQ57" s="244">
        <f t="shared" si="63"/>
        <v>0</v>
      </c>
      <c r="AR57" s="244">
        <f t="shared" si="63"/>
        <v>0</v>
      </c>
      <c r="AS57" s="298">
        <f t="shared" si="63"/>
        <v>0</v>
      </c>
      <c r="AT57" s="298">
        <f t="shared" si="63"/>
        <v>0</v>
      </c>
      <c r="AU57" s="260" t="s">
        <v>465</v>
      </c>
      <c r="AX57" s="299">
        <f>V57-AK57</f>
        <v>8482.9743589743448</v>
      </c>
    </row>
    <row r="58" spans="1:50" s="149" customFormat="1" ht="52.5">
      <c r="A58" s="268" t="s">
        <v>394</v>
      </c>
      <c r="B58" s="268" t="s">
        <v>396</v>
      </c>
      <c r="C58" s="268"/>
      <c r="D58" s="268"/>
      <c r="E58" s="268"/>
      <c r="F58" s="268"/>
      <c r="G58" s="268"/>
      <c r="H58" s="270"/>
      <c r="I58" s="270"/>
      <c r="J58" s="270"/>
      <c r="K58" s="270"/>
      <c r="L58" s="270">
        <f>(L59/0.78)*0.1</f>
        <v>17470.380276538461</v>
      </c>
      <c r="M58" s="270">
        <f>(M59/0.78)*0.1</f>
        <v>17470.380276538461</v>
      </c>
      <c r="N58" s="269"/>
      <c r="O58" s="269"/>
      <c r="P58" s="268"/>
      <c r="Q58" s="270"/>
      <c r="R58" s="270"/>
      <c r="S58" s="270"/>
      <c r="T58" s="270"/>
      <c r="U58" s="270">
        <f>(U59/0.78)*0.1</f>
        <v>17481.356984999999</v>
      </c>
      <c r="V58" s="270">
        <f>(V59/0.78)*0.1</f>
        <v>17481.356984999999</v>
      </c>
      <c r="W58" s="269"/>
      <c r="X58" s="269"/>
      <c r="Y58" s="228" t="s">
        <v>394</v>
      </c>
      <c r="Z58" s="257" t="s">
        <v>396</v>
      </c>
      <c r="AA58" s="228"/>
      <c r="AB58" s="228"/>
      <c r="AC58" s="228"/>
      <c r="AD58" s="228"/>
      <c r="AE58" s="228"/>
      <c r="AF58" s="182"/>
      <c r="AG58" s="182"/>
      <c r="AH58" s="182"/>
      <c r="AI58" s="182"/>
      <c r="AJ58" s="199">
        <f>(AJ59/0.78)*0.1</f>
        <v>16517.382626025643</v>
      </c>
      <c r="AK58" s="199">
        <f>(AK59/0.78)*0.1</f>
        <v>16517.382626025643</v>
      </c>
      <c r="AL58" s="259">
        <f t="shared" si="17"/>
        <v>-14630.822537692309</v>
      </c>
      <c r="AM58" s="233">
        <f t="shared" ref="AM58:AR58" si="64">(AM59/0.78)*0.1</f>
        <v>1886.5600883333329</v>
      </c>
      <c r="AN58" s="244">
        <f t="shared" si="64"/>
        <v>1299.1241908974359</v>
      </c>
      <c r="AO58" s="244">
        <v>500</v>
      </c>
      <c r="AP58" s="244">
        <f t="shared" si="64"/>
        <v>151.53846153846152</v>
      </c>
      <c r="AQ58" s="244">
        <f t="shared" si="64"/>
        <v>0</v>
      </c>
      <c r="AR58" s="244">
        <f t="shared" si="64"/>
        <v>0</v>
      </c>
      <c r="AS58" s="298"/>
      <c r="AT58" s="298"/>
      <c r="AU58" s="260" t="s">
        <v>464</v>
      </c>
      <c r="AX58" s="299">
        <f>V58-AK58</f>
        <v>963.97435897435571</v>
      </c>
    </row>
    <row r="59" spans="1:50" s="149" customFormat="1" ht="52.5">
      <c r="A59" s="268" t="s">
        <v>395</v>
      </c>
      <c r="B59" s="268" t="s">
        <v>397</v>
      </c>
      <c r="C59" s="268"/>
      <c r="D59" s="268"/>
      <c r="E59" s="268"/>
      <c r="F59" s="268"/>
      <c r="G59" s="268"/>
      <c r="H59" s="270"/>
      <c r="I59" s="270"/>
      <c r="J59" s="270">
        <f>J66+J69</f>
        <v>9567.6163489999999</v>
      </c>
      <c r="K59" s="270">
        <f t="shared" ref="K59:O59" si="65">K66+K69</f>
        <v>9567.6163489999999</v>
      </c>
      <c r="L59" s="270">
        <f>L66+L69</f>
        <v>136268.96615699999</v>
      </c>
      <c r="M59" s="270">
        <f t="shared" si="65"/>
        <v>136268.96615699999</v>
      </c>
      <c r="N59" s="269">
        <f t="shared" si="65"/>
        <v>0</v>
      </c>
      <c r="O59" s="269">
        <f t="shared" si="65"/>
        <v>0</v>
      </c>
      <c r="P59" s="268"/>
      <c r="Q59" s="270"/>
      <c r="R59" s="270"/>
      <c r="S59" s="270">
        <f t="shared" ref="S59:T59" si="66">S65+S60</f>
        <v>14844.207729000002</v>
      </c>
      <c r="T59" s="270">
        <f t="shared" si="66"/>
        <v>14844.207729000002</v>
      </c>
      <c r="U59" s="270">
        <f>U65+U60</f>
        <v>136354.58448299998</v>
      </c>
      <c r="V59" s="270">
        <f>V65+V60</f>
        <v>136354.58448299998</v>
      </c>
      <c r="W59" s="269">
        <f t="shared" ref="W59:X59" si="67">W66+W69</f>
        <v>0</v>
      </c>
      <c r="X59" s="269">
        <f t="shared" si="67"/>
        <v>0</v>
      </c>
      <c r="Y59" s="228" t="s">
        <v>395</v>
      </c>
      <c r="Z59" s="228" t="s">
        <v>397</v>
      </c>
      <c r="AA59" s="228"/>
      <c r="AB59" s="228"/>
      <c r="AC59" s="228"/>
      <c r="AD59" s="228"/>
      <c r="AE59" s="228"/>
      <c r="AF59" s="182"/>
      <c r="AG59" s="182"/>
      <c r="AH59" s="182">
        <f t="shared" ref="AH59:AI59" si="68">AH65+AH60</f>
        <v>14844.207729000002</v>
      </c>
      <c r="AI59" s="182">
        <f t="shared" si="68"/>
        <v>14844.207729000002</v>
      </c>
      <c r="AJ59" s="199">
        <f>AJ65+AJ60</f>
        <v>128835.584483</v>
      </c>
      <c r="AK59" s="199">
        <f>AK65+AK60</f>
        <v>128835.584483</v>
      </c>
      <c r="AL59" s="259">
        <f t="shared" si="17"/>
        <v>-114120.415794</v>
      </c>
      <c r="AM59" s="233">
        <f t="shared" ref="AM59:AR59" si="69">AM65+AM60</f>
        <v>14715.168688999998</v>
      </c>
      <c r="AN59" s="244">
        <f t="shared" si="69"/>
        <v>10133.168689</v>
      </c>
      <c r="AO59" s="244">
        <f t="shared" si="69"/>
        <v>3400</v>
      </c>
      <c r="AP59" s="244">
        <f t="shared" si="69"/>
        <v>1182</v>
      </c>
      <c r="AQ59" s="244">
        <f t="shared" si="69"/>
        <v>0</v>
      </c>
      <c r="AR59" s="244">
        <f t="shared" si="69"/>
        <v>0</v>
      </c>
      <c r="AS59" s="298">
        <f t="shared" ref="AS59:AT59" si="70">AS66+AS69</f>
        <v>0</v>
      </c>
      <c r="AT59" s="298">
        <f t="shared" si="70"/>
        <v>0</v>
      </c>
      <c r="AU59" s="260" t="s">
        <v>463</v>
      </c>
      <c r="AX59" s="299">
        <f>U59-AJ59</f>
        <v>7518.9999999999854</v>
      </c>
    </row>
    <row r="60" spans="1:50" s="149" customFormat="1" ht="32.25" customHeight="1">
      <c r="A60" s="268" t="s">
        <v>19</v>
      </c>
      <c r="B60" s="268" t="s">
        <v>421</v>
      </c>
      <c r="C60" s="268"/>
      <c r="D60" s="268"/>
      <c r="E60" s="268"/>
      <c r="F60" s="268"/>
      <c r="G60" s="268"/>
      <c r="H60" s="270"/>
      <c r="I60" s="270"/>
      <c r="J60" s="270"/>
      <c r="K60" s="270"/>
      <c r="L60" s="270"/>
      <c r="M60" s="270"/>
      <c r="N60" s="269"/>
      <c r="O60" s="269"/>
      <c r="P60" s="268"/>
      <c r="Q60" s="270"/>
      <c r="R60" s="270"/>
      <c r="S60" s="270"/>
      <c r="T60" s="270"/>
      <c r="U60" s="271">
        <v>5000</v>
      </c>
      <c r="V60" s="271">
        <v>5000</v>
      </c>
      <c r="W60" s="269"/>
      <c r="X60" s="269"/>
      <c r="Y60" s="228" t="s">
        <v>19</v>
      </c>
      <c r="Z60" s="228" t="s">
        <v>421</v>
      </c>
      <c r="AA60" s="228"/>
      <c r="AB60" s="228"/>
      <c r="AC60" s="228"/>
      <c r="AD60" s="228"/>
      <c r="AE60" s="228"/>
      <c r="AF60" s="182"/>
      <c r="AG60" s="182"/>
      <c r="AH60" s="182"/>
      <c r="AI60" s="182"/>
      <c r="AJ60" s="199">
        <v>5000</v>
      </c>
      <c r="AK60" s="199">
        <v>5000</v>
      </c>
      <c r="AL60" s="241">
        <f t="shared" si="17"/>
        <v>-5000</v>
      </c>
      <c r="AM60" s="234">
        <f t="shared" si="18"/>
        <v>0</v>
      </c>
      <c r="AN60" s="244"/>
      <c r="AO60" s="244"/>
      <c r="AP60" s="244"/>
      <c r="AQ60" s="244"/>
      <c r="AR60" s="244"/>
      <c r="AS60" s="152"/>
      <c r="AT60" s="152"/>
      <c r="AU60" s="230"/>
      <c r="AX60" s="204"/>
    </row>
    <row r="61" spans="1:50" s="178" customFormat="1" ht="66" hidden="1" customHeight="1">
      <c r="A61" s="273" t="s">
        <v>15</v>
      </c>
      <c r="B61" s="287" t="s">
        <v>366</v>
      </c>
      <c r="C61" s="275"/>
      <c r="D61" s="275" t="s">
        <v>368</v>
      </c>
      <c r="E61" s="275" t="s">
        <v>240</v>
      </c>
      <c r="F61" s="275" t="s">
        <v>285</v>
      </c>
      <c r="G61" s="275" t="s">
        <v>384</v>
      </c>
      <c r="H61" s="276">
        <v>908.80342299999995</v>
      </c>
      <c r="I61" s="276">
        <f>H61</f>
        <v>908.80342299999995</v>
      </c>
      <c r="J61" s="276"/>
      <c r="K61" s="276"/>
      <c r="L61" s="276">
        <f>908.803-467.02</f>
        <v>441.78300000000002</v>
      </c>
      <c r="M61" s="276">
        <f>L61</f>
        <v>441.78300000000002</v>
      </c>
      <c r="N61" s="277"/>
      <c r="O61" s="277"/>
      <c r="P61" s="275" t="s">
        <v>384</v>
      </c>
      <c r="Q61" s="276">
        <v>908.80342299999995</v>
      </c>
      <c r="R61" s="276">
        <f>Q61</f>
        <v>908.80342299999995</v>
      </c>
      <c r="S61" s="278">
        <f>T61</f>
        <v>467.02</v>
      </c>
      <c r="T61" s="278">
        <v>467.02</v>
      </c>
      <c r="U61" s="276">
        <f>908.803-467.02</f>
        <v>441.78300000000002</v>
      </c>
      <c r="V61" s="276">
        <f>U61</f>
        <v>441.78300000000002</v>
      </c>
      <c r="W61" s="277"/>
      <c r="X61" s="277"/>
      <c r="Y61" s="142" t="s">
        <v>15</v>
      </c>
      <c r="Z61" s="143" t="s">
        <v>366</v>
      </c>
      <c r="AA61" s="144"/>
      <c r="AB61" s="144" t="s">
        <v>368</v>
      </c>
      <c r="AC61" s="144" t="s">
        <v>240</v>
      </c>
      <c r="AD61" s="144" t="s">
        <v>285</v>
      </c>
      <c r="AE61" s="144" t="s">
        <v>384</v>
      </c>
      <c r="AF61" s="183">
        <v>908.80342299999995</v>
      </c>
      <c r="AG61" s="183">
        <f>AF61</f>
        <v>908.80342299999995</v>
      </c>
      <c r="AH61" s="198">
        <f>AI61</f>
        <v>467.02</v>
      </c>
      <c r="AI61" s="198">
        <v>467.02</v>
      </c>
      <c r="AJ61" s="183">
        <f>908.803-467.02</f>
        <v>441.78300000000002</v>
      </c>
      <c r="AK61" s="183">
        <f>AJ61</f>
        <v>441.78300000000002</v>
      </c>
      <c r="AL61" s="241">
        <f t="shared" si="17"/>
        <v>-441.78300000000002</v>
      </c>
      <c r="AM61" s="234">
        <f t="shared" si="18"/>
        <v>0</v>
      </c>
      <c r="AN61" s="246"/>
      <c r="AO61" s="246"/>
      <c r="AP61" s="246"/>
      <c r="AQ61" s="246"/>
      <c r="AR61" s="246"/>
      <c r="AS61" s="151"/>
      <c r="AT61" s="151"/>
      <c r="AU61" s="158"/>
    </row>
    <row r="62" spans="1:50" s="178" customFormat="1" ht="58.5" hidden="1" customHeight="1">
      <c r="A62" s="273" t="s">
        <v>15</v>
      </c>
      <c r="B62" s="287" t="s">
        <v>414</v>
      </c>
      <c r="C62" s="275"/>
      <c r="D62" s="275"/>
      <c r="E62" s="275"/>
      <c r="F62" s="275"/>
      <c r="G62" s="275"/>
      <c r="H62" s="276"/>
      <c r="I62" s="276"/>
      <c r="J62" s="276"/>
      <c r="K62" s="276"/>
      <c r="L62" s="276"/>
      <c r="M62" s="276"/>
      <c r="N62" s="277"/>
      <c r="O62" s="277"/>
      <c r="P62" s="275" t="s">
        <v>413</v>
      </c>
      <c r="Q62" s="276">
        <f>R62</f>
        <v>2388.0590000000002</v>
      </c>
      <c r="R62" s="276">
        <v>2388.0590000000002</v>
      </c>
      <c r="S62" s="278"/>
      <c r="T62" s="278"/>
      <c r="U62" s="276">
        <f>V62</f>
        <v>2388.0590000000002</v>
      </c>
      <c r="V62" s="276">
        <f>R62-T62</f>
        <v>2388.0590000000002</v>
      </c>
      <c r="W62" s="277"/>
      <c r="X62" s="277"/>
      <c r="Y62" s="142" t="s">
        <v>15</v>
      </c>
      <c r="Z62" s="143" t="s">
        <v>414</v>
      </c>
      <c r="AA62" s="144"/>
      <c r="AB62" s="144"/>
      <c r="AC62" s="144"/>
      <c r="AD62" s="144"/>
      <c r="AE62" s="144" t="s">
        <v>413</v>
      </c>
      <c r="AF62" s="183">
        <f>AG62</f>
        <v>2388.0590000000002</v>
      </c>
      <c r="AG62" s="183">
        <v>2388.0590000000002</v>
      </c>
      <c r="AH62" s="198"/>
      <c r="AI62" s="198"/>
      <c r="AJ62" s="183">
        <f>AK62</f>
        <v>2388.0590000000002</v>
      </c>
      <c r="AK62" s="183">
        <f>AG62-AI62</f>
        <v>2388.0590000000002</v>
      </c>
      <c r="AL62" s="241">
        <f t="shared" si="17"/>
        <v>-2388.0590000000002</v>
      </c>
      <c r="AM62" s="234">
        <f t="shared" si="18"/>
        <v>0</v>
      </c>
      <c r="AN62" s="246"/>
      <c r="AO62" s="246"/>
      <c r="AP62" s="246"/>
      <c r="AQ62" s="246"/>
      <c r="AR62" s="246"/>
      <c r="AS62" s="151"/>
      <c r="AT62" s="151"/>
      <c r="AU62" s="158"/>
    </row>
    <row r="63" spans="1:50" s="178" customFormat="1" ht="58.5" hidden="1" customHeight="1">
      <c r="A63" s="273" t="s">
        <v>15</v>
      </c>
      <c r="B63" s="287" t="s">
        <v>416</v>
      </c>
      <c r="C63" s="275"/>
      <c r="D63" s="275"/>
      <c r="E63" s="275"/>
      <c r="F63" s="275"/>
      <c r="G63" s="275"/>
      <c r="H63" s="276"/>
      <c r="I63" s="276"/>
      <c r="J63" s="276"/>
      <c r="K63" s="276"/>
      <c r="L63" s="276"/>
      <c r="M63" s="276"/>
      <c r="N63" s="277"/>
      <c r="O63" s="277"/>
      <c r="P63" s="275" t="s">
        <v>417</v>
      </c>
      <c r="Q63" s="276">
        <f>R63</f>
        <v>1379.614</v>
      </c>
      <c r="R63" s="276">
        <v>1379.614</v>
      </c>
      <c r="S63" s="278"/>
      <c r="T63" s="278"/>
      <c r="U63" s="276">
        <f>V63</f>
        <v>1379.614</v>
      </c>
      <c r="V63" s="276">
        <f>R63-T63</f>
        <v>1379.614</v>
      </c>
      <c r="W63" s="277"/>
      <c r="X63" s="277"/>
      <c r="Y63" s="142" t="s">
        <v>15</v>
      </c>
      <c r="Z63" s="143" t="s">
        <v>416</v>
      </c>
      <c r="AA63" s="144"/>
      <c r="AB63" s="144"/>
      <c r="AC63" s="144"/>
      <c r="AD63" s="144"/>
      <c r="AE63" s="144" t="s">
        <v>417</v>
      </c>
      <c r="AF63" s="183">
        <f>AG63</f>
        <v>1379.614</v>
      </c>
      <c r="AG63" s="183">
        <v>1379.614</v>
      </c>
      <c r="AH63" s="198"/>
      <c r="AI63" s="198"/>
      <c r="AJ63" s="183">
        <f>AK63</f>
        <v>1379.614</v>
      </c>
      <c r="AK63" s="183">
        <f>AG63-AI63</f>
        <v>1379.614</v>
      </c>
      <c r="AL63" s="241">
        <f t="shared" si="17"/>
        <v>-1379.614</v>
      </c>
      <c r="AM63" s="234">
        <f t="shared" si="18"/>
        <v>0</v>
      </c>
      <c r="AN63" s="246"/>
      <c r="AO63" s="246"/>
      <c r="AP63" s="246"/>
      <c r="AQ63" s="246"/>
      <c r="AR63" s="246"/>
      <c r="AS63" s="151"/>
      <c r="AT63" s="151"/>
      <c r="AU63" s="158"/>
    </row>
    <row r="64" spans="1:50" s="178" customFormat="1" ht="58.5" hidden="1" customHeight="1">
      <c r="A64" s="273" t="s">
        <v>15</v>
      </c>
      <c r="B64" s="287" t="s">
        <v>418</v>
      </c>
      <c r="C64" s="275"/>
      <c r="D64" s="275"/>
      <c r="E64" s="275"/>
      <c r="F64" s="275"/>
      <c r="G64" s="275"/>
      <c r="H64" s="276"/>
      <c r="I64" s="276"/>
      <c r="J64" s="276"/>
      <c r="K64" s="276"/>
      <c r="L64" s="276"/>
      <c r="M64" s="276"/>
      <c r="N64" s="277"/>
      <c r="O64" s="277"/>
      <c r="P64" s="275"/>
      <c r="Q64" s="276"/>
      <c r="R64" s="276"/>
      <c r="S64" s="278"/>
      <c r="T64" s="278"/>
      <c r="U64" s="276"/>
      <c r="V64" s="276"/>
      <c r="W64" s="277"/>
      <c r="X64" s="277"/>
      <c r="Y64" s="142" t="s">
        <v>15</v>
      </c>
      <c r="Z64" s="143" t="s">
        <v>418</v>
      </c>
      <c r="AA64" s="144"/>
      <c r="AB64" s="144"/>
      <c r="AC64" s="144"/>
      <c r="AD64" s="144"/>
      <c r="AE64" s="144"/>
      <c r="AF64" s="183"/>
      <c r="AG64" s="183"/>
      <c r="AH64" s="198"/>
      <c r="AI64" s="198"/>
      <c r="AJ64" s="183"/>
      <c r="AK64" s="183"/>
      <c r="AL64" s="241">
        <f t="shared" si="17"/>
        <v>0</v>
      </c>
      <c r="AM64" s="234">
        <f t="shared" si="18"/>
        <v>0</v>
      </c>
      <c r="AN64" s="246"/>
      <c r="AO64" s="246"/>
      <c r="AP64" s="246"/>
      <c r="AQ64" s="246"/>
      <c r="AR64" s="246"/>
      <c r="AS64" s="151"/>
      <c r="AT64" s="151"/>
      <c r="AU64" s="158"/>
    </row>
    <row r="65" spans="1:50" s="149" customFormat="1" ht="32.25" customHeight="1">
      <c r="A65" s="268" t="s">
        <v>20</v>
      </c>
      <c r="B65" s="268" t="s">
        <v>410</v>
      </c>
      <c r="C65" s="268"/>
      <c r="D65" s="268"/>
      <c r="E65" s="268"/>
      <c r="F65" s="268"/>
      <c r="G65" s="268"/>
      <c r="H65" s="270"/>
      <c r="I65" s="270"/>
      <c r="J65" s="270">
        <f t="shared" ref="J65:T65" si="71">J66+J69</f>
        <v>9567.6163489999999</v>
      </c>
      <c r="K65" s="270">
        <f t="shared" si="71"/>
        <v>9567.6163489999999</v>
      </c>
      <c r="L65" s="270">
        <f t="shared" si="71"/>
        <v>136268.96615699999</v>
      </c>
      <c r="M65" s="270">
        <f t="shared" si="71"/>
        <v>136268.96615699999</v>
      </c>
      <c r="N65" s="270">
        <f t="shared" si="71"/>
        <v>0</v>
      </c>
      <c r="O65" s="270">
        <f t="shared" si="71"/>
        <v>0</v>
      </c>
      <c r="P65" s="270">
        <f t="shared" si="71"/>
        <v>0</v>
      </c>
      <c r="Q65" s="270">
        <f t="shared" si="71"/>
        <v>0</v>
      </c>
      <c r="R65" s="270">
        <f t="shared" si="71"/>
        <v>0</v>
      </c>
      <c r="S65" s="270">
        <f t="shared" si="71"/>
        <v>14844.207729000002</v>
      </c>
      <c r="T65" s="270">
        <f t="shared" si="71"/>
        <v>14844.207729000002</v>
      </c>
      <c r="U65" s="270">
        <f>U66+U69</f>
        <v>131354.58448299998</v>
      </c>
      <c r="V65" s="270">
        <f>V66+V69</f>
        <v>131354.58448299998</v>
      </c>
      <c r="W65" s="269"/>
      <c r="X65" s="269"/>
      <c r="Y65" s="228" t="s">
        <v>20</v>
      </c>
      <c r="Z65" s="228" t="s">
        <v>410</v>
      </c>
      <c r="AA65" s="228"/>
      <c r="AB65" s="228"/>
      <c r="AC65" s="228"/>
      <c r="AD65" s="228"/>
      <c r="AE65" s="182">
        <f t="shared" ref="AE65:AI65" si="72">AE66+AE69</f>
        <v>0</v>
      </c>
      <c r="AF65" s="182">
        <f t="shared" si="72"/>
        <v>0</v>
      </c>
      <c r="AG65" s="182">
        <f t="shared" si="72"/>
        <v>0</v>
      </c>
      <c r="AH65" s="182">
        <f t="shared" si="72"/>
        <v>14844.207729000002</v>
      </c>
      <c r="AI65" s="182">
        <f t="shared" si="72"/>
        <v>14844.207729000002</v>
      </c>
      <c r="AJ65" s="182">
        <f>AJ66+AJ69</f>
        <v>123835.584483</v>
      </c>
      <c r="AK65" s="182">
        <f>AK66+AK69</f>
        <v>123835.584483</v>
      </c>
      <c r="AL65" s="241">
        <f t="shared" si="17"/>
        <v>-109120.415794</v>
      </c>
      <c r="AM65" s="232">
        <f t="shared" ref="AM65:AR65" si="73">AM66+AM69</f>
        <v>14715.168688999998</v>
      </c>
      <c r="AN65" s="245">
        <f t="shared" si="73"/>
        <v>10133.168689</v>
      </c>
      <c r="AO65" s="245">
        <f t="shared" si="73"/>
        <v>3400</v>
      </c>
      <c r="AP65" s="245">
        <f t="shared" si="73"/>
        <v>1182</v>
      </c>
      <c r="AQ65" s="245">
        <f t="shared" si="73"/>
        <v>0</v>
      </c>
      <c r="AR65" s="245">
        <f t="shared" si="73"/>
        <v>0</v>
      </c>
      <c r="AS65" s="152"/>
      <c r="AT65" s="152"/>
      <c r="AU65" s="230"/>
      <c r="AX65" s="204"/>
    </row>
    <row r="66" spans="1:50" ht="21.95" customHeight="1">
      <c r="A66" s="268" t="s">
        <v>411</v>
      </c>
      <c r="B66" s="268" t="s">
        <v>45</v>
      </c>
      <c r="C66" s="268"/>
      <c r="D66" s="268"/>
      <c r="E66" s="268"/>
      <c r="F66" s="268"/>
      <c r="G66" s="268"/>
      <c r="H66" s="270">
        <f t="shared" ref="H66:I66" si="74">H67+H68</f>
        <v>0</v>
      </c>
      <c r="I66" s="270">
        <f t="shared" si="74"/>
        <v>0</v>
      </c>
      <c r="J66" s="270">
        <f t="shared" ref="J66" si="75">J67+J68</f>
        <v>0</v>
      </c>
      <c r="K66" s="270">
        <f t="shared" ref="K66:L66" si="76">K67+K68</f>
        <v>0</v>
      </c>
      <c r="L66" s="270">
        <f t="shared" si="76"/>
        <v>0</v>
      </c>
      <c r="M66" s="270">
        <f t="shared" ref="M66" si="77">M67+M68</f>
        <v>0</v>
      </c>
      <c r="N66" s="270">
        <f t="shared" ref="N66:O66" si="78">N67+N68</f>
        <v>0</v>
      </c>
      <c r="O66" s="270">
        <f t="shared" si="78"/>
        <v>0</v>
      </c>
      <c r="P66" s="270"/>
      <c r="Q66" s="270"/>
      <c r="R66" s="270"/>
      <c r="S66" s="270">
        <f t="shared" ref="S66:T66" si="79">S67+S68</f>
        <v>0</v>
      </c>
      <c r="T66" s="270">
        <f t="shared" si="79"/>
        <v>0</v>
      </c>
      <c r="U66" s="270">
        <f>U67+U68</f>
        <v>200</v>
      </c>
      <c r="V66" s="270">
        <f t="shared" ref="V66:X66" si="80">V67+V68</f>
        <v>200</v>
      </c>
      <c r="W66" s="270">
        <f t="shared" si="80"/>
        <v>0</v>
      </c>
      <c r="X66" s="270">
        <f t="shared" si="80"/>
        <v>0</v>
      </c>
      <c r="Y66" s="228" t="s">
        <v>411</v>
      </c>
      <c r="Z66" s="228" t="s">
        <v>45</v>
      </c>
      <c r="AA66" s="228"/>
      <c r="AB66" s="228"/>
      <c r="AC66" s="228"/>
      <c r="AD66" s="228"/>
      <c r="AE66" s="182"/>
      <c r="AF66" s="182"/>
      <c r="AG66" s="182"/>
      <c r="AH66" s="182">
        <f t="shared" ref="AH66:AI66" si="81">AH67+AH68</f>
        <v>0</v>
      </c>
      <c r="AI66" s="182">
        <f t="shared" si="81"/>
        <v>0</v>
      </c>
      <c r="AJ66" s="182">
        <f>AJ67+AJ68</f>
        <v>200</v>
      </c>
      <c r="AK66" s="182">
        <f t="shared" ref="AK66:AT66" si="82">AK67+AK68</f>
        <v>200</v>
      </c>
      <c r="AL66" s="241">
        <f t="shared" si="17"/>
        <v>0</v>
      </c>
      <c r="AM66" s="232">
        <f t="shared" si="82"/>
        <v>200</v>
      </c>
      <c r="AN66" s="245">
        <f t="shared" si="82"/>
        <v>0</v>
      </c>
      <c r="AO66" s="245">
        <f t="shared" si="82"/>
        <v>200</v>
      </c>
      <c r="AP66" s="245">
        <f t="shared" si="82"/>
        <v>0</v>
      </c>
      <c r="AQ66" s="245">
        <f t="shared" si="82"/>
        <v>0</v>
      </c>
      <c r="AR66" s="245">
        <f t="shared" si="82"/>
        <v>0</v>
      </c>
      <c r="AS66" s="182">
        <f t="shared" si="82"/>
        <v>0</v>
      </c>
      <c r="AT66" s="182">
        <f t="shared" si="82"/>
        <v>0</v>
      </c>
      <c r="AU66" s="230"/>
      <c r="AX66" s="208">
        <f>AX58+AX87+AX88+AX91</f>
        <v>8482.9743589743557</v>
      </c>
    </row>
    <row r="67" spans="1:50" ht="58.5" customHeight="1">
      <c r="A67" s="273" t="s">
        <v>15</v>
      </c>
      <c r="B67" s="287" t="s">
        <v>340</v>
      </c>
      <c r="C67" s="275"/>
      <c r="D67" s="275" t="s">
        <v>320</v>
      </c>
      <c r="E67" s="275" t="s">
        <v>239</v>
      </c>
      <c r="F67" s="275" t="s">
        <v>285</v>
      </c>
      <c r="G67" s="275" t="s">
        <v>346</v>
      </c>
      <c r="H67" s="276"/>
      <c r="I67" s="276"/>
      <c r="J67" s="276"/>
      <c r="K67" s="276"/>
      <c r="L67" s="276"/>
      <c r="M67" s="276"/>
      <c r="N67" s="277"/>
      <c r="O67" s="277"/>
      <c r="P67" s="275" t="s">
        <v>346</v>
      </c>
      <c r="Q67" s="276">
        <f>R67</f>
        <v>104248</v>
      </c>
      <c r="R67" s="276">
        <v>104248</v>
      </c>
      <c r="S67" s="276"/>
      <c r="T67" s="276"/>
      <c r="U67" s="276">
        <f>V67</f>
        <v>100</v>
      </c>
      <c r="V67" s="276">
        <v>100</v>
      </c>
      <c r="W67" s="277"/>
      <c r="X67" s="277"/>
      <c r="Y67" s="142" t="s">
        <v>15</v>
      </c>
      <c r="Z67" s="143" t="s">
        <v>340</v>
      </c>
      <c r="AA67" s="144">
        <v>7713157</v>
      </c>
      <c r="AB67" s="144" t="s">
        <v>320</v>
      </c>
      <c r="AC67" s="144" t="s">
        <v>239</v>
      </c>
      <c r="AD67" s="197" t="s">
        <v>439</v>
      </c>
      <c r="AE67" s="144" t="s">
        <v>346</v>
      </c>
      <c r="AF67" s="183">
        <v>104248</v>
      </c>
      <c r="AG67" s="183">
        <v>34248</v>
      </c>
      <c r="AH67" s="183"/>
      <c r="AI67" s="183"/>
      <c r="AJ67" s="183">
        <f>AK67</f>
        <v>100</v>
      </c>
      <c r="AK67" s="183">
        <v>100</v>
      </c>
      <c r="AL67" s="241">
        <f t="shared" si="17"/>
        <v>0</v>
      </c>
      <c r="AM67" s="234">
        <f t="shared" si="18"/>
        <v>100</v>
      </c>
      <c r="AN67" s="246"/>
      <c r="AO67" s="246">
        <v>100</v>
      </c>
      <c r="AP67" s="246"/>
      <c r="AQ67" s="246"/>
      <c r="AR67" s="246"/>
      <c r="AS67" s="151"/>
      <c r="AT67" s="151"/>
      <c r="AU67" s="144"/>
    </row>
    <row r="68" spans="1:50" ht="58.5" customHeight="1">
      <c r="A68" s="273" t="s">
        <v>15</v>
      </c>
      <c r="B68" s="287" t="s">
        <v>341</v>
      </c>
      <c r="C68" s="275"/>
      <c r="D68" s="275" t="s">
        <v>320</v>
      </c>
      <c r="E68" s="275" t="s">
        <v>239</v>
      </c>
      <c r="F68" s="275" t="s">
        <v>285</v>
      </c>
      <c r="G68" s="275" t="s">
        <v>345</v>
      </c>
      <c r="H68" s="278"/>
      <c r="I68" s="278"/>
      <c r="J68" s="278"/>
      <c r="K68" s="278"/>
      <c r="L68" s="278"/>
      <c r="M68" s="278"/>
      <c r="N68" s="277"/>
      <c r="O68" s="277"/>
      <c r="P68" s="275" t="s">
        <v>345</v>
      </c>
      <c r="Q68" s="278">
        <f>R68</f>
        <v>149882</v>
      </c>
      <c r="R68" s="278">
        <v>149882</v>
      </c>
      <c r="S68" s="278"/>
      <c r="T68" s="278"/>
      <c r="U68" s="278">
        <f>V68</f>
        <v>100</v>
      </c>
      <c r="V68" s="278">
        <v>100</v>
      </c>
      <c r="W68" s="277"/>
      <c r="X68" s="277"/>
      <c r="Y68" s="142" t="s">
        <v>15</v>
      </c>
      <c r="Z68" s="143" t="s">
        <v>341</v>
      </c>
      <c r="AA68" s="144">
        <v>7939028</v>
      </c>
      <c r="AB68" s="144" t="s">
        <v>320</v>
      </c>
      <c r="AC68" s="144" t="s">
        <v>239</v>
      </c>
      <c r="AD68" s="197" t="s">
        <v>440</v>
      </c>
      <c r="AE68" s="144" t="s">
        <v>345</v>
      </c>
      <c r="AF68" s="198">
        <v>149882</v>
      </c>
      <c r="AG68" s="198">
        <v>14882</v>
      </c>
      <c r="AH68" s="198"/>
      <c r="AI68" s="198"/>
      <c r="AJ68" s="198">
        <f>AK68</f>
        <v>100</v>
      </c>
      <c r="AK68" s="198">
        <v>100</v>
      </c>
      <c r="AL68" s="241">
        <f t="shared" si="17"/>
        <v>0</v>
      </c>
      <c r="AM68" s="234">
        <f t="shared" si="18"/>
        <v>100</v>
      </c>
      <c r="AN68" s="247"/>
      <c r="AO68" s="247">
        <v>100</v>
      </c>
      <c r="AP68" s="247"/>
      <c r="AQ68" s="247"/>
      <c r="AR68" s="247"/>
      <c r="AS68" s="151"/>
      <c r="AT68" s="151"/>
      <c r="AU68" s="144"/>
    </row>
    <row r="69" spans="1:50" ht="27.95" customHeight="1">
      <c r="A69" s="268" t="s">
        <v>412</v>
      </c>
      <c r="B69" s="268" t="s">
        <v>56</v>
      </c>
      <c r="C69" s="268"/>
      <c r="D69" s="268"/>
      <c r="E69" s="268"/>
      <c r="F69" s="268"/>
      <c r="G69" s="268"/>
      <c r="H69" s="270"/>
      <c r="I69" s="270"/>
      <c r="J69" s="270">
        <f t="shared" ref="J69:O69" si="83">J70+J77</f>
        <v>9567.6163489999999</v>
      </c>
      <c r="K69" s="270">
        <f t="shared" si="83"/>
        <v>9567.6163489999999</v>
      </c>
      <c r="L69" s="270">
        <f t="shared" si="83"/>
        <v>136268.96615699999</v>
      </c>
      <c r="M69" s="270">
        <f t="shared" si="83"/>
        <v>136268.96615699999</v>
      </c>
      <c r="N69" s="269">
        <f t="shared" si="83"/>
        <v>0</v>
      </c>
      <c r="O69" s="269">
        <f t="shared" si="83"/>
        <v>0</v>
      </c>
      <c r="P69" s="268"/>
      <c r="Q69" s="270"/>
      <c r="R69" s="270"/>
      <c r="S69" s="270">
        <f t="shared" ref="S69:X69" si="84">S70+S77</f>
        <v>14844.207729000002</v>
      </c>
      <c r="T69" s="270">
        <f t="shared" si="84"/>
        <v>14844.207729000002</v>
      </c>
      <c r="U69" s="270">
        <f t="shared" si="84"/>
        <v>131154.58448299998</v>
      </c>
      <c r="V69" s="270">
        <f t="shared" si="84"/>
        <v>131154.58448299998</v>
      </c>
      <c r="W69" s="269">
        <f t="shared" si="84"/>
        <v>0</v>
      </c>
      <c r="X69" s="269">
        <f t="shared" si="84"/>
        <v>0</v>
      </c>
      <c r="Y69" s="228" t="s">
        <v>412</v>
      </c>
      <c r="Z69" s="228" t="s">
        <v>56</v>
      </c>
      <c r="AA69" s="228"/>
      <c r="AB69" s="228"/>
      <c r="AC69" s="228"/>
      <c r="AD69" s="228"/>
      <c r="AE69" s="228"/>
      <c r="AF69" s="182"/>
      <c r="AG69" s="182"/>
      <c r="AH69" s="182">
        <f>AH70+AH77</f>
        <v>14844.207729000002</v>
      </c>
      <c r="AI69" s="182">
        <f>AI70+AI77</f>
        <v>14844.207729000002</v>
      </c>
      <c r="AJ69" s="182">
        <f>AJ70+AJ77</f>
        <v>123635.584483</v>
      </c>
      <c r="AK69" s="182">
        <f>AK70+AK77</f>
        <v>123635.584483</v>
      </c>
      <c r="AL69" s="241">
        <f t="shared" si="17"/>
        <v>-109120.415794</v>
      </c>
      <c r="AM69" s="232">
        <f t="shared" ref="AM69:AR69" si="85">AM70+AM77</f>
        <v>14515.168688999998</v>
      </c>
      <c r="AN69" s="245">
        <f t="shared" si="85"/>
        <v>10133.168689</v>
      </c>
      <c r="AO69" s="245">
        <f t="shared" si="85"/>
        <v>3200</v>
      </c>
      <c r="AP69" s="245">
        <f t="shared" si="85"/>
        <v>1182</v>
      </c>
      <c r="AQ69" s="245">
        <f t="shared" si="85"/>
        <v>0</v>
      </c>
      <c r="AR69" s="245">
        <f t="shared" si="85"/>
        <v>0</v>
      </c>
      <c r="AS69" s="152">
        <f>AS70+AS77</f>
        <v>0</v>
      </c>
      <c r="AT69" s="152">
        <f>AT70+AT77</f>
        <v>0</v>
      </c>
      <c r="AU69" s="230"/>
    </row>
    <row r="70" spans="1:50" ht="41.25" customHeight="1">
      <c r="A70" s="288" t="s">
        <v>31</v>
      </c>
      <c r="B70" s="289" t="s">
        <v>48</v>
      </c>
      <c r="C70" s="268"/>
      <c r="D70" s="268"/>
      <c r="E70" s="268"/>
      <c r="F70" s="268"/>
      <c r="G70" s="269">
        <f t="shared" ref="G70" si="86">SUM(G71:G76)</f>
        <v>0</v>
      </c>
      <c r="H70" s="270"/>
      <c r="I70" s="270"/>
      <c r="J70" s="270">
        <f>SUM(J71:J76)</f>
        <v>9567.6163489999999</v>
      </c>
      <c r="K70" s="270">
        <f t="shared" ref="K70:M70" si="87">SUM(K71:K76)</f>
        <v>9567.6163489999999</v>
      </c>
      <c r="L70" s="270">
        <f t="shared" si="87"/>
        <v>44071.722391000003</v>
      </c>
      <c r="M70" s="270">
        <f t="shared" si="87"/>
        <v>44071.722391000003</v>
      </c>
      <c r="N70" s="269">
        <f t="shared" ref="N70:O70" si="88">SUM(N71:N76)</f>
        <v>0</v>
      </c>
      <c r="O70" s="269">
        <f t="shared" si="88"/>
        <v>0</v>
      </c>
      <c r="P70" s="269">
        <f t="shared" ref="P70" si="89">SUM(P71:P76)</f>
        <v>0</v>
      </c>
      <c r="Q70" s="270"/>
      <c r="R70" s="270"/>
      <c r="S70" s="270">
        <f>SUM(S71:S76)</f>
        <v>11141.979928000001</v>
      </c>
      <c r="T70" s="270">
        <f t="shared" ref="T70:X70" si="90">SUM(T71:T76)</f>
        <v>11141.979928000001</v>
      </c>
      <c r="U70" s="270">
        <f t="shared" si="90"/>
        <v>41771.527170000001</v>
      </c>
      <c r="V70" s="270">
        <f t="shared" si="90"/>
        <v>41771.527170000001</v>
      </c>
      <c r="W70" s="270">
        <f t="shared" si="90"/>
        <v>0</v>
      </c>
      <c r="X70" s="270">
        <f t="shared" si="90"/>
        <v>0</v>
      </c>
      <c r="Y70" s="173" t="s">
        <v>31</v>
      </c>
      <c r="Z70" s="174" t="s">
        <v>48</v>
      </c>
      <c r="AA70" s="228"/>
      <c r="AB70" s="228"/>
      <c r="AC70" s="228"/>
      <c r="AD70" s="228"/>
      <c r="AE70" s="152">
        <f t="shared" ref="AE70" si="91">SUM(AE71:AE76)</f>
        <v>0</v>
      </c>
      <c r="AF70" s="182"/>
      <c r="AG70" s="182"/>
      <c r="AH70" s="182">
        <f>SUM(AH71:AH76)</f>
        <v>11141.979928000001</v>
      </c>
      <c r="AI70" s="182">
        <f t="shared" ref="AI70:AT70" si="92">SUM(AI71:AI76)</f>
        <v>11141.979928000001</v>
      </c>
      <c r="AJ70" s="182">
        <f t="shared" si="92"/>
        <v>41771.527170000001</v>
      </c>
      <c r="AK70" s="182">
        <f t="shared" si="92"/>
        <v>41771.527170000001</v>
      </c>
      <c r="AL70" s="241">
        <f t="shared" si="17"/>
        <v>-33003.583205000003</v>
      </c>
      <c r="AM70" s="232">
        <f t="shared" si="92"/>
        <v>8767.9439649999986</v>
      </c>
      <c r="AN70" s="245">
        <f t="shared" si="92"/>
        <v>7767.9439650000004</v>
      </c>
      <c r="AO70" s="245">
        <f t="shared" si="92"/>
        <v>1000</v>
      </c>
      <c r="AP70" s="245">
        <f t="shared" si="92"/>
        <v>0</v>
      </c>
      <c r="AQ70" s="245">
        <f t="shared" si="92"/>
        <v>0</v>
      </c>
      <c r="AR70" s="245">
        <f t="shared" si="92"/>
        <v>0</v>
      </c>
      <c r="AS70" s="182">
        <f t="shared" si="92"/>
        <v>0</v>
      </c>
      <c r="AT70" s="182">
        <f t="shared" si="92"/>
        <v>0</v>
      </c>
      <c r="AU70" s="230"/>
    </row>
    <row r="71" spans="1:50" ht="55.5" customHeight="1">
      <c r="A71" s="273" t="s">
        <v>15</v>
      </c>
      <c r="B71" s="287" t="s">
        <v>236</v>
      </c>
      <c r="C71" s="275">
        <v>7813033</v>
      </c>
      <c r="D71" s="275" t="s">
        <v>320</v>
      </c>
      <c r="E71" s="275" t="s">
        <v>369</v>
      </c>
      <c r="F71" s="275" t="s">
        <v>423</v>
      </c>
      <c r="G71" s="275" t="s">
        <v>348</v>
      </c>
      <c r="H71" s="276">
        <v>10000</v>
      </c>
      <c r="I71" s="276">
        <v>10000</v>
      </c>
      <c r="J71" s="276">
        <f>K71</f>
        <v>4436.1364119999998</v>
      </c>
      <c r="K71" s="276">
        <f>7980.136412-3344-200</f>
        <v>4436.1364119999998</v>
      </c>
      <c r="L71" s="276">
        <f>M71</f>
        <v>5563.8635880000002</v>
      </c>
      <c r="M71" s="276">
        <f>I71-K71</f>
        <v>5563.8635880000002</v>
      </c>
      <c r="N71" s="277"/>
      <c r="O71" s="277"/>
      <c r="P71" s="275" t="s">
        <v>348</v>
      </c>
      <c r="Q71" s="276">
        <v>10000</v>
      </c>
      <c r="R71" s="276">
        <v>10000</v>
      </c>
      <c r="S71" s="278">
        <f>T71</f>
        <v>2666.4999909999997</v>
      </c>
      <c r="T71" s="278">
        <f>7980.136412-3344-200-1769.636421</f>
        <v>2666.4999909999997</v>
      </c>
      <c r="U71" s="276">
        <f>V71</f>
        <v>7333.5000090000003</v>
      </c>
      <c r="V71" s="276">
        <f>R71-T71</f>
        <v>7333.5000090000003</v>
      </c>
      <c r="W71" s="277"/>
      <c r="X71" s="277"/>
      <c r="Y71" s="142" t="s">
        <v>15</v>
      </c>
      <c r="Z71" s="143" t="s">
        <v>442</v>
      </c>
      <c r="AA71" s="144">
        <v>7813033</v>
      </c>
      <c r="AB71" s="144" t="s">
        <v>320</v>
      </c>
      <c r="AC71" s="144" t="s">
        <v>369</v>
      </c>
      <c r="AD71" s="197" t="s">
        <v>423</v>
      </c>
      <c r="AE71" s="144" t="s">
        <v>348</v>
      </c>
      <c r="AF71" s="183">
        <v>10000</v>
      </c>
      <c r="AG71" s="183">
        <v>10000</v>
      </c>
      <c r="AH71" s="198">
        <f>AI71</f>
        <v>2666.4999909999997</v>
      </c>
      <c r="AI71" s="198">
        <f>7980.136412-3344-200-1769.636421</f>
        <v>2666.4999909999997</v>
      </c>
      <c r="AJ71" s="183">
        <f>AK71</f>
        <v>7333.5000090000003</v>
      </c>
      <c r="AK71" s="183">
        <f>AG71-AI71</f>
        <v>7333.5000090000003</v>
      </c>
      <c r="AL71" s="241">
        <f t="shared" si="17"/>
        <v>-7333.5000090000003</v>
      </c>
      <c r="AM71" s="234">
        <f t="shared" si="18"/>
        <v>0</v>
      </c>
      <c r="AN71" s="246"/>
      <c r="AO71" s="246"/>
      <c r="AP71" s="246"/>
      <c r="AQ71" s="246"/>
      <c r="AR71" s="246"/>
      <c r="AS71" s="151"/>
      <c r="AT71" s="151"/>
      <c r="AU71" s="197"/>
    </row>
    <row r="72" spans="1:50" ht="57.75" customHeight="1">
      <c r="A72" s="273" t="s">
        <v>15</v>
      </c>
      <c r="B72" s="287" t="s">
        <v>287</v>
      </c>
      <c r="C72" s="275">
        <v>7778471</v>
      </c>
      <c r="D72" s="275" t="s">
        <v>320</v>
      </c>
      <c r="E72" s="275" t="s">
        <v>235</v>
      </c>
      <c r="F72" s="275">
        <v>2020</v>
      </c>
      <c r="G72" s="275" t="s">
        <v>349</v>
      </c>
      <c r="H72" s="276">
        <v>2500</v>
      </c>
      <c r="I72" s="276">
        <v>2500</v>
      </c>
      <c r="J72" s="276">
        <f>K72</f>
        <v>173.50399999999999</v>
      </c>
      <c r="K72" s="276">
        <f>200-26.496</f>
        <v>173.50399999999999</v>
      </c>
      <c r="L72" s="276">
        <f>M72</f>
        <v>2326.4960000000001</v>
      </c>
      <c r="M72" s="276">
        <f>I72-K72</f>
        <v>2326.4960000000001</v>
      </c>
      <c r="N72" s="277"/>
      <c r="O72" s="277"/>
      <c r="P72" s="275" t="s">
        <v>349</v>
      </c>
      <c r="Q72" s="276">
        <v>2500</v>
      </c>
      <c r="R72" s="276">
        <v>2500</v>
      </c>
      <c r="S72" s="276">
        <f>T72</f>
        <v>173.50399999999999</v>
      </c>
      <c r="T72" s="276">
        <f>200-26.496</f>
        <v>173.50399999999999</v>
      </c>
      <c r="U72" s="276">
        <f>V72</f>
        <v>2326.4960000000001</v>
      </c>
      <c r="V72" s="276">
        <f>R72-T72</f>
        <v>2326.4960000000001</v>
      </c>
      <c r="W72" s="277"/>
      <c r="X72" s="277"/>
      <c r="Y72" s="142" t="s">
        <v>15</v>
      </c>
      <c r="Z72" s="143" t="s">
        <v>287</v>
      </c>
      <c r="AA72" s="144">
        <v>7778471</v>
      </c>
      <c r="AB72" s="144" t="s">
        <v>320</v>
      </c>
      <c r="AC72" s="144" t="s">
        <v>235</v>
      </c>
      <c r="AD72" s="197">
        <v>2020</v>
      </c>
      <c r="AE72" s="144" t="s">
        <v>349</v>
      </c>
      <c r="AF72" s="183">
        <v>2500</v>
      </c>
      <c r="AG72" s="183">
        <v>2500</v>
      </c>
      <c r="AH72" s="183">
        <f>AI72</f>
        <v>173.50399999999999</v>
      </c>
      <c r="AI72" s="183">
        <f>200-26.496</f>
        <v>173.50399999999999</v>
      </c>
      <c r="AJ72" s="183">
        <f>AK72</f>
        <v>2326.4960000000001</v>
      </c>
      <c r="AK72" s="183">
        <f>AG72-AI72</f>
        <v>2326.4960000000001</v>
      </c>
      <c r="AL72" s="241">
        <f t="shared" si="17"/>
        <v>-2326.4960000000001</v>
      </c>
      <c r="AM72" s="234">
        <f t="shared" si="18"/>
        <v>0</v>
      </c>
      <c r="AN72" s="246"/>
      <c r="AO72" s="246"/>
      <c r="AP72" s="246"/>
      <c r="AQ72" s="246"/>
      <c r="AR72" s="246"/>
      <c r="AS72" s="151"/>
      <c r="AT72" s="151"/>
      <c r="AU72" s="144"/>
    </row>
    <row r="73" spans="1:50" ht="58.5" customHeight="1">
      <c r="A73" s="273" t="s">
        <v>15</v>
      </c>
      <c r="B73" s="287" t="s">
        <v>237</v>
      </c>
      <c r="C73" s="275">
        <v>7787810</v>
      </c>
      <c r="D73" s="275" t="s">
        <v>320</v>
      </c>
      <c r="E73" s="275" t="s">
        <v>369</v>
      </c>
      <c r="F73" s="275" t="s">
        <v>285</v>
      </c>
      <c r="G73" s="275" t="s">
        <v>350</v>
      </c>
      <c r="H73" s="276">
        <v>9440.0949999999993</v>
      </c>
      <c r="I73" s="276">
        <v>9440.0949999999993</v>
      </c>
      <c r="J73" s="276">
        <v>132.71797599999999</v>
      </c>
      <c r="K73" s="276">
        <v>132.71797599999999</v>
      </c>
      <c r="L73" s="276">
        <v>9307.3770239999994</v>
      </c>
      <c r="M73" s="276">
        <v>9307.3770239999994</v>
      </c>
      <c r="N73" s="277"/>
      <c r="O73" s="277"/>
      <c r="P73" s="275" t="s">
        <v>350</v>
      </c>
      <c r="Q73" s="276">
        <v>9440.0949999999993</v>
      </c>
      <c r="R73" s="276">
        <v>9440.0949999999993</v>
      </c>
      <c r="S73" s="276">
        <v>132.71797599999999</v>
      </c>
      <c r="T73" s="276">
        <v>132.71797599999999</v>
      </c>
      <c r="U73" s="276">
        <v>9307.3770239999994</v>
      </c>
      <c r="V73" s="276">
        <v>9307.3770239999994</v>
      </c>
      <c r="W73" s="277"/>
      <c r="X73" s="277"/>
      <c r="Y73" s="142" t="s">
        <v>15</v>
      </c>
      <c r="Z73" s="143" t="s">
        <v>237</v>
      </c>
      <c r="AA73" s="144">
        <v>7787810</v>
      </c>
      <c r="AB73" s="144" t="s">
        <v>320</v>
      </c>
      <c r="AC73" s="144" t="s">
        <v>369</v>
      </c>
      <c r="AD73" s="197" t="s">
        <v>441</v>
      </c>
      <c r="AE73" s="144" t="s">
        <v>350</v>
      </c>
      <c r="AF73" s="183">
        <v>9440.0949999999993</v>
      </c>
      <c r="AG73" s="183">
        <v>9440.0949999999993</v>
      </c>
      <c r="AH73" s="183">
        <v>132.71797599999999</v>
      </c>
      <c r="AI73" s="183">
        <v>132.71797599999999</v>
      </c>
      <c r="AJ73" s="183">
        <v>9307.3770239999994</v>
      </c>
      <c r="AK73" s="183">
        <v>9307.3770239999994</v>
      </c>
      <c r="AL73" s="241">
        <f t="shared" si="17"/>
        <v>-9307.3770239999994</v>
      </c>
      <c r="AM73" s="234">
        <f t="shared" si="18"/>
        <v>0</v>
      </c>
      <c r="AN73" s="246"/>
      <c r="AO73" s="246"/>
      <c r="AP73" s="246"/>
      <c r="AQ73" s="246"/>
      <c r="AR73" s="246"/>
      <c r="AS73" s="151"/>
      <c r="AT73" s="151"/>
      <c r="AU73" s="144"/>
    </row>
    <row r="74" spans="1:50" ht="54" customHeight="1">
      <c r="A74" s="273" t="s">
        <v>15</v>
      </c>
      <c r="B74" s="287" t="s">
        <v>387</v>
      </c>
      <c r="C74" s="275">
        <v>7866531</v>
      </c>
      <c r="D74" s="275" t="s">
        <v>320</v>
      </c>
      <c r="E74" s="275" t="s">
        <v>239</v>
      </c>
      <c r="F74" s="275" t="s">
        <v>426</v>
      </c>
      <c r="G74" s="275" t="s">
        <v>352</v>
      </c>
      <c r="H74" s="276">
        <v>26350.925999999999</v>
      </c>
      <c r="I74" s="276">
        <v>26350.925999999999</v>
      </c>
      <c r="J74" s="276">
        <f t="shared" ref="J74" si="93">K74</f>
        <v>4825.2579610000003</v>
      </c>
      <c r="K74" s="276">
        <v>4825.2579610000003</v>
      </c>
      <c r="L74" s="276">
        <f t="shared" ref="L74" si="94">M74</f>
        <v>21525.668039</v>
      </c>
      <c r="M74" s="276">
        <f>I74-K74</f>
        <v>21525.668039</v>
      </c>
      <c r="N74" s="277"/>
      <c r="O74" s="277"/>
      <c r="P74" s="275" t="s">
        <v>352</v>
      </c>
      <c r="Q74" s="276">
        <v>26350.925999999999</v>
      </c>
      <c r="R74" s="276">
        <v>26350.925999999999</v>
      </c>
      <c r="S74" s="276">
        <f t="shared" ref="S74" si="95">T74</f>
        <v>4825.2579610000003</v>
      </c>
      <c r="T74" s="276">
        <v>4825.2579610000003</v>
      </c>
      <c r="U74" s="276">
        <f t="shared" ref="U74" si="96">V74</f>
        <v>21525.668039</v>
      </c>
      <c r="V74" s="276">
        <f>R74-T74</f>
        <v>21525.668039</v>
      </c>
      <c r="W74" s="277"/>
      <c r="X74" s="277"/>
      <c r="Y74" s="142" t="s">
        <v>15</v>
      </c>
      <c r="Z74" s="143" t="s">
        <v>387</v>
      </c>
      <c r="AA74" s="144">
        <v>7866531</v>
      </c>
      <c r="AB74" s="144" t="s">
        <v>320</v>
      </c>
      <c r="AC74" s="144" t="s">
        <v>239</v>
      </c>
      <c r="AD74" s="197" t="s">
        <v>438</v>
      </c>
      <c r="AE74" s="144" t="s">
        <v>352</v>
      </c>
      <c r="AF74" s="183">
        <v>26350.925999999999</v>
      </c>
      <c r="AG74" s="183">
        <v>26350.925999999999</v>
      </c>
      <c r="AH74" s="183">
        <f t="shared" ref="AH74" si="97">AI74</f>
        <v>4825.2579610000003</v>
      </c>
      <c r="AI74" s="183">
        <v>4825.2579610000003</v>
      </c>
      <c r="AJ74" s="183">
        <f t="shared" ref="AJ74" si="98">AK74</f>
        <v>21525.668039</v>
      </c>
      <c r="AK74" s="183">
        <f>AG74-AI74</f>
        <v>21525.668039</v>
      </c>
      <c r="AL74" s="241">
        <f t="shared" si="17"/>
        <v>-14036.210171999999</v>
      </c>
      <c r="AM74" s="234">
        <f t="shared" si="18"/>
        <v>7489.4578670000001</v>
      </c>
      <c r="AN74" s="246">
        <v>6489.4578670000001</v>
      </c>
      <c r="AO74" s="246">
        <v>1000</v>
      </c>
      <c r="AP74" s="246"/>
      <c r="AQ74" s="246"/>
      <c r="AR74" s="246"/>
      <c r="AS74" s="151"/>
      <c r="AT74" s="151"/>
      <c r="AU74" s="144"/>
    </row>
    <row r="75" spans="1:50" ht="59.25" customHeight="1">
      <c r="A75" s="273" t="s">
        <v>15</v>
      </c>
      <c r="B75" s="287" t="s">
        <v>314</v>
      </c>
      <c r="C75" s="275">
        <v>7778421</v>
      </c>
      <c r="D75" s="275" t="s">
        <v>320</v>
      </c>
      <c r="E75" s="275" t="s">
        <v>235</v>
      </c>
      <c r="F75" s="275" t="s">
        <v>422</v>
      </c>
      <c r="G75" s="275" t="s">
        <v>370</v>
      </c>
      <c r="H75" s="276">
        <v>14063.574000000001</v>
      </c>
      <c r="I75" s="276">
        <v>12526.574000000001</v>
      </c>
      <c r="J75" s="276"/>
      <c r="K75" s="276"/>
      <c r="L75" s="276">
        <f>M75</f>
        <v>4805.3397399999994</v>
      </c>
      <c r="M75" s="276">
        <f>3344+1461.33974</f>
        <v>4805.3397399999994</v>
      </c>
      <c r="N75" s="277"/>
      <c r="O75" s="277"/>
      <c r="P75" s="275" t="s">
        <v>370</v>
      </c>
      <c r="Q75" s="276">
        <v>14063.574000000001</v>
      </c>
      <c r="R75" s="276">
        <v>12526.574000000001</v>
      </c>
      <c r="S75" s="278">
        <v>3344</v>
      </c>
      <c r="T75" s="278">
        <v>3344</v>
      </c>
      <c r="U75" s="278">
        <f>V75</f>
        <v>735.5080979999999</v>
      </c>
      <c r="V75" s="278">
        <f>1461.33974-725.831642</f>
        <v>735.5080979999999</v>
      </c>
      <c r="W75" s="277"/>
      <c r="X75" s="277"/>
      <c r="Y75" s="142" t="s">
        <v>15</v>
      </c>
      <c r="Z75" s="143" t="s">
        <v>314</v>
      </c>
      <c r="AA75" s="144">
        <v>7778421</v>
      </c>
      <c r="AB75" s="144" t="s">
        <v>320</v>
      </c>
      <c r="AC75" s="144" t="s">
        <v>235</v>
      </c>
      <c r="AD75" s="197" t="s">
        <v>424</v>
      </c>
      <c r="AE75" s="144" t="s">
        <v>370</v>
      </c>
      <c r="AF75" s="183">
        <v>14063.574000000001</v>
      </c>
      <c r="AG75" s="183">
        <v>12526.574000000001</v>
      </c>
      <c r="AH75" s="198">
        <v>3344</v>
      </c>
      <c r="AI75" s="198">
        <v>3344</v>
      </c>
      <c r="AJ75" s="198">
        <f>AK75</f>
        <v>735.5080979999999</v>
      </c>
      <c r="AK75" s="198">
        <f>1461.33974-725.831642</f>
        <v>735.5080979999999</v>
      </c>
      <c r="AL75" s="241">
        <f t="shared" si="17"/>
        <v>0</v>
      </c>
      <c r="AM75" s="234">
        <f t="shared" si="18"/>
        <v>735.5080979999999</v>
      </c>
      <c r="AN75" s="247">
        <v>735.5080979999999</v>
      </c>
      <c r="AO75" s="247"/>
      <c r="AP75" s="247"/>
      <c r="AQ75" s="247"/>
      <c r="AR75" s="247"/>
      <c r="AS75" s="151"/>
      <c r="AT75" s="151"/>
      <c r="AU75" s="197"/>
    </row>
    <row r="76" spans="1:50" ht="66" customHeight="1">
      <c r="A76" s="273" t="s">
        <v>15</v>
      </c>
      <c r="B76" s="287" t="s">
        <v>337</v>
      </c>
      <c r="C76" s="275">
        <v>7562185</v>
      </c>
      <c r="D76" s="275" t="s">
        <v>320</v>
      </c>
      <c r="E76" s="275" t="s">
        <v>240</v>
      </c>
      <c r="F76" s="275" t="s">
        <v>424</v>
      </c>
      <c r="G76" s="275" t="s">
        <v>371</v>
      </c>
      <c r="H76" s="276">
        <v>4991.9328109999997</v>
      </c>
      <c r="I76" s="276">
        <v>4991.9328109999997</v>
      </c>
      <c r="J76" s="276"/>
      <c r="K76" s="276"/>
      <c r="L76" s="276">
        <f>M76</f>
        <v>542.97799999999995</v>
      </c>
      <c r="M76" s="276">
        <v>542.97799999999995</v>
      </c>
      <c r="N76" s="277"/>
      <c r="O76" s="277"/>
      <c r="P76" s="275" t="s">
        <v>371</v>
      </c>
      <c r="Q76" s="276">
        <v>4991.9328109999997</v>
      </c>
      <c r="R76" s="276">
        <v>4991.9328109999997</v>
      </c>
      <c r="S76" s="276"/>
      <c r="T76" s="276"/>
      <c r="U76" s="276">
        <f>V76</f>
        <v>542.97799999999995</v>
      </c>
      <c r="V76" s="276">
        <v>542.97799999999995</v>
      </c>
      <c r="W76" s="277"/>
      <c r="X76" s="277"/>
      <c r="Y76" s="142" t="s">
        <v>15</v>
      </c>
      <c r="Z76" s="143" t="s">
        <v>337</v>
      </c>
      <c r="AA76" s="144">
        <v>7562185</v>
      </c>
      <c r="AB76" s="144" t="s">
        <v>320</v>
      </c>
      <c r="AC76" s="144" t="s">
        <v>240</v>
      </c>
      <c r="AD76" s="197" t="s">
        <v>424</v>
      </c>
      <c r="AE76" s="144" t="s">
        <v>371</v>
      </c>
      <c r="AF76" s="183">
        <v>4991.9328109999997</v>
      </c>
      <c r="AG76" s="183">
        <v>4991.9328109999997</v>
      </c>
      <c r="AH76" s="183"/>
      <c r="AI76" s="183"/>
      <c r="AJ76" s="183">
        <f>AK76</f>
        <v>542.97799999999995</v>
      </c>
      <c r="AK76" s="183">
        <v>542.97799999999995</v>
      </c>
      <c r="AL76" s="241">
        <f t="shared" si="17"/>
        <v>0</v>
      </c>
      <c r="AM76" s="234">
        <f t="shared" si="18"/>
        <v>542.97799999999995</v>
      </c>
      <c r="AN76" s="246">
        <v>542.97799999999995</v>
      </c>
      <c r="AO76" s="246"/>
      <c r="AP76" s="246"/>
      <c r="AQ76" s="246"/>
      <c r="AR76" s="246"/>
      <c r="AS76" s="151"/>
      <c r="AT76" s="151"/>
      <c r="AU76" s="144"/>
    </row>
    <row r="77" spans="1:50" s="149" customFormat="1" ht="43.5" customHeight="1">
      <c r="A77" s="288" t="s">
        <v>47</v>
      </c>
      <c r="B77" s="289" t="s">
        <v>315</v>
      </c>
      <c r="C77" s="268"/>
      <c r="D77" s="268"/>
      <c r="E77" s="268"/>
      <c r="F77" s="268"/>
      <c r="G77" s="269">
        <f>SUM(G78:G83)</f>
        <v>0</v>
      </c>
      <c r="H77" s="270"/>
      <c r="I77" s="270"/>
      <c r="J77" s="270">
        <f t="shared" ref="J77:P77" si="99">SUM(J78:J91)</f>
        <v>0</v>
      </c>
      <c r="K77" s="270">
        <f t="shared" si="99"/>
        <v>0</v>
      </c>
      <c r="L77" s="270">
        <f t="shared" si="99"/>
        <v>92197.243766</v>
      </c>
      <c r="M77" s="270">
        <f t="shared" si="99"/>
        <v>92197.243766</v>
      </c>
      <c r="N77" s="270">
        <f t="shared" si="99"/>
        <v>0</v>
      </c>
      <c r="O77" s="270">
        <f t="shared" si="99"/>
        <v>0</v>
      </c>
      <c r="P77" s="270">
        <f t="shared" si="99"/>
        <v>0</v>
      </c>
      <c r="Q77" s="270"/>
      <c r="R77" s="270"/>
      <c r="S77" s="270">
        <f t="shared" ref="S77:U77" si="100">SUM(S78:S91)</f>
        <v>3702.227801</v>
      </c>
      <c r="T77" s="270">
        <f t="shared" si="100"/>
        <v>3702.227801</v>
      </c>
      <c r="U77" s="270">
        <f t="shared" si="100"/>
        <v>89383.057312999998</v>
      </c>
      <c r="V77" s="270">
        <f>SUM(V78:V91)</f>
        <v>89383.057312999998</v>
      </c>
      <c r="W77" s="270">
        <f t="shared" ref="W77:X77" si="101">SUM(W78:W91)</f>
        <v>0</v>
      </c>
      <c r="X77" s="270">
        <f t="shared" si="101"/>
        <v>0</v>
      </c>
      <c r="Y77" s="173" t="s">
        <v>47</v>
      </c>
      <c r="Z77" s="174" t="s">
        <v>315</v>
      </c>
      <c r="AA77" s="228"/>
      <c r="AB77" s="228"/>
      <c r="AC77" s="228"/>
      <c r="AD77" s="228"/>
      <c r="AE77" s="182">
        <f t="shared" ref="AE77" si="102">SUM(AE78:AE91)</f>
        <v>0</v>
      </c>
      <c r="AF77" s="182"/>
      <c r="AG77" s="182"/>
      <c r="AH77" s="182">
        <f>SUM(AH78:AH91)</f>
        <v>3702.227801</v>
      </c>
      <c r="AI77" s="182">
        <f>SUM(AI78:AI91)</f>
        <v>3702.227801</v>
      </c>
      <c r="AJ77" s="182">
        <f>SUM(AJ78:AJ91)</f>
        <v>81864.057312999998</v>
      </c>
      <c r="AK77" s="182">
        <f>SUM(AK78:AK91)</f>
        <v>81864.057312999998</v>
      </c>
      <c r="AL77" s="241">
        <f t="shared" si="17"/>
        <v>-76116.832588999998</v>
      </c>
      <c r="AM77" s="232">
        <f t="shared" ref="AM77:AT77" si="103">SUM(AM78:AM91)</f>
        <v>5747.2247239999997</v>
      </c>
      <c r="AN77" s="245">
        <f t="shared" si="103"/>
        <v>2365.2247240000002</v>
      </c>
      <c r="AO77" s="245">
        <f t="shared" si="103"/>
        <v>2200</v>
      </c>
      <c r="AP77" s="245">
        <f t="shared" si="103"/>
        <v>1182</v>
      </c>
      <c r="AQ77" s="245">
        <f t="shared" si="103"/>
        <v>0</v>
      </c>
      <c r="AR77" s="245">
        <f t="shared" si="103"/>
        <v>0</v>
      </c>
      <c r="AS77" s="182">
        <f t="shared" si="103"/>
        <v>0</v>
      </c>
      <c r="AT77" s="182">
        <f t="shared" si="103"/>
        <v>0</v>
      </c>
      <c r="AU77" s="230"/>
      <c r="AX77" s="204"/>
    </row>
    <row r="78" spans="1:50" ht="43.5" customHeight="1">
      <c r="A78" s="273" t="s">
        <v>312</v>
      </c>
      <c r="B78" s="287" t="s">
        <v>316</v>
      </c>
      <c r="C78" s="275"/>
      <c r="D78" s="275"/>
      <c r="E78" s="275" t="s">
        <v>239</v>
      </c>
      <c r="F78" s="275" t="s">
        <v>285</v>
      </c>
      <c r="G78" s="275"/>
      <c r="H78" s="276">
        <v>1000</v>
      </c>
      <c r="I78" s="276">
        <v>1000</v>
      </c>
      <c r="J78" s="276"/>
      <c r="K78" s="276"/>
      <c r="L78" s="276">
        <v>1000</v>
      </c>
      <c r="M78" s="276">
        <v>1000</v>
      </c>
      <c r="N78" s="277"/>
      <c r="O78" s="277"/>
      <c r="P78" s="275"/>
      <c r="Q78" s="276">
        <v>1000</v>
      </c>
      <c r="R78" s="276">
        <v>1000</v>
      </c>
      <c r="S78" s="276"/>
      <c r="T78" s="276"/>
      <c r="U78" s="276">
        <v>1000</v>
      </c>
      <c r="V78" s="276">
        <v>1000</v>
      </c>
      <c r="W78" s="277"/>
      <c r="X78" s="277"/>
      <c r="Y78" s="142" t="s">
        <v>312</v>
      </c>
      <c r="Z78" s="143" t="s">
        <v>316</v>
      </c>
      <c r="AA78" s="144"/>
      <c r="AB78" s="144"/>
      <c r="AC78" s="144" t="s">
        <v>239</v>
      </c>
      <c r="AD78" s="144"/>
      <c r="AE78" s="144"/>
      <c r="AF78" s="183">
        <v>1000</v>
      </c>
      <c r="AG78" s="183">
        <v>1000</v>
      </c>
      <c r="AH78" s="183"/>
      <c r="AI78" s="183"/>
      <c r="AJ78" s="183">
        <v>1000</v>
      </c>
      <c r="AK78" s="183">
        <v>1000</v>
      </c>
      <c r="AL78" s="241">
        <f t="shared" si="17"/>
        <v>-1000</v>
      </c>
      <c r="AM78" s="234">
        <f t="shared" si="18"/>
        <v>0</v>
      </c>
      <c r="AN78" s="246"/>
      <c r="AO78" s="246"/>
      <c r="AP78" s="246"/>
      <c r="AQ78" s="246"/>
      <c r="AR78" s="246"/>
      <c r="AS78" s="151"/>
      <c r="AT78" s="151"/>
      <c r="AU78" s="144"/>
    </row>
    <row r="79" spans="1:50" ht="58.5" customHeight="1">
      <c r="A79" s="273" t="s">
        <v>15</v>
      </c>
      <c r="B79" s="287" t="s">
        <v>238</v>
      </c>
      <c r="C79" s="275"/>
      <c r="D79" s="275" t="s">
        <v>320</v>
      </c>
      <c r="E79" s="275" t="s">
        <v>369</v>
      </c>
      <c r="F79" s="275" t="s">
        <v>285</v>
      </c>
      <c r="G79" s="275" t="s">
        <v>351</v>
      </c>
      <c r="H79" s="276">
        <v>12000</v>
      </c>
      <c r="I79" s="276">
        <v>12000</v>
      </c>
      <c r="J79" s="276">
        <v>0</v>
      </c>
      <c r="K79" s="276">
        <v>0</v>
      </c>
      <c r="L79" s="276">
        <v>12000</v>
      </c>
      <c r="M79" s="276">
        <v>12000</v>
      </c>
      <c r="N79" s="277"/>
      <c r="O79" s="277"/>
      <c r="P79" s="275" t="s">
        <v>351</v>
      </c>
      <c r="Q79" s="276">
        <v>12000</v>
      </c>
      <c r="R79" s="276">
        <v>12000</v>
      </c>
      <c r="S79" s="276">
        <v>0</v>
      </c>
      <c r="T79" s="276">
        <v>0</v>
      </c>
      <c r="U79" s="276">
        <v>12000</v>
      </c>
      <c r="V79" s="276">
        <v>12000</v>
      </c>
      <c r="W79" s="277"/>
      <c r="X79" s="277"/>
      <c r="Y79" s="142" t="s">
        <v>15</v>
      </c>
      <c r="Z79" s="143" t="s">
        <v>238</v>
      </c>
      <c r="AA79" s="144"/>
      <c r="AB79" s="144" t="s">
        <v>320</v>
      </c>
      <c r="AC79" s="144" t="s">
        <v>369</v>
      </c>
      <c r="AD79" s="197" t="s">
        <v>441</v>
      </c>
      <c r="AE79" s="144" t="s">
        <v>351</v>
      </c>
      <c r="AF79" s="183">
        <v>12000</v>
      </c>
      <c r="AG79" s="183">
        <v>12000</v>
      </c>
      <c r="AH79" s="183">
        <v>0</v>
      </c>
      <c r="AI79" s="183">
        <v>0</v>
      </c>
      <c r="AJ79" s="183">
        <v>12000</v>
      </c>
      <c r="AK79" s="183">
        <v>12000</v>
      </c>
      <c r="AL79" s="241">
        <f t="shared" si="17"/>
        <v>-12000</v>
      </c>
      <c r="AM79" s="234">
        <f t="shared" si="18"/>
        <v>0</v>
      </c>
      <c r="AN79" s="246"/>
      <c r="AO79" s="246"/>
      <c r="AP79" s="246"/>
      <c r="AQ79" s="246"/>
      <c r="AR79" s="246"/>
      <c r="AS79" s="151"/>
      <c r="AT79" s="151"/>
      <c r="AU79" s="144"/>
    </row>
    <row r="80" spans="1:50" ht="58.5" customHeight="1">
      <c r="A80" s="273" t="s">
        <v>312</v>
      </c>
      <c r="B80" s="287" t="s">
        <v>301</v>
      </c>
      <c r="C80" s="275"/>
      <c r="D80" s="275" t="s">
        <v>320</v>
      </c>
      <c r="E80" s="275" t="s">
        <v>280</v>
      </c>
      <c r="F80" s="275" t="s">
        <v>285</v>
      </c>
      <c r="G80" s="275" t="s">
        <v>359</v>
      </c>
      <c r="H80" s="276">
        <v>4967.05</v>
      </c>
      <c r="I80" s="276">
        <v>4967.05</v>
      </c>
      <c r="J80" s="276"/>
      <c r="K80" s="276"/>
      <c r="L80" s="276">
        <f>M80</f>
        <v>4325</v>
      </c>
      <c r="M80" s="276">
        <v>4325</v>
      </c>
      <c r="N80" s="277"/>
      <c r="O80" s="277"/>
      <c r="P80" s="275" t="s">
        <v>359</v>
      </c>
      <c r="Q80" s="276">
        <v>4967.05</v>
      </c>
      <c r="R80" s="276">
        <v>4967.05</v>
      </c>
      <c r="S80" s="276">
        <f>T80</f>
        <v>2110.7155379999999</v>
      </c>
      <c r="T80" s="278">
        <v>2110.7155379999999</v>
      </c>
      <c r="U80" s="278">
        <f>V80</f>
        <v>1986.3344620000003</v>
      </c>
      <c r="V80" s="278">
        <f>R80-S80-870</f>
        <v>1986.3344620000003</v>
      </c>
      <c r="W80" s="277"/>
      <c r="X80" s="277"/>
      <c r="Y80" s="142" t="s">
        <v>312</v>
      </c>
      <c r="Z80" s="143" t="s">
        <v>301</v>
      </c>
      <c r="AA80" s="144">
        <v>7902447</v>
      </c>
      <c r="AB80" s="144" t="s">
        <v>320</v>
      </c>
      <c r="AC80" s="144" t="s">
        <v>280</v>
      </c>
      <c r="AD80" s="197" t="s">
        <v>438</v>
      </c>
      <c r="AE80" s="144" t="s">
        <v>359</v>
      </c>
      <c r="AF80" s="183">
        <v>4967.05</v>
      </c>
      <c r="AG80" s="183">
        <v>4967.05</v>
      </c>
      <c r="AH80" s="183">
        <f>AI80</f>
        <v>2110.7155379999999</v>
      </c>
      <c r="AI80" s="198">
        <v>2110.7155379999999</v>
      </c>
      <c r="AJ80" s="198">
        <f>AK80</f>
        <v>1986.3344620000003</v>
      </c>
      <c r="AK80" s="198">
        <f>AG80-AH80-870</f>
        <v>1986.3344620000003</v>
      </c>
      <c r="AL80" s="241">
        <f t="shared" si="17"/>
        <v>-137.50282000000016</v>
      </c>
      <c r="AM80" s="234">
        <f t="shared" si="18"/>
        <v>1848.8316420000001</v>
      </c>
      <c r="AN80" s="247">
        <v>1725.8316420000001</v>
      </c>
      <c r="AO80" s="247">
        <v>123</v>
      </c>
      <c r="AP80" s="247"/>
      <c r="AQ80" s="247"/>
      <c r="AR80" s="247"/>
      <c r="AS80" s="151"/>
      <c r="AT80" s="151"/>
      <c r="AU80" s="197"/>
    </row>
    <row r="81" spans="1:50" ht="54" customHeight="1">
      <c r="A81" s="273" t="s">
        <v>15</v>
      </c>
      <c r="B81" s="287" t="s">
        <v>321</v>
      </c>
      <c r="C81" s="275"/>
      <c r="D81" s="275" t="s">
        <v>320</v>
      </c>
      <c r="E81" s="275" t="s">
        <v>281</v>
      </c>
      <c r="F81" s="275" t="s">
        <v>285</v>
      </c>
      <c r="G81" s="290" t="s">
        <v>402</v>
      </c>
      <c r="H81" s="276">
        <v>1292.1959999999999</v>
      </c>
      <c r="I81" s="276">
        <v>1292.1959999999999</v>
      </c>
      <c r="J81" s="276"/>
      <c r="K81" s="276"/>
      <c r="L81" s="276">
        <f>M81</f>
        <v>1292.1959999999999</v>
      </c>
      <c r="M81" s="276">
        <v>1292.1959999999999</v>
      </c>
      <c r="N81" s="277"/>
      <c r="O81" s="277"/>
      <c r="P81" s="290" t="s">
        <v>402</v>
      </c>
      <c r="Q81" s="276">
        <v>1292.1959999999999</v>
      </c>
      <c r="R81" s="276">
        <v>1292.1959999999999</v>
      </c>
      <c r="S81" s="276"/>
      <c r="T81" s="276"/>
      <c r="U81" s="276">
        <f>V81</f>
        <v>1292.1959999999999</v>
      </c>
      <c r="V81" s="276">
        <v>1292.1959999999999</v>
      </c>
      <c r="W81" s="277"/>
      <c r="X81" s="277"/>
      <c r="Y81" s="142" t="s">
        <v>15</v>
      </c>
      <c r="Z81" s="143" t="s">
        <v>321</v>
      </c>
      <c r="AA81" s="144">
        <v>7831369</v>
      </c>
      <c r="AB81" s="144" t="s">
        <v>320</v>
      </c>
      <c r="AC81" s="144" t="s">
        <v>281</v>
      </c>
      <c r="AD81" s="197" t="s">
        <v>437</v>
      </c>
      <c r="AE81" s="197" t="s">
        <v>402</v>
      </c>
      <c r="AF81" s="183">
        <v>1292.1959999999999</v>
      </c>
      <c r="AG81" s="183">
        <v>1292.1959999999999</v>
      </c>
      <c r="AH81" s="183"/>
      <c r="AI81" s="183"/>
      <c r="AJ81" s="183">
        <f>AK81</f>
        <v>1292.1959999999999</v>
      </c>
      <c r="AK81" s="183">
        <v>1292.1959999999999</v>
      </c>
      <c r="AL81" s="241">
        <f t="shared" ref="AL81:AL122" si="104">AM81-AK81</f>
        <v>-292.19599999999991</v>
      </c>
      <c r="AM81" s="234">
        <f t="shared" ref="AM81:AM122" si="105">AN81+AO81+AP81+AQ81+AR81</f>
        <v>1000</v>
      </c>
      <c r="AN81" s="246"/>
      <c r="AO81" s="246">
        <v>1000</v>
      </c>
      <c r="AP81" s="246"/>
      <c r="AQ81" s="246"/>
      <c r="AR81" s="246"/>
      <c r="AS81" s="151"/>
      <c r="AT81" s="151"/>
      <c r="AU81" s="158"/>
    </row>
    <row r="82" spans="1:50" ht="60" customHeight="1">
      <c r="A82" s="273" t="s">
        <v>15</v>
      </c>
      <c r="B82" s="287" t="s">
        <v>329</v>
      </c>
      <c r="C82" s="275"/>
      <c r="D82" s="275" t="s">
        <v>330</v>
      </c>
      <c r="E82" s="275" t="s">
        <v>369</v>
      </c>
      <c r="F82" s="275" t="s">
        <v>285</v>
      </c>
      <c r="G82" s="275" t="s">
        <v>383</v>
      </c>
      <c r="H82" s="276">
        <v>351.520915</v>
      </c>
      <c r="I82" s="276">
        <v>351.520915</v>
      </c>
      <c r="J82" s="276"/>
      <c r="K82" s="276"/>
      <c r="L82" s="276">
        <v>351.520915</v>
      </c>
      <c r="M82" s="276">
        <v>351.520915</v>
      </c>
      <c r="N82" s="277"/>
      <c r="O82" s="277"/>
      <c r="P82" s="275" t="s">
        <v>409</v>
      </c>
      <c r="Q82" s="276">
        <v>351.520915</v>
      </c>
      <c r="R82" s="276">
        <v>351.520915</v>
      </c>
      <c r="S82" s="276">
        <v>351.520915</v>
      </c>
      <c r="T82" s="276">
        <v>351.520915</v>
      </c>
      <c r="U82" s="276"/>
      <c r="V82" s="276"/>
      <c r="W82" s="277"/>
      <c r="X82" s="277"/>
      <c r="Y82" s="142" t="s">
        <v>15</v>
      </c>
      <c r="Z82" s="143" t="s">
        <v>329</v>
      </c>
      <c r="AA82" s="144">
        <v>7929896</v>
      </c>
      <c r="AB82" s="144" t="s">
        <v>330</v>
      </c>
      <c r="AC82" s="144" t="s">
        <v>369</v>
      </c>
      <c r="AD82" s="197">
        <v>2021</v>
      </c>
      <c r="AE82" s="144" t="s">
        <v>409</v>
      </c>
      <c r="AF82" s="183">
        <v>351.520915</v>
      </c>
      <c r="AG82" s="183">
        <v>351.520915</v>
      </c>
      <c r="AH82" s="183">
        <v>351.520915</v>
      </c>
      <c r="AI82" s="183">
        <v>351.520915</v>
      </c>
      <c r="AJ82" s="183"/>
      <c r="AK82" s="183"/>
      <c r="AL82" s="241">
        <f t="shared" si="104"/>
        <v>0</v>
      </c>
      <c r="AM82" s="234">
        <f t="shared" si="105"/>
        <v>0</v>
      </c>
      <c r="AN82" s="246"/>
      <c r="AO82" s="246"/>
      <c r="AP82" s="246"/>
      <c r="AQ82" s="246"/>
      <c r="AR82" s="246"/>
      <c r="AS82" s="151"/>
      <c r="AT82" s="151"/>
      <c r="AU82" s="158"/>
    </row>
    <row r="83" spans="1:50" ht="78" customHeight="1">
      <c r="A83" s="273" t="s">
        <v>15</v>
      </c>
      <c r="B83" s="287" t="s">
        <v>338</v>
      </c>
      <c r="C83" s="275"/>
      <c r="D83" s="275" t="s">
        <v>320</v>
      </c>
      <c r="E83" s="275" t="s">
        <v>328</v>
      </c>
      <c r="F83" s="275" t="s">
        <v>285</v>
      </c>
      <c r="G83" s="275" t="s">
        <v>374</v>
      </c>
      <c r="H83" s="276">
        <v>11163</v>
      </c>
      <c r="I83" s="276">
        <v>11163</v>
      </c>
      <c r="J83" s="276"/>
      <c r="K83" s="276"/>
      <c r="L83" s="276">
        <f>11163-150-532.8-8810.034149</f>
        <v>1670.1658510000016</v>
      </c>
      <c r="M83" s="276">
        <f>11163-150-532.8-8810.034149</f>
        <v>1670.1658510000016</v>
      </c>
      <c r="N83" s="277"/>
      <c r="O83" s="277"/>
      <c r="P83" s="275" t="s">
        <v>408</v>
      </c>
      <c r="Q83" s="276">
        <v>11163</v>
      </c>
      <c r="R83" s="276">
        <v>11163</v>
      </c>
      <c r="S83" s="276"/>
      <c r="T83" s="276"/>
      <c r="U83" s="276">
        <f>11163-150-532.8-8810.034149</f>
        <v>1670.1658510000016</v>
      </c>
      <c r="V83" s="276">
        <f>11163-150-532.8-8810.034149</f>
        <v>1670.1658510000016</v>
      </c>
      <c r="W83" s="277"/>
      <c r="X83" s="277"/>
      <c r="Y83" s="142" t="s">
        <v>15</v>
      </c>
      <c r="Z83" s="143" t="s">
        <v>338</v>
      </c>
      <c r="AA83" s="144">
        <v>7928807</v>
      </c>
      <c r="AB83" s="144" t="s">
        <v>320</v>
      </c>
      <c r="AC83" s="144" t="s">
        <v>328</v>
      </c>
      <c r="AD83" s="197" t="s">
        <v>438</v>
      </c>
      <c r="AE83" s="144" t="s">
        <v>408</v>
      </c>
      <c r="AF83" s="183">
        <v>11163</v>
      </c>
      <c r="AG83" s="183">
        <v>11163</v>
      </c>
      <c r="AH83" s="183"/>
      <c r="AI83" s="183"/>
      <c r="AJ83" s="183">
        <f>11163-150-532.8-8810.034149</f>
        <v>1670.1658510000016</v>
      </c>
      <c r="AK83" s="183">
        <f>11163-150-532.8-8810.034149</f>
        <v>1670.1658510000016</v>
      </c>
      <c r="AL83" s="241">
        <f t="shared" si="104"/>
        <v>-921.77276900000152</v>
      </c>
      <c r="AM83" s="234">
        <f t="shared" si="105"/>
        <v>748.39308200000005</v>
      </c>
      <c r="AN83" s="246">
        <v>639.39308200000005</v>
      </c>
      <c r="AO83" s="246">
        <v>109</v>
      </c>
      <c r="AP83" s="246"/>
      <c r="AQ83" s="246"/>
      <c r="AR83" s="246"/>
      <c r="AS83" s="151"/>
      <c r="AT83" s="151"/>
      <c r="AU83" s="158"/>
    </row>
    <row r="84" spans="1:50" ht="57" customHeight="1">
      <c r="A84" s="273" t="s">
        <v>15</v>
      </c>
      <c r="B84" s="287" t="s">
        <v>339</v>
      </c>
      <c r="C84" s="275"/>
      <c r="D84" s="275" t="s">
        <v>320</v>
      </c>
      <c r="E84" s="275" t="s">
        <v>239</v>
      </c>
      <c r="F84" s="275" t="s">
        <v>285</v>
      </c>
      <c r="G84" s="275" t="s">
        <v>347</v>
      </c>
      <c r="H84" s="278">
        <v>43268</v>
      </c>
      <c r="I84" s="278">
        <v>43268</v>
      </c>
      <c r="J84" s="278"/>
      <c r="K84" s="278"/>
      <c r="L84" s="278">
        <f>M84</f>
        <v>4767.3609999999999</v>
      </c>
      <c r="M84" s="278">
        <v>4767.3609999999999</v>
      </c>
      <c r="N84" s="277"/>
      <c r="O84" s="277"/>
      <c r="P84" s="275" t="s">
        <v>347</v>
      </c>
      <c r="Q84" s="278">
        <v>43268</v>
      </c>
      <c r="R84" s="278">
        <v>43268</v>
      </c>
      <c r="S84" s="278"/>
      <c r="T84" s="278"/>
      <c r="U84" s="278">
        <f>V84</f>
        <v>4767.3609999999999</v>
      </c>
      <c r="V84" s="278">
        <v>4767.3609999999999</v>
      </c>
      <c r="W84" s="277"/>
      <c r="X84" s="277"/>
      <c r="Y84" s="142" t="s">
        <v>15</v>
      </c>
      <c r="Z84" s="143" t="s">
        <v>339</v>
      </c>
      <c r="AA84" s="144">
        <v>7910754</v>
      </c>
      <c r="AB84" s="144" t="s">
        <v>320</v>
      </c>
      <c r="AC84" s="144" t="s">
        <v>239</v>
      </c>
      <c r="AD84" s="197" t="s">
        <v>437</v>
      </c>
      <c r="AE84" s="144" t="s">
        <v>347</v>
      </c>
      <c r="AF84" s="198">
        <v>43268</v>
      </c>
      <c r="AG84" s="198">
        <v>4767.3609999999999</v>
      </c>
      <c r="AH84" s="198"/>
      <c r="AI84" s="198"/>
      <c r="AJ84" s="198">
        <f>AK84</f>
        <v>4767.3609999999999</v>
      </c>
      <c r="AK84" s="198">
        <v>4767.3609999999999</v>
      </c>
      <c r="AL84" s="241">
        <f t="shared" si="104"/>
        <v>-4767.3609999999999</v>
      </c>
      <c r="AM84" s="234">
        <f t="shared" si="105"/>
        <v>0</v>
      </c>
      <c r="AN84" s="247"/>
      <c r="AO84" s="247"/>
      <c r="AP84" s="247"/>
      <c r="AQ84" s="247"/>
      <c r="AR84" s="247"/>
      <c r="AS84" s="151"/>
      <c r="AT84" s="151"/>
      <c r="AU84" s="158"/>
      <c r="AX84" s="208"/>
    </row>
    <row r="85" spans="1:50" ht="57.75" customHeight="1">
      <c r="A85" s="273" t="s">
        <v>15</v>
      </c>
      <c r="B85" s="287" t="s">
        <v>340</v>
      </c>
      <c r="C85" s="275"/>
      <c r="D85" s="275" t="s">
        <v>320</v>
      </c>
      <c r="E85" s="275" t="s">
        <v>239</v>
      </c>
      <c r="F85" s="275" t="s">
        <v>285</v>
      </c>
      <c r="G85" s="275" t="s">
        <v>346</v>
      </c>
      <c r="H85" s="276">
        <f>I85</f>
        <v>104248</v>
      </c>
      <c r="I85" s="276">
        <v>104248</v>
      </c>
      <c r="J85" s="276"/>
      <c r="K85" s="276"/>
      <c r="L85" s="276">
        <f>M85</f>
        <v>34248</v>
      </c>
      <c r="M85" s="276">
        <f>104248-70000</f>
        <v>34248</v>
      </c>
      <c r="N85" s="277"/>
      <c r="O85" s="277"/>
      <c r="P85" s="275" t="s">
        <v>346</v>
      </c>
      <c r="Q85" s="276">
        <f>R85</f>
        <v>104248</v>
      </c>
      <c r="R85" s="276">
        <v>104248</v>
      </c>
      <c r="S85" s="276"/>
      <c r="T85" s="276"/>
      <c r="U85" s="278">
        <f>V85</f>
        <v>34148</v>
      </c>
      <c r="V85" s="278">
        <f>104248-70000-100</f>
        <v>34148</v>
      </c>
      <c r="W85" s="277"/>
      <c r="X85" s="277"/>
      <c r="Y85" s="142" t="s">
        <v>15</v>
      </c>
      <c r="Z85" s="143" t="s">
        <v>340</v>
      </c>
      <c r="AA85" s="144">
        <v>7713157</v>
      </c>
      <c r="AB85" s="144" t="s">
        <v>320</v>
      </c>
      <c r="AC85" s="144" t="s">
        <v>239</v>
      </c>
      <c r="AD85" s="197" t="s">
        <v>439</v>
      </c>
      <c r="AE85" s="144" t="s">
        <v>346</v>
      </c>
      <c r="AF85" s="183">
        <v>104248</v>
      </c>
      <c r="AG85" s="183">
        <f>34148+100</f>
        <v>34248</v>
      </c>
      <c r="AH85" s="183"/>
      <c r="AI85" s="183"/>
      <c r="AJ85" s="198">
        <f>AK85</f>
        <v>34148</v>
      </c>
      <c r="AK85" s="198">
        <v>34148</v>
      </c>
      <c r="AL85" s="241">
        <f t="shared" si="104"/>
        <v>-34148</v>
      </c>
      <c r="AM85" s="234">
        <f t="shared" si="105"/>
        <v>0</v>
      </c>
      <c r="AN85" s="247"/>
      <c r="AO85" s="247"/>
      <c r="AP85" s="247"/>
      <c r="AQ85" s="247"/>
      <c r="AR85" s="247"/>
      <c r="AS85" s="151"/>
      <c r="AT85" s="151"/>
      <c r="AU85" s="197"/>
    </row>
    <row r="86" spans="1:50" ht="57.75" customHeight="1">
      <c r="A86" s="273" t="s">
        <v>15</v>
      </c>
      <c r="B86" s="287" t="s">
        <v>341</v>
      </c>
      <c r="C86" s="275"/>
      <c r="D86" s="275" t="s">
        <v>320</v>
      </c>
      <c r="E86" s="275" t="s">
        <v>239</v>
      </c>
      <c r="F86" s="275" t="s">
        <v>285</v>
      </c>
      <c r="G86" s="275" t="s">
        <v>345</v>
      </c>
      <c r="H86" s="278">
        <f>I86</f>
        <v>149882</v>
      </c>
      <c r="I86" s="278">
        <v>149882</v>
      </c>
      <c r="J86" s="278"/>
      <c r="K86" s="278"/>
      <c r="L86" s="278">
        <f>M86</f>
        <v>14882</v>
      </c>
      <c r="M86" s="278">
        <f>I86-135000</f>
        <v>14882</v>
      </c>
      <c r="N86" s="277"/>
      <c r="O86" s="277"/>
      <c r="P86" s="275" t="s">
        <v>345</v>
      </c>
      <c r="Q86" s="278">
        <f>R86</f>
        <v>149882</v>
      </c>
      <c r="R86" s="278">
        <v>149882</v>
      </c>
      <c r="S86" s="278"/>
      <c r="T86" s="278"/>
      <c r="U86" s="278">
        <f>V86</f>
        <v>14782</v>
      </c>
      <c r="V86" s="278">
        <f>R86-135000-100</f>
        <v>14782</v>
      </c>
      <c r="W86" s="277"/>
      <c r="X86" s="277"/>
      <c r="Y86" s="142" t="s">
        <v>15</v>
      </c>
      <c r="Z86" s="143" t="s">
        <v>341</v>
      </c>
      <c r="AA86" s="144">
        <v>7939028</v>
      </c>
      <c r="AB86" s="144" t="s">
        <v>320</v>
      </c>
      <c r="AC86" s="144" t="s">
        <v>239</v>
      </c>
      <c r="AD86" s="197" t="s">
        <v>440</v>
      </c>
      <c r="AE86" s="144" t="s">
        <v>345</v>
      </c>
      <c r="AF86" s="198">
        <v>149882</v>
      </c>
      <c r="AG86" s="198">
        <f>14782+100</f>
        <v>14882</v>
      </c>
      <c r="AH86" s="198"/>
      <c r="AI86" s="198"/>
      <c r="AJ86" s="198">
        <f>AK86</f>
        <v>14782</v>
      </c>
      <c r="AK86" s="198">
        <v>14782</v>
      </c>
      <c r="AL86" s="241">
        <f t="shared" si="104"/>
        <v>-14782</v>
      </c>
      <c r="AM86" s="234">
        <f t="shared" si="105"/>
        <v>0</v>
      </c>
      <c r="AN86" s="247"/>
      <c r="AO86" s="247"/>
      <c r="AP86" s="247"/>
      <c r="AQ86" s="247"/>
      <c r="AR86" s="247"/>
      <c r="AS86" s="151"/>
      <c r="AT86" s="151"/>
      <c r="AU86" s="197"/>
    </row>
    <row r="87" spans="1:50" ht="57.75" customHeight="1">
      <c r="A87" s="273" t="s">
        <v>15</v>
      </c>
      <c r="B87" s="274" t="s">
        <v>303</v>
      </c>
      <c r="C87" s="275"/>
      <c r="D87" s="275" t="s">
        <v>320</v>
      </c>
      <c r="E87" s="275" t="s">
        <v>240</v>
      </c>
      <c r="F87" s="273" t="str">
        <f>F86</f>
        <v>2021-2025</v>
      </c>
      <c r="G87" s="275" t="s">
        <v>376</v>
      </c>
      <c r="H87" s="276">
        <v>4842</v>
      </c>
      <c r="I87" s="276">
        <v>4842</v>
      </c>
      <c r="J87" s="276"/>
      <c r="K87" s="276"/>
      <c r="L87" s="276">
        <v>4642</v>
      </c>
      <c r="M87" s="276">
        <v>4642</v>
      </c>
      <c r="N87" s="277"/>
      <c r="O87" s="277"/>
      <c r="P87" s="275" t="s">
        <v>376</v>
      </c>
      <c r="Q87" s="276">
        <v>4842</v>
      </c>
      <c r="R87" s="276">
        <v>4842</v>
      </c>
      <c r="S87" s="276"/>
      <c r="T87" s="276"/>
      <c r="U87" s="276">
        <v>4642</v>
      </c>
      <c r="V87" s="276">
        <v>4642</v>
      </c>
      <c r="W87" s="277"/>
      <c r="X87" s="277"/>
      <c r="Y87" s="142" t="s">
        <v>15</v>
      </c>
      <c r="Z87" s="146" t="s">
        <v>303</v>
      </c>
      <c r="AA87" s="144">
        <v>7910488</v>
      </c>
      <c r="AB87" s="144" t="s">
        <v>320</v>
      </c>
      <c r="AC87" s="144" t="s">
        <v>240</v>
      </c>
      <c r="AD87" s="197" t="s">
        <v>437</v>
      </c>
      <c r="AE87" s="144" t="s">
        <v>376</v>
      </c>
      <c r="AF87" s="183">
        <v>4842</v>
      </c>
      <c r="AG87" s="183">
        <v>4842</v>
      </c>
      <c r="AH87" s="183"/>
      <c r="AI87" s="183"/>
      <c r="AJ87" s="198">
        <f>AK87</f>
        <v>539</v>
      </c>
      <c r="AK87" s="198">
        <f>357+182</f>
        <v>539</v>
      </c>
      <c r="AL87" s="198">
        <f t="shared" si="104"/>
        <v>-182</v>
      </c>
      <c r="AM87" s="198">
        <f t="shared" si="105"/>
        <v>357</v>
      </c>
      <c r="AN87" s="198"/>
      <c r="AO87" s="198">
        <v>357</v>
      </c>
      <c r="AP87" s="198"/>
      <c r="AQ87" s="198"/>
      <c r="AR87" s="198"/>
      <c r="AS87" s="203"/>
      <c r="AT87" s="203"/>
      <c r="AU87" s="197" t="s">
        <v>462</v>
      </c>
      <c r="AX87" s="208">
        <f>U87-AK87</f>
        <v>4103</v>
      </c>
    </row>
    <row r="88" spans="1:50" ht="57.75" customHeight="1">
      <c r="A88" s="273" t="s">
        <v>15</v>
      </c>
      <c r="B88" s="274" t="s">
        <v>304</v>
      </c>
      <c r="C88" s="275"/>
      <c r="D88" s="275" t="s">
        <v>320</v>
      </c>
      <c r="E88" s="275" t="s">
        <v>240</v>
      </c>
      <c r="F88" s="273" t="e">
        <f>#REF!</f>
        <v>#REF!</v>
      </c>
      <c r="G88" s="275" t="s">
        <v>377</v>
      </c>
      <c r="H88" s="276">
        <v>6851</v>
      </c>
      <c r="I88" s="276">
        <v>6851</v>
      </c>
      <c r="J88" s="276"/>
      <c r="K88" s="276"/>
      <c r="L88" s="276">
        <v>6651</v>
      </c>
      <c r="M88" s="276">
        <v>6651</v>
      </c>
      <c r="N88" s="277"/>
      <c r="O88" s="277"/>
      <c r="P88" s="275" t="s">
        <v>377</v>
      </c>
      <c r="Q88" s="276">
        <v>6851</v>
      </c>
      <c r="R88" s="276">
        <v>6851</v>
      </c>
      <c r="S88" s="276"/>
      <c r="T88" s="276"/>
      <c r="U88" s="276">
        <v>6651</v>
      </c>
      <c r="V88" s="276">
        <v>6651</v>
      </c>
      <c r="W88" s="277"/>
      <c r="X88" s="277"/>
      <c r="Y88" s="142" t="s">
        <v>15</v>
      </c>
      <c r="Z88" s="146" t="s">
        <v>304</v>
      </c>
      <c r="AA88" s="144">
        <v>7913666</v>
      </c>
      <c r="AB88" s="144" t="s">
        <v>320</v>
      </c>
      <c r="AC88" s="144" t="s">
        <v>240</v>
      </c>
      <c r="AD88" s="197" t="s">
        <v>441</v>
      </c>
      <c r="AE88" s="144" t="s">
        <v>377</v>
      </c>
      <c r="AF88" s="183">
        <v>6851</v>
      </c>
      <c r="AG88" s="183">
        <v>6851</v>
      </c>
      <c r="AH88" s="183"/>
      <c r="AI88" s="183"/>
      <c r="AJ88" s="198">
        <f>AK88</f>
        <v>3311</v>
      </c>
      <c r="AK88" s="198">
        <f>1000+1500+811</f>
        <v>3311</v>
      </c>
      <c r="AL88" s="198">
        <f t="shared" si="104"/>
        <v>-3311</v>
      </c>
      <c r="AM88" s="198">
        <f t="shared" si="105"/>
        <v>0</v>
      </c>
      <c r="AN88" s="198"/>
      <c r="AO88" s="198"/>
      <c r="AP88" s="198"/>
      <c r="AQ88" s="198"/>
      <c r="AR88" s="198"/>
      <c r="AS88" s="203"/>
      <c r="AT88" s="203"/>
      <c r="AU88" s="197" t="s">
        <v>458</v>
      </c>
      <c r="AX88" s="208">
        <f>V88-AK88</f>
        <v>3340</v>
      </c>
    </row>
    <row r="89" spans="1:50" ht="57.75" customHeight="1">
      <c r="A89" s="273" t="s">
        <v>15</v>
      </c>
      <c r="B89" s="274" t="s">
        <v>305</v>
      </c>
      <c r="C89" s="275"/>
      <c r="D89" s="275" t="s">
        <v>320</v>
      </c>
      <c r="E89" s="275" t="s">
        <v>240</v>
      </c>
      <c r="F89" s="273" t="str">
        <f t="shared" ref="F89" si="106">F87</f>
        <v>2021-2025</v>
      </c>
      <c r="G89" s="275" t="s">
        <v>378</v>
      </c>
      <c r="H89" s="276">
        <v>3808</v>
      </c>
      <c r="I89" s="276">
        <v>3808</v>
      </c>
      <c r="J89" s="276"/>
      <c r="K89" s="276"/>
      <c r="L89" s="276">
        <v>611</v>
      </c>
      <c r="M89" s="276">
        <v>611</v>
      </c>
      <c r="N89" s="277"/>
      <c r="O89" s="277"/>
      <c r="P89" s="275" t="s">
        <v>378</v>
      </c>
      <c r="Q89" s="276">
        <v>3808</v>
      </c>
      <c r="R89" s="276">
        <v>3808</v>
      </c>
      <c r="S89" s="276"/>
      <c r="T89" s="276"/>
      <c r="U89" s="276">
        <v>611</v>
      </c>
      <c r="V89" s="276">
        <v>611</v>
      </c>
      <c r="W89" s="277"/>
      <c r="X89" s="277"/>
      <c r="Y89" s="237" t="s">
        <v>15</v>
      </c>
      <c r="Z89" s="258" t="s">
        <v>305</v>
      </c>
      <c r="AA89" s="197">
        <v>7909588</v>
      </c>
      <c r="AB89" s="197" t="s">
        <v>320</v>
      </c>
      <c r="AC89" s="197" t="s">
        <v>240</v>
      </c>
      <c r="AD89" s="197" t="s">
        <v>437</v>
      </c>
      <c r="AE89" s="197" t="s">
        <v>378</v>
      </c>
      <c r="AF89" s="198">
        <v>3808</v>
      </c>
      <c r="AG89" s="198">
        <v>3808</v>
      </c>
      <c r="AH89" s="198"/>
      <c r="AI89" s="198"/>
      <c r="AJ89" s="198">
        <v>611</v>
      </c>
      <c r="AK89" s="198">
        <v>611</v>
      </c>
      <c r="AL89" s="259">
        <f t="shared" si="104"/>
        <v>0</v>
      </c>
      <c r="AM89" s="235">
        <f t="shared" si="105"/>
        <v>611</v>
      </c>
      <c r="AN89" s="247"/>
      <c r="AO89" s="247">
        <v>611</v>
      </c>
      <c r="AP89" s="247"/>
      <c r="AQ89" s="247"/>
      <c r="AR89" s="247"/>
      <c r="AS89" s="203"/>
      <c r="AT89" s="203"/>
      <c r="AU89" s="256"/>
    </row>
    <row r="90" spans="1:50" ht="57.75" customHeight="1">
      <c r="A90" s="273" t="s">
        <v>15</v>
      </c>
      <c r="B90" s="274" t="s">
        <v>306</v>
      </c>
      <c r="C90" s="275"/>
      <c r="D90" s="275" t="s">
        <v>320</v>
      </c>
      <c r="E90" s="275" t="s">
        <v>240</v>
      </c>
      <c r="F90" s="273" t="str">
        <f>F89</f>
        <v>2021-2025</v>
      </c>
      <c r="G90" s="275" t="s">
        <v>379</v>
      </c>
      <c r="H90" s="276">
        <v>5957</v>
      </c>
      <c r="I90" s="276">
        <v>5957</v>
      </c>
      <c r="J90" s="276"/>
      <c r="K90" s="276"/>
      <c r="L90" s="276">
        <v>5757</v>
      </c>
      <c r="M90" s="276">
        <v>5757</v>
      </c>
      <c r="N90" s="277"/>
      <c r="O90" s="277"/>
      <c r="P90" s="275" t="s">
        <v>379</v>
      </c>
      <c r="Q90" s="276">
        <v>5957</v>
      </c>
      <c r="R90" s="276">
        <v>5957</v>
      </c>
      <c r="S90" s="276"/>
      <c r="T90" s="276"/>
      <c r="U90" s="276">
        <v>5757</v>
      </c>
      <c r="V90" s="276">
        <v>5757</v>
      </c>
      <c r="W90" s="277"/>
      <c r="X90" s="277"/>
      <c r="Y90" s="142" t="s">
        <v>15</v>
      </c>
      <c r="Z90" s="146" t="s">
        <v>306</v>
      </c>
      <c r="AA90" s="144">
        <v>7912507</v>
      </c>
      <c r="AB90" s="144" t="s">
        <v>320</v>
      </c>
      <c r="AC90" s="144" t="s">
        <v>240</v>
      </c>
      <c r="AD90" s="197" t="s">
        <v>441</v>
      </c>
      <c r="AE90" s="144" t="s">
        <v>379</v>
      </c>
      <c r="AF90" s="183">
        <v>5957</v>
      </c>
      <c r="AG90" s="183">
        <v>5957</v>
      </c>
      <c r="AH90" s="183"/>
      <c r="AI90" s="183"/>
      <c r="AJ90" s="183">
        <v>5757</v>
      </c>
      <c r="AK90" s="183">
        <v>5757</v>
      </c>
      <c r="AL90" s="241">
        <f t="shared" si="104"/>
        <v>-5757</v>
      </c>
      <c r="AM90" s="234">
        <f t="shared" si="105"/>
        <v>0</v>
      </c>
      <c r="AN90" s="246"/>
      <c r="AO90" s="246"/>
      <c r="AP90" s="246"/>
      <c r="AQ90" s="246"/>
      <c r="AR90" s="246"/>
      <c r="AS90" s="151"/>
      <c r="AT90" s="151"/>
      <c r="AU90" s="143"/>
    </row>
    <row r="91" spans="1:50" ht="54.75" customHeight="1">
      <c r="A91" s="273" t="s">
        <v>15</v>
      </c>
      <c r="B91" s="284" t="s">
        <v>293</v>
      </c>
      <c r="C91" s="275"/>
      <c r="D91" s="275" t="s">
        <v>320</v>
      </c>
      <c r="E91" s="285" t="s">
        <v>328</v>
      </c>
      <c r="F91" s="286" t="str">
        <f>F90</f>
        <v>2021-2025</v>
      </c>
      <c r="G91" s="285"/>
      <c r="H91" s="276"/>
      <c r="I91" s="276"/>
      <c r="J91" s="276"/>
      <c r="K91" s="276"/>
      <c r="L91" s="276"/>
      <c r="M91" s="276"/>
      <c r="N91" s="277"/>
      <c r="O91" s="277"/>
      <c r="P91" s="285" t="s">
        <v>382</v>
      </c>
      <c r="Q91" s="276">
        <v>8000</v>
      </c>
      <c r="R91" s="276">
        <v>8000</v>
      </c>
      <c r="S91" s="278">
        <f>T91</f>
        <v>1239.991348</v>
      </c>
      <c r="T91" s="278">
        <v>1239.991348</v>
      </c>
      <c r="U91" s="278">
        <f>1316-1240</f>
        <v>76</v>
      </c>
      <c r="V91" s="278">
        <f>U91</f>
        <v>76</v>
      </c>
      <c r="W91" s="277"/>
      <c r="X91" s="277"/>
      <c r="Y91" s="142" t="s">
        <v>15</v>
      </c>
      <c r="Z91" s="145" t="s">
        <v>293</v>
      </c>
      <c r="AA91" s="144">
        <v>7913664</v>
      </c>
      <c r="AB91" s="144" t="s">
        <v>320</v>
      </c>
      <c r="AC91" s="158" t="s">
        <v>328</v>
      </c>
      <c r="AD91" s="223" t="s">
        <v>438</v>
      </c>
      <c r="AE91" s="158" t="s">
        <v>382</v>
      </c>
      <c r="AF91" s="183">
        <v>8000</v>
      </c>
      <c r="AG91" s="183">
        <v>8000</v>
      </c>
      <c r="AH91" s="198">
        <f>AI91</f>
        <v>1239.991348</v>
      </c>
      <c r="AI91" s="198">
        <v>1239.991348</v>
      </c>
      <c r="AJ91" s="198"/>
      <c r="AK91" s="198"/>
      <c r="AL91" s="241">
        <f t="shared" si="104"/>
        <v>1182</v>
      </c>
      <c r="AM91" s="234">
        <f t="shared" si="105"/>
        <v>1182</v>
      </c>
      <c r="AN91" s="247"/>
      <c r="AO91" s="247"/>
      <c r="AP91" s="247">
        <v>1182</v>
      </c>
      <c r="AQ91" s="247"/>
      <c r="AR91" s="247"/>
      <c r="AS91" s="151"/>
      <c r="AT91" s="151"/>
      <c r="AU91" s="197" t="s">
        <v>455</v>
      </c>
      <c r="AX91" s="148">
        <v>76</v>
      </c>
    </row>
    <row r="92" spans="1:50" s="149" customFormat="1" ht="41.25" customHeight="1">
      <c r="A92" s="268" t="s">
        <v>342</v>
      </c>
      <c r="B92" s="289" t="s">
        <v>343</v>
      </c>
      <c r="C92" s="268"/>
      <c r="D92" s="268"/>
      <c r="E92" s="268"/>
      <c r="F92" s="268"/>
      <c r="G92" s="268"/>
      <c r="H92" s="270"/>
      <c r="I92" s="270"/>
      <c r="J92" s="270"/>
      <c r="K92" s="270"/>
      <c r="L92" s="270">
        <f>L93+L95</f>
        <v>4340</v>
      </c>
      <c r="M92" s="270">
        <f>M93+M95</f>
        <v>4340</v>
      </c>
      <c r="N92" s="269"/>
      <c r="O92" s="269"/>
      <c r="P92" s="268"/>
      <c r="Q92" s="270"/>
      <c r="R92" s="270"/>
      <c r="S92" s="270"/>
      <c r="T92" s="270"/>
      <c r="U92" s="270">
        <f>U93+U95</f>
        <v>4340</v>
      </c>
      <c r="V92" s="270">
        <f>V93+V95</f>
        <v>4340</v>
      </c>
      <c r="W92" s="269"/>
      <c r="X92" s="269"/>
      <c r="Y92" s="228" t="s">
        <v>342</v>
      </c>
      <c r="Z92" s="174" t="s">
        <v>343</v>
      </c>
      <c r="AA92" s="228"/>
      <c r="AB92" s="228"/>
      <c r="AC92" s="228"/>
      <c r="AD92" s="228"/>
      <c r="AE92" s="228"/>
      <c r="AF92" s="182"/>
      <c r="AG92" s="182"/>
      <c r="AH92" s="182"/>
      <c r="AI92" s="182"/>
      <c r="AJ92" s="182">
        <f>AJ93+AJ95</f>
        <v>2610</v>
      </c>
      <c r="AK92" s="182">
        <f>AK93+AK95</f>
        <v>2610</v>
      </c>
      <c r="AL92" s="241">
        <f t="shared" si="104"/>
        <v>0</v>
      </c>
      <c r="AM92" s="232">
        <f t="shared" ref="AM92:AR92" si="107">AM93+AM95</f>
        <v>2610</v>
      </c>
      <c r="AN92" s="245">
        <f t="shared" si="107"/>
        <v>870</v>
      </c>
      <c r="AO92" s="245">
        <f t="shared" si="107"/>
        <v>870</v>
      </c>
      <c r="AP92" s="245">
        <f t="shared" si="107"/>
        <v>870</v>
      </c>
      <c r="AQ92" s="245">
        <f t="shared" si="107"/>
        <v>0</v>
      </c>
      <c r="AR92" s="245">
        <f t="shared" si="107"/>
        <v>0</v>
      </c>
      <c r="AS92" s="152"/>
      <c r="AT92" s="152"/>
      <c r="AU92" s="153" t="s">
        <v>449</v>
      </c>
      <c r="AX92" s="204"/>
    </row>
    <row r="93" spans="1:50" ht="22.5" customHeight="1">
      <c r="A93" s="268" t="s">
        <v>19</v>
      </c>
      <c r="B93" s="268" t="s">
        <v>45</v>
      </c>
      <c r="C93" s="268"/>
      <c r="D93" s="268"/>
      <c r="E93" s="268"/>
      <c r="F93" s="268"/>
      <c r="G93" s="268"/>
      <c r="H93" s="270"/>
      <c r="I93" s="270"/>
      <c r="J93" s="270"/>
      <c r="K93" s="270"/>
      <c r="L93" s="270">
        <f>L94</f>
        <v>870</v>
      </c>
      <c r="M93" s="270">
        <f t="shared" ref="M93:O93" si="108">M94</f>
        <v>870</v>
      </c>
      <c r="N93" s="269">
        <f t="shared" si="108"/>
        <v>0</v>
      </c>
      <c r="O93" s="269">
        <f t="shared" si="108"/>
        <v>0</v>
      </c>
      <c r="P93" s="268"/>
      <c r="Q93" s="270"/>
      <c r="R93" s="270"/>
      <c r="S93" s="270"/>
      <c r="T93" s="270"/>
      <c r="U93" s="270">
        <f>U94</f>
        <v>264</v>
      </c>
      <c r="V93" s="270">
        <f t="shared" ref="V93:X93" si="109">V94</f>
        <v>264</v>
      </c>
      <c r="W93" s="269">
        <f t="shared" si="109"/>
        <v>0</v>
      </c>
      <c r="X93" s="269">
        <f t="shared" si="109"/>
        <v>0</v>
      </c>
      <c r="Y93" s="228" t="s">
        <v>19</v>
      </c>
      <c r="Z93" s="228" t="s">
        <v>45</v>
      </c>
      <c r="AA93" s="228"/>
      <c r="AB93" s="228"/>
      <c r="AC93" s="228"/>
      <c r="AD93" s="228"/>
      <c r="AE93" s="228"/>
      <c r="AF93" s="182"/>
      <c r="AG93" s="182"/>
      <c r="AH93" s="182"/>
      <c r="AI93" s="182"/>
      <c r="AJ93" s="182">
        <f>AJ94</f>
        <v>264</v>
      </c>
      <c r="AK93" s="182">
        <f t="shared" ref="AK93:AT93" si="110">AK94</f>
        <v>264</v>
      </c>
      <c r="AL93" s="241">
        <f t="shared" si="104"/>
        <v>0</v>
      </c>
      <c r="AM93" s="232">
        <f t="shared" si="110"/>
        <v>264</v>
      </c>
      <c r="AN93" s="245">
        <f t="shared" si="110"/>
        <v>264</v>
      </c>
      <c r="AO93" s="245">
        <f t="shared" si="110"/>
        <v>0</v>
      </c>
      <c r="AP93" s="245">
        <f t="shared" si="110"/>
        <v>0</v>
      </c>
      <c r="AQ93" s="245">
        <f t="shared" si="110"/>
        <v>0</v>
      </c>
      <c r="AR93" s="245">
        <f t="shared" si="110"/>
        <v>0</v>
      </c>
      <c r="AS93" s="152">
        <f t="shared" si="110"/>
        <v>0</v>
      </c>
      <c r="AT93" s="152">
        <f t="shared" si="110"/>
        <v>0</v>
      </c>
      <c r="AU93" s="230"/>
    </row>
    <row r="94" spans="1:50" s="176" customFormat="1" ht="50.25" customHeight="1">
      <c r="A94" s="275">
        <v>1</v>
      </c>
      <c r="B94" s="284" t="s">
        <v>336</v>
      </c>
      <c r="C94" s="291"/>
      <c r="D94" s="291" t="s">
        <v>320</v>
      </c>
      <c r="E94" s="291" t="s">
        <v>240</v>
      </c>
      <c r="F94" s="292" t="str">
        <f>F91</f>
        <v>2021-2025</v>
      </c>
      <c r="G94" s="291" t="s">
        <v>385</v>
      </c>
      <c r="H94" s="276">
        <f>I94</f>
        <v>4340</v>
      </c>
      <c r="I94" s="276">
        <v>4340</v>
      </c>
      <c r="J94" s="276"/>
      <c r="K94" s="276"/>
      <c r="L94" s="276">
        <f t="shared" ref="L94" si="111">M94</f>
        <v>870</v>
      </c>
      <c r="M94" s="276">
        <v>870</v>
      </c>
      <c r="N94" s="277"/>
      <c r="O94" s="277"/>
      <c r="P94" s="291" t="s">
        <v>385</v>
      </c>
      <c r="Q94" s="276">
        <f>R94</f>
        <v>4340</v>
      </c>
      <c r="R94" s="276">
        <v>4340</v>
      </c>
      <c r="S94" s="276"/>
      <c r="T94" s="276"/>
      <c r="U94" s="278">
        <f t="shared" ref="U94" si="112">V94</f>
        <v>264</v>
      </c>
      <c r="V94" s="278">
        <f>870-606</f>
        <v>264</v>
      </c>
      <c r="W94" s="279"/>
      <c r="X94" s="279"/>
      <c r="Y94" s="144">
        <v>1</v>
      </c>
      <c r="Z94" s="145" t="s">
        <v>336</v>
      </c>
      <c r="AA94" s="144">
        <v>7913665</v>
      </c>
      <c r="AB94" s="175" t="s">
        <v>320</v>
      </c>
      <c r="AC94" s="175" t="s">
        <v>240</v>
      </c>
      <c r="AD94" s="250" t="str">
        <f>AD91</f>
        <v>2021-2023</v>
      </c>
      <c r="AE94" s="175" t="s">
        <v>385</v>
      </c>
      <c r="AF94" s="183">
        <f>AG94</f>
        <v>4340</v>
      </c>
      <c r="AG94" s="183">
        <v>4340</v>
      </c>
      <c r="AH94" s="183"/>
      <c r="AI94" s="183"/>
      <c r="AJ94" s="198">
        <f t="shared" ref="AJ94" si="113">AK94</f>
        <v>264</v>
      </c>
      <c r="AK94" s="198">
        <f>870-606</f>
        <v>264</v>
      </c>
      <c r="AL94" s="241">
        <f t="shared" si="104"/>
        <v>0</v>
      </c>
      <c r="AM94" s="234">
        <f t="shared" si="105"/>
        <v>264</v>
      </c>
      <c r="AN94" s="247">
        <v>264</v>
      </c>
      <c r="AO94" s="247"/>
      <c r="AP94" s="247"/>
      <c r="AQ94" s="247"/>
      <c r="AR94" s="247"/>
      <c r="AS94" s="203"/>
      <c r="AT94" s="203"/>
      <c r="AU94" s="210"/>
      <c r="AX94" s="209"/>
    </row>
    <row r="95" spans="1:50" ht="27.95" customHeight="1">
      <c r="A95" s="268" t="s">
        <v>20</v>
      </c>
      <c r="B95" s="268" t="s">
        <v>56</v>
      </c>
      <c r="C95" s="268"/>
      <c r="D95" s="268"/>
      <c r="E95" s="268"/>
      <c r="F95" s="268"/>
      <c r="G95" s="268"/>
      <c r="H95" s="270"/>
      <c r="I95" s="270"/>
      <c r="J95" s="270">
        <f t="shared" ref="J95:O95" si="114">J96</f>
        <v>0</v>
      </c>
      <c r="K95" s="270">
        <f t="shared" si="114"/>
        <v>0</v>
      </c>
      <c r="L95" s="270">
        <f t="shared" si="114"/>
        <v>3470</v>
      </c>
      <c r="M95" s="270">
        <f t="shared" si="114"/>
        <v>3470</v>
      </c>
      <c r="N95" s="269">
        <f t="shared" si="114"/>
        <v>0</v>
      </c>
      <c r="O95" s="269">
        <f t="shared" si="114"/>
        <v>0</v>
      </c>
      <c r="P95" s="268"/>
      <c r="Q95" s="270"/>
      <c r="R95" s="270"/>
      <c r="S95" s="270">
        <f t="shared" ref="S95:X95" si="115">S96</f>
        <v>0</v>
      </c>
      <c r="T95" s="270">
        <f t="shared" si="115"/>
        <v>0</v>
      </c>
      <c r="U95" s="270">
        <f t="shared" si="115"/>
        <v>4076</v>
      </c>
      <c r="V95" s="270">
        <f t="shared" si="115"/>
        <v>4076</v>
      </c>
      <c r="W95" s="269">
        <f t="shared" si="115"/>
        <v>0</v>
      </c>
      <c r="X95" s="269">
        <f t="shared" si="115"/>
        <v>0</v>
      </c>
      <c r="Y95" s="228" t="s">
        <v>20</v>
      </c>
      <c r="Z95" s="228" t="s">
        <v>56</v>
      </c>
      <c r="AA95" s="228"/>
      <c r="AB95" s="228"/>
      <c r="AC95" s="228"/>
      <c r="AD95" s="228"/>
      <c r="AE95" s="228"/>
      <c r="AF95" s="182"/>
      <c r="AG95" s="182"/>
      <c r="AH95" s="182">
        <f t="shared" ref="AH95:AT95" si="116">AH96</f>
        <v>0</v>
      </c>
      <c r="AI95" s="182">
        <f t="shared" si="116"/>
        <v>0</v>
      </c>
      <c r="AJ95" s="182">
        <f t="shared" si="116"/>
        <v>2346</v>
      </c>
      <c r="AK95" s="182">
        <f t="shared" si="116"/>
        <v>2346</v>
      </c>
      <c r="AL95" s="241">
        <f t="shared" si="104"/>
        <v>0</v>
      </c>
      <c r="AM95" s="232">
        <f t="shared" si="116"/>
        <v>2346</v>
      </c>
      <c r="AN95" s="245">
        <f t="shared" si="116"/>
        <v>606</v>
      </c>
      <c r="AO95" s="245">
        <f t="shared" si="116"/>
        <v>870</v>
      </c>
      <c r="AP95" s="245">
        <f t="shared" si="116"/>
        <v>870</v>
      </c>
      <c r="AQ95" s="245">
        <f t="shared" si="116"/>
        <v>0</v>
      </c>
      <c r="AR95" s="245">
        <f t="shared" si="116"/>
        <v>0</v>
      </c>
      <c r="AS95" s="152">
        <f t="shared" si="116"/>
        <v>0</v>
      </c>
      <c r="AT95" s="152">
        <f t="shared" si="116"/>
        <v>0</v>
      </c>
      <c r="AU95" s="230"/>
    </row>
    <row r="96" spans="1:50" ht="33.75" customHeight="1">
      <c r="A96" s="288">
        <v>1</v>
      </c>
      <c r="B96" s="289" t="s">
        <v>283</v>
      </c>
      <c r="C96" s="268"/>
      <c r="D96" s="268"/>
      <c r="E96" s="268"/>
      <c r="F96" s="268"/>
      <c r="G96" s="268"/>
      <c r="H96" s="270">
        <f t="shared" ref="H96:X96" si="117">SUM(H97:H97)</f>
        <v>4340</v>
      </c>
      <c r="I96" s="270">
        <f t="shared" si="117"/>
        <v>4340</v>
      </c>
      <c r="J96" s="270">
        <f t="shared" si="117"/>
        <v>0</v>
      </c>
      <c r="K96" s="270">
        <f t="shared" si="117"/>
        <v>0</v>
      </c>
      <c r="L96" s="270">
        <f t="shared" si="117"/>
        <v>3470</v>
      </c>
      <c r="M96" s="270">
        <f>SUM(M97:M97)</f>
        <v>3470</v>
      </c>
      <c r="N96" s="269">
        <f t="shared" si="117"/>
        <v>0</v>
      </c>
      <c r="O96" s="269">
        <f t="shared" si="117"/>
        <v>0</v>
      </c>
      <c r="P96" s="268"/>
      <c r="Q96" s="270">
        <f t="shared" si="117"/>
        <v>4340</v>
      </c>
      <c r="R96" s="270">
        <f t="shared" si="117"/>
        <v>4340</v>
      </c>
      <c r="S96" s="270">
        <f t="shared" si="117"/>
        <v>0</v>
      </c>
      <c r="T96" s="270">
        <f t="shared" si="117"/>
        <v>0</v>
      </c>
      <c r="U96" s="270">
        <f t="shared" si="117"/>
        <v>4076</v>
      </c>
      <c r="V96" s="270">
        <f>SUM(V97:V97)</f>
        <v>4076</v>
      </c>
      <c r="W96" s="269">
        <f t="shared" si="117"/>
        <v>0</v>
      </c>
      <c r="X96" s="269">
        <f t="shared" si="117"/>
        <v>0</v>
      </c>
      <c r="Y96" s="173">
        <v>1</v>
      </c>
      <c r="Z96" s="174" t="s">
        <v>283</v>
      </c>
      <c r="AA96" s="228"/>
      <c r="AB96" s="228"/>
      <c r="AC96" s="228"/>
      <c r="AD96" s="228"/>
      <c r="AE96" s="228"/>
      <c r="AF96" s="182">
        <f t="shared" ref="AF96:AT96" si="118">SUM(AF97:AF97)</f>
        <v>4340</v>
      </c>
      <c r="AG96" s="182">
        <f t="shared" si="118"/>
        <v>4340</v>
      </c>
      <c r="AH96" s="182">
        <f t="shared" si="118"/>
        <v>0</v>
      </c>
      <c r="AI96" s="182">
        <f t="shared" si="118"/>
        <v>0</v>
      </c>
      <c r="AJ96" s="182">
        <f t="shared" si="118"/>
        <v>2346</v>
      </c>
      <c r="AK96" s="182">
        <f>SUM(AK97:AK97)</f>
        <v>2346</v>
      </c>
      <c r="AL96" s="241">
        <f t="shared" si="104"/>
        <v>0</v>
      </c>
      <c r="AM96" s="232">
        <f t="shared" ref="AM96:AR96" si="119">SUM(AM97:AM97)</f>
        <v>2346</v>
      </c>
      <c r="AN96" s="245">
        <f t="shared" si="119"/>
        <v>606</v>
      </c>
      <c r="AO96" s="245">
        <f t="shared" si="119"/>
        <v>870</v>
      </c>
      <c r="AP96" s="245">
        <f t="shared" si="119"/>
        <v>870</v>
      </c>
      <c r="AQ96" s="245">
        <f t="shared" si="119"/>
        <v>0</v>
      </c>
      <c r="AR96" s="245">
        <f t="shared" si="119"/>
        <v>0</v>
      </c>
      <c r="AS96" s="152">
        <f t="shared" si="118"/>
        <v>0</v>
      </c>
      <c r="AT96" s="152">
        <f t="shared" si="118"/>
        <v>0</v>
      </c>
      <c r="AU96" s="230"/>
    </row>
    <row r="97" spans="1:50" s="176" customFormat="1" ht="58.5" customHeight="1">
      <c r="A97" s="275">
        <v>1</v>
      </c>
      <c r="B97" s="284" t="s">
        <v>336</v>
      </c>
      <c r="C97" s="291"/>
      <c r="D97" s="291" t="s">
        <v>320</v>
      </c>
      <c r="E97" s="291" t="s">
        <v>240</v>
      </c>
      <c r="F97" s="292" t="str">
        <f>F94</f>
        <v>2021-2025</v>
      </c>
      <c r="G97" s="291" t="s">
        <v>385</v>
      </c>
      <c r="H97" s="276">
        <f>I97</f>
        <v>4340</v>
      </c>
      <c r="I97" s="276">
        <v>4340</v>
      </c>
      <c r="J97" s="276"/>
      <c r="K97" s="276"/>
      <c r="L97" s="276">
        <f t="shared" ref="L97" si="120">M97</f>
        <v>3470</v>
      </c>
      <c r="M97" s="276">
        <f>I94-L94</f>
        <v>3470</v>
      </c>
      <c r="N97" s="277"/>
      <c r="O97" s="277"/>
      <c r="P97" s="291" t="s">
        <v>385</v>
      </c>
      <c r="Q97" s="276">
        <f>R97</f>
        <v>4340</v>
      </c>
      <c r="R97" s="276">
        <v>4340</v>
      </c>
      <c r="S97" s="276"/>
      <c r="T97" s="276"/>
      <c r="U97" s="278">
        <f t="shared" ref="U97" si="121">V97</f>
        <v>4076</v>
      </c>
      <c r="V97" s="278">
        <f>R94-U94</f>
        <v>4076</v>
      </c>
      <c r="W97" s="279"/>
      <c r="X97" s="279"/>
      <c r="Y97" s="144">
        <v>1</v>
      </c>
      <c r="Z97" s="145" t="s">
        <v>336</v>
      </c>
      <c r="AA97" s="144">
        <v>7913665</v>
      </c>
      <c r="AB97" s="175" t="s">
        <v>320</v>
      </c>
      <c r="AC97" s="175" t="s">
        <v>240</v>
      </c>
      <c r="AD97" s="250" t="str">
        <f>AD94</f>
        <v>2021-2023</v>
      </c>
      <c r="AE97" s="175" t="s">
        <v>385</v>
      </c>
      <c r="AF97" s="183">
        <f>AG97</f>
        <v>4340</v>
      </c>
      <c r="AG97" s="183">
        <v>4340</v>
      </c>
      <c r="AH97" s="183"/>
      <c r="AI97" s="183"/>
      <c r="AJ97" s="198">
        <f t="shared" ref="AJ97" si="122">AK97</f>
        <v>2346</v>
      </c>
      <c r="AK97" s="198">
        <v>2346</v>
      </c>
      <c r="AL97" s="241">
        <f t="shared" si="104"/>
        <v>0</v>
      </c>
      <c r="AM97" s="234">
        <f>AN97+AO97+AP97+AQ97+AR97</f>
        <v>2346</v>
      </c>
      <c r="AN97" s="247">
        <v>606</v>
      </c>
      <c r="AO97" s="247">
        <v>870</v>
      </c>
      <c r="AP97" s="247">
        <v>870</v>
      </c>
      <c r="AQ97" s="247"/>
      <c r="AR97" s="247"/>
      <c r="AS97" s="203"/>
      <c r="AT97" s="203"/>
      <c r="AU97" s="210" t="s">
        <v>450</v>
      </c>
      <c r="AX97" s="209"/>
    </row>
    <row r="98" spans="1:50" s="149" customFormat="1" ht="52.5">
      <c r="A98" s="268" t="s">
        <v>322</v>
      </c>
      <c r="B98" s="268" t="s">
        <v>443</v>
      </c>
      <c r="C98" s="268"/>
      <c r="D98" s="268"/>
      <c r="E98" s="268"/>
      <c r="F98" s="268"/>
      <c r="G98" s="268"/>
      <c r="H98" s="270">
        <f>H99+H100</f>
        <v>0</v>
      </c>
      <c r="I98" s="270">
        <f>I99+I100</f>
        <v>0</v>
      </c>
      <c r="J98" s="270"/>
      <c r="K98" s="270"/>
      <c r="L98" s="270">
        <f>L99+L100</f>
        <v>2926</v>
      </c>
      <c r="M98" s="270">
        <f>M99+M100</f>
        <v>2926</v>
      </c>
      <c r="N98" s="269">
        <f>N99+N100</f>
        <v>0</v>
      </c>
      <c r="O98" s="269">
        <f>O99+O100</f>
        <v>0</v>
      </c>
      <c r="P98" s="268"/>
      <c r="Q98" s="270">
        <f>Q99+Q100</f>
        <v>0</v>
      </c>
      <c r="R98" s="270">
        <f>R99+R100</f>
        <v>0</v>
      </c>
      <c r="S98" s="270"/>
      <c r="T98" s="270"/>
      <c r="U98" s="270">
        <f>U99+U100</f>
        <v>2926</v>
      </c>
      <c r="V98" s="270">
        <f>V99+V100</f>
        <v>2926</v>
      </c>
      <c r="W98" s="269">
        <f>W99+W100</f>
        <v>0</v>
      </c>
      <c r="X98" s="269">
        <f>X99+X100</f>
        <v>0</v>
      </c>
      <c r="Y98" s="228" t="s">
        <v>322</v>
      </c>
      <c r="Z98" s="228" t="s">
        <v>444</v>
      </c>
      <c r="AA98" s="228"/>
      <c r="AB98" s="228"/>
      <c r="AC98" s="228"/>
      <c r="AD98" s="228"/>
      <c r="AE98" s="228"/>
      <c r="AF98" s="182">
        <f>AF99+AF100</f>
        <v>0</v>
      </c>
      <c r="AG98" s="182">
        <f>AG99+AG100</f>
        <v>0</v>
      </c>
      <c r="AH98" s="182"/>
      <c r="AI98" s="182"/>
      <c r="AJ98" s="182">
        <f>AJ99+AJ100</f>
        <v>14744</v>
      </c>
      <c r="AK98" s="182">
        <f>AK99+AK100</f>
        <v>14744</v>
      </c>
      <c r="AL98" s="241">
        <f t="shared" si="104"/>
        <v>-6119</v>
      </c>
      <c r="AM98" s="232">
        <f t="shared" ref="AM98:AR98" si="123">AM99+AM100</f>
        <v>8625</v>
      </c>
      <c r="AN98" s="245">
        <f t="shared" si="123"/>
        <v>3205</v>
      </c>
      <c r="AO98" s="245">
        <f t="shared" si="123"/>
        <v>4105</v>
      </c>
      <c r="AP98" s="245">
        <f t="shared" si="123"/>
        <v>1315</v>
      </c>
      <c r="AQ98" s="245">
        <f t="shared" si="123"/>
        <v>0</v>
      </c>
      <c r="AR98" s="245">
        <f t="shared" si="123"/>
        <v>0</v>
      </c>
      <c r="AS98" s="152">
        <f>AS99+AS100</f>
        <v>0</v>
      </c>
      <c r="AT98" s="152">
        <f>AT99+AT100</f>
        <v>0</v>
      </c>
      <c r="AU98" s="260" t="s">
        <v>456</v>
      </c>
      <c r="AX98" s="204"/>
    </row>
    <row r="99" spans="1:50" ht="21.95" customHeight="1">
      <c r="A99" s="268" t="s">
        <v>19</v>
      </c>
      <c r="B99" s="268" t="s">
        <v>45</v>
      </c>
      <c r="C99" s="268"/>
      <c r="D99" s="268"/>
      <c r="E99" s="268"/>
      <c r="F99" s="268"/>
      <c r="G99" s="268"/>
      <c r="H99" s="270"/>
      <c r="I99" s="270"/>
      <c r="J99" s="270"/>
      <c r="K99" s="270"/>
      <c r="L99" s="270">
        <v>0</v>
      </c>
      <c r="M99" s="270">
        <v>0</v>
      </c>
      <c r="N99" s="269">
        <v>0</v>
      </c>
      <c r="O99" s="269">
        <v>0</v>
      </c>
      <c r="P99" s="268"/>
      <c r="Q99" s="270"/>
      <c r="R99" s="270"/>
      <c r="S99" s="270"/>
      <c r="T99" s="270"/>
      <c r="U99" s="270">
        <v>0</v>
      </c>
      <c r="V99" s="270">
        <v>0</v>
      </c>
      <c r="W99" s="269">
        <v>0</v>
      </c>
      <c r="X99" s="269">
        <v>0</v>
      </c>
      <c r="Y99" s="228" t="s">
        <v>19</v>
      </c>
      <c r="Z99" s="228" t="s">
        <v>45</v>
      </c>
      <c r="AA99" s="228"/>
      <c r="AB99" s="228"/>
      <c r="AC99" s="228"/>
      <c r="AD99" s="228"/>
      <c r="AE99" s="228"/>
      <c r="AF99" s="182"/>
      <c r="AG99" s="182"/>
      <c r="AH99" s="182"/>
      <c r="AI99" s="182"/>
      <c r="AJ99" s="182">
        <v>0</v>
      </c>
      <c r="AK99" s="182">
        <v>0</v>
      </c>
      <c r="AL99" s="241">
        <f t="shared" si="104"/>
        <v>0</v>
      </c>
      <c r="AM99" s="234">
        <f t="shared" si="105"/>
        <v>0</v>
      </c>
      <c r="AN99" s="245"/>
      <c r="AO99" s="245"/>
      <c r="AP99" s="245"/>
      <c r="AQ99" s="245"/>
      <c r="AR99" s="245"/>
      <c r="AS99" s="152">
        <v>0</v>
      </c>
      <c r="AT99" s="152">
        <v>0</v>
      </c>
      <c r="AU99" s="230"/>
    </row>
    <row r="100" spans="1:50" ht="27.95" customHeight="1">
      <c r="A100" s="268" t="s">
        <v>20</v>
      </c>
      <c r="B100" s="268" t="s">
        <v>323</v>
      </c>
      <c r="C100" s="268"/>
      <c r="D100" s="268"/>
      <c r="E100" s="268"/>
      <c r="F100" s="268"/>
      <c r="G100" s="268"/>
      <c r="H100" s="270"/>
      <c r="I100" s="270"/>
      <c r="J100" s="270">
        <f t="shared" ref="J100:K100" si="124">J101</f>
        <v>0</v>
      </c>
      <c r="K100" s="270">
        <f t="shared" si="124"/>
        <v>0</v>
      </c>
      <c r="L100" s="270">
        <f>L101</f>
        <v>2926</v>
      </c>
      <c r="M100" s="270">
        <f t="shared" ref="M100:O100" si="125">M101</f>
        <v>2926</v>
      </c>
      <c r="N100" s="269">
        <f t="shared" si="125"/>
        <v>0</v>
      </c>
      <c r="O100" s="269">
        <f t="shared" si="125"/>
        <v>0</v>
      </c>
      <c r="P100" s="268"/>
      <c r="Q100" s="270"/>
      <c r="R100" s="270"/>
      <c r="S100" s="270">
        <f t="shared" ref="S100:T100" si="126">S101</f>
        <v>0</v>
      </c>
      <c r="T100" s="270">
        <f t="shared" si="126"/>
        <v>0</v>
      </c>
      <c r="U100" s="270">
        <f>U101</f>
        <v>2926</v>
      </c>
      <c r="V100" s="270">
        <f t="shared" ref="V100:X100" si="127">V101</f>
        <v>2926</v>
      </c>
      <c r="W100" s="269">
        <f t="shared" si="127"/>
        <v>0</v>
      </c>
      <c r="X100" s="269">
        <f t="shared" si="127"/>
        <v>0</v>
      </c>
      <c r="Y100" s="228" t="s">
        <v>20</v>
      </c>
      <c r="Z100" s="228" t="s">
        <v>323</v>
      </c>
      <c r="AA100" s="228"/>
      <c r="AB100" s="228"/>
      <c r="AC100" s="228"/>
      <c r="AD100" s="228"/>
      <c r="AE100" s="228"/>
      <c r="AF100" s="182"/>
      <c r="AG100" s="182"/>
      <c r="AH100" s="182">
        <f t="shared" ref="AH100:AI100" si="128">AH101</f>
        <v>0</v>
      </c>
      <c r="AI100" s="182">
        <f t="shared" si="128"/>
        <v>0</v>
      </c>
      <c r="AJ100" s="182">
        <f>AJ101</f>
        <v>14744</v>
      </c>
      <c r="AK100" s="182">
        <f t="shared" ref="AK100:AT100" si="129">AK101</f>
        <v>14744</v>
      </c>
      <c r="AL100" s="241">
        <f t="shared" si="104"/>
        <v>-6119</v>
      </c>
      <c r="AM100" s="232">
        <f t="shared" si="129"/>
        <v>8625</v>
      </c>
      <c r="AN100" s="245">
        <f t="shared" si="129"/>
        <v>3205</v>
      </c>
      <c r="AO100" s="245">
        <f t="shared" si="129"/>
        <v>4105</v>
      </c>
      <c r="AP100" s="245">
        <f t="shared" si="129"/>
        <v>1315</v>
      </c>
      <c r="AQ100" s="245">
        <f t="shared" si="129"/>
        <v>0</v>
      </c>
      <c r="AR100" s="245">
        <f t="shared" si="129"/>
        <v>0</v>
      </c>
      <c r="AS100" s="152">
        <f t="shared" si="129"/>
        <v>0</v>
      </c>
      <c r="AT100" s="152">
        <f t="shared" si="129"/>
        <v>0</v>
      </c>
      <c r="AU100" s="230"/>
    </row>
    <row r="101" spans="1:50" ht="33.75" customHeight="1">
      <c r="A101" s="288">
        <v>1</v>
      </c>
      <c r="B101" s="289" t="s">
        <v>283</v>
      </c>
      <c r="C101" s="268"/>
      <c r="D101" s="268"/>
      <c r="E101" s="268"/>
      <c r="F101" s="268"/>
      <c r="G101" s="268"/>
      <c r="H101" s="270"/>
      <c r="I101" s="270"/>
      <c r="J101" s="270">
        <f t="shared" ref="J101:L101" si="130">SUM(J102:J104)</f>
        <v>0</v>
      </c>
      <c r="K101" s="270">
        <f t="shared" si="130"/>
        <v>0</v>
      </c>
      <c r="L101" s="270">
        <f t="shared" si="130"/>
        <v>2926</v>
      </c>
      <c r="M101" s="270">
        <f>SUM(M102:M104)</f>
        <v>2926</v>
      </c>
      <c r="N101" s="269">
        <f t="shared" ref="N101:O101" si="131">SUM(N102:N102)</f>
        <v>0</v>
      </c>
      <c r="O101" s="269">
        <f t="shared" si="131"/>
        <v>0</v>
      </c>
      <c r="P101" s="268"/>
      <c r="Q101" s="270"/>
      <c r="R101" s="270"/>
      <c r="S101" s="270">
        <f t="shared" ref="S101:U101" si="132">SUM(S102:S104)</f>
        <v>0</v>
      </c>
      <c r="T101" s="270">
        <f t="shared" si="132"/>
        <v>0</v>
      </c>
      <c r="U101" s="270">
        <f t="shared" si="132"/>
        <v>2926</v>
      </c>
      <c r="V101" s="270">
        <f>SUM(V102:V104)</f>
        <v>2926</v>
      </c>
      <c r="W101" s="269">
        <f t="shared" ref="W101:X101" si="133">SUM(W102:W102)</f>
        <v>0</v>
      </c>
      <c r="X101" s="269">
        <f t="shared" si="133"/>
        <v>0</v>
      </c>
      <c r="Y101" s="173">
        <v>1</v>
      </c>
      <c r="Z101" s="174" t="s">
        <v>283</v>
      </c>
      <c r="AA101" s="228"/>
      <c r="AB101" s="228"/>
      <c r="AC101" s="228"/>
      <c r="AD101" s="228"/>
      <c r="AE101" s="228"/>
      <c r="AF101" s="182"/>
      <c r="AG101" s="182"/>
      <c r="AH101" s="182">
        <f t="shared" ref="AH101:AI101" si="134">SUM(AH102:AH104)</f>
        <v>0</v>
      </c>
      <c r="AI101" s="182">
        <f t="shared" si="134"/>
        <v>0</v>
      </c>
      <c r="AJ101" s="182">
        <f>SUM(AJ102:AJ109)</f>
        <v>14744</v>
      </c>
      <c r="AK101" s="182">
        <f>SUM(AK102:AK109)</f>
        <v>14744</v>
      </c>
      <c r="AL101" s="241">
        <f t="shared" si="104"/>
        <v>-6119</v>
      </c>
      <c r="AM101" s="232">
        <f t="shared" ref="AM101:AT101" si="135">SUM(AM102:AM109)</f>
        <v>8625</v>
      </c>
      <c r="AN101" s="245">
        <f t="shared" si="135"/>
        <v>3205</v>
      </c>
      <c r="AO101" s="245">
        <f t="shared" si="135"/>
        <v>4105</v>
      </c>
      <c r="AP101" s="245">
        <f t="shared" si="135"/>
        <v>1315</v>
      </c>
      <c r="AQ101" s="245">
        <f t="shared" si="135"/>
        <v>0</v>
      </c>
      <c r="AR101" s="245">
        <f t="shared" si="135"/>
        <v>0</v>
      </c>
      <c r="AS101" s="182">
        <f t="shared" si="135"/>
        <v>0</v>
      </c>
      <c r="AT101" s="182">
        <f t="shared" si="135"/>
        <v>0</v>
      </c>
      <c r="AU101" s="230"/>
    </row>
    <row r="102" spans="1:50" s="176" customFormat="1" ht="56.25" customHeight="1">
      <c r="A102" s="273" t="s">
        <v>15</v>
      </c>
      <c r="B102" s="284" t="s">
        <v>333</v>
      </c>
      <c r="C102" s="291"/>
      <c r="D102" s="291" t="s">
        <v>324</v>
      </c>
      <c r="E102" s="291" t="s">
        <v>240</v>
      </c>
      <c r="F102" s="293">
        <v>2021</v>
      </c>
      <c r="G102" s="291" t="s">
        <v>386</v>
      </c>
      <c r="H102" s="276">
        <f>I102</f>
        <v>926</v>
      </c>
      <c r="I102" s="276">
        <v>926</v>
      </c>
      <c r="J102" s="276"/>
      <c r="K102" s="276"/>
      <c r="L102" s="276">
        <f t="shared" ref="L102" si="136">M102</f>
        <v>926</v>
      </c>
      <c r="M102" s="276">
        <v>926</v>
      </c>
      <c r="N102" s="277">
        <v>0</v>
      </c>
      <c r="O102" s="277">
        <v>0</v>
      </c>
      <c r="P102" s="291" t="s">
        <v>386</v>
      </c>
      <c r="Q102" s="276">
        <f>R102</f>
        <v>926</v>
      </c>
      <c r="R102" s="276">
        <v>926</v>
      </c>
      <c r="S102" s="276"/>
      <c r="T102" s="276"/>
      <c r="U102" s="276">
        <f t="shared" ref="U102" si="137">V102</f>
        <v>926</v>
      </c>
      <c r="V102" s="276">
        <v>926</v>
      </c>
      <c r="W102" s="277">
        <v>0</v>
      </c>
      <c r="X102" s="277">
        <v>0</v>
      </c>
      <c r="Y102" s="142" t="s">
        <v>15</v>
      </c>
      <c r="Z102" s="145" t="s">
        <v>333</v>
      </c>
      <c r="AA102" s="144">
        <v>7910752</v>
      </c>
      <c r="AB102" s="175" t="s">
        <v>324</v>
      </c>
      <c r="AC102" s="175" t="s">
        <v>240</v>
      </c>
      <c r="AD102" s="251">
        <v>2021</v>
      </c>
      <c r="AE102" s="175" t="s">
        <v>386</v>
      </c>
      <c r="AF102" s="183">
        <f>AG102</f>
        <v>926</v>
      </c>
      <c r="AG102" s="183">
        <v>926</v>
      </c>
      <c r="AH102" s="183"/>
      <c r="AI102" s="183"/>
      <c r="AJ102" s="183">
        <f t="shared" ref="AJ102" si="138">AK102</f>
        <v>926</v>
      </c>
      <c r="AK102" s="183">
        <v>926</v>
      </c>
      <c r="AL102" s="241">
        <f t="shared" si="104"/>
        <v>0</v>
      </c>
      <c r="AM102" s="234">
        <f t="shared" si="105"/>
        <v>926</v>
      </c>
      <c r="AN102" s="246">
        <v>926</v>
      </c>
      <c r="AO102" s="246"/>
      <c r="AP102" s="246"/>
      <c r="AQ102" s="246"/>
      <c r="AR102" s="246"/>
      <c r="AS102" s="151">
        <v>0</v>
      </c>
      <c r="AT102" s="151">
        <v>0</v>
      </c>
      <c r="AU102" s="175"/>
      <c r="AX102" s="209"/>
    </row>
    <row r="103" spans="1:50" s="176" customFormat="1" ht="56.25" customHeight="1">
      <c r="A103" s="273" t="s">
        <v>15</v>
      </c>
      <c r="B103" s="284" t="s">
        <v>373</v>
      </c>
      <c r="C103" s="291"/>
      <c r="D103" s="291" t="s">
        <v>335</v>
      </c>
      <c r="E103" s="291" t="s">
        <v>239</v>
      </c>
      <c r="F103" s="293">
        <v>2021</v>
      </c>
      <c r="G103" s="291" t="s">
        <v>388</v>
      </c>
      <c r="H103" s="276">
        <v>3831.879504</v>
      </c>
      <c r="I103" s="276">
        <v>1710</v>
      </c>
      <c r="J103" s="276"/>
      <c r="K103" s="276"/>
      <c r="L103" s="276">
        <v>1710</v>
      </c>
      <c r="M103" s="276">
        <v>1710</v>
      </c>
      <c r="N103" s="277"/>
      <c r="O103" s="277"/>
      <c r="P103" s="291" t="s">
        <v>388</v>
      </c>
      <c r="Q103" s="276">
        <v>3831.879504</v>
      </c>
      <c r="R103" s="276">
        <v>1710</v>
      </c>
      <c r="S103" s="276"/>
      <c r="T103" s="276"/>
      <c r="U103" s="276">
        <v>1710</v>
      </c>
      <c r="V103" s="276">
        <v>1710</v>
      </c>
      <c r="W103" s="277"/>
      <c r="X103" s="277"/>
      <c r="Y103" s="142" t="s">
        <v>15</v>
      </c>
      <c r="Z103" s="145" t="s">
        <v>373</v>
      </c>
      <c r="AA103" s="144">
        <v>7917298</v>
      </c>
      <c r="AB103" s="175" t="s">
        <v>335</v>
      </c>
      <c r="AC103" s="175" t="s">
        <v>239</v>
      </c>
      <c r="AD103" s="251">
        <v>2021</v>
      </c>
      <c r="AE103" s="175" t="s">
        <v>388</v>
      </c>
      <c r="AF103" s="183">
        <v>3831.879504</v>
      </c>
      <c r="AG103" s="183">
        <v>1710</v>
      </c>
      <c r="AH103" s="183"/>
      <c r="AI103" s="183"/>
      <c r="AJ103" s="183">
        <v>1710</v>
      </c>
      <c r="AK103" s="183">
        <v>1710</v>
      </c>
      <c r="AL103" s="241">
        <f t="shared" si="104"/>
        <v>0</v>
      </c>
      <c r="AM103" s="234">
        <f t="shared" si="105"/>
        <v>1710</v>
      </c>
      <c r="AN103" s="246">
        <v>1710</v>
      </c>
      <c r="AO103" s="246"/>
      <c r="AP103" s="246"/>
      <c r="AQ103" s="246"/>
      <c r="AR103" s="246"/>
      <c r="AS103" s="151"/>
      <c r="AT103" s="151"/>
      <c r="AU103" s="177"/>
      <c r="AX103" s="209"/>
    </row>
    <row r="104" spans="1:50" s="176" customFormat="1" ht="56.25" customHeight="1">
      <c r="A104" s="273" t="s">
        <v>15</v>
      </c>
      <c r="B104" s="284" t="s">
        <v>362</v>
      </c>
      <c r="C104" s="291"/>
      <c r="D104" s="291" t="s">
        <v>335</v>
      </c>
      <c r="E104" s="291" t="s">
        <v>239</v>
      </c>
      <c r="F104" s="293">
        <v>2021</v>
      </c>
      <c r="G104" s="291" t="s">
        <v>389</v>
      </c>
      <c r="H104" s="276">
        <v>290</v>
      </c>
      <c r="I104" s="276">
        <v>290</v>
      </c>
      <c r="J104" s="276"/>
      <c r="K104" s="276"/>
      <c r="L104" s="276">
        <v>290</v>
      </c>
      <c r="M104" s="276">
        <v>290</v>
      </c>
      <c r="N104" s="277"/>
      <c r="O104" s="277"/>
      <c r="P104" s="291" t="s">
        <v>389</v>
      </c>
      <c r="Q104" s="276">
        <v>290</v>
      </c>
      <c r="R104" s="276">
        <v>290</v>
      </c>
      <c r="S104" s="276"/>
      <c r="T104" s="276"/>
      <c r="U104" s="276">
        <v>290</v>
      </c>
      <c r="V104" s="276">
        <v>290</v>
      </c>
      <c r="W104" s="277"/>
      <c r="X104" s="277"/>
      <c r="Y104" s="142" t="s">
        <v>15</v>
      </c>
      <c r="Z104" s="145" t="s">
        <v>362</v>
      </c>
      <c r="AA104" s="144">
        <v>7916752</v>
      </c>
      <c r="AB104" s="175" t="s">
        <v>335</v>
      </c>
      <c r="AC104" s="175" t="s">
        <v>239</v>
      </c>
      <c r="AD104" s="251">
        <v>2021</v>
      </c>
      <c r="AE104" s="175" t="s">
        <v>389</v>
      </c>
      <c r="AF104" s="183">
        <v>290</v>
      </c>
      <c r="AG104" s="183">
        <v>290</v>
      </c>
      <c r="AH104" s="183"/>
      <c r="AI104" s="183"/>
      <c r="AJ104" s="183">
        <v>290</v>
      </c>
      <c r="AK104" s="183">
        <v>290</v>
      </c>
      <c r="AL104" s="241">
        <f t="shared" si="104"/>
        <v>0</v>
      </c>
      <c r="AM104" s="234">
        <f t="shared" si="105"/>
        <v>290</v>
      </c>
      <c r="AN104" s="246">
        <v>290</v>
      </c>
      <c r="AO104" s="246"/>
      <c r="AP104" s="246"/>
      <c r="AQ104" s="246"/>
      <c r="AR104" s="246"/>
      <c r="AS104" s="151"/>
      <c r="AT104" s="151"/>
      <c r="AU104" s="175"/>
      <c r="AX104" s="209"/>
    </row>
    <row r="105" spans="1:50" s="176" customFormat="1" ht="61.5" customHeight="1">
      <c r="A105" s="273" t="s">
        <v>15</v>
      </c>
      <c r="B105" s="284"/>
      <c r="C105" s="291"/>
      <c r="D105" s="291"/>
      <c r="E105" s="291"/>
      <c r="F105" s="293"/>
      <c r="G105" s="291"/>
      <c r="H105" s="276"/>
      <c r="I105" s="276"/>
      <c r="J105" s="276"/>
      <c r="K105" s="276"/>
      <c r="L105" s="276"/>
      <c r="M105" s="276"/>
      <c r="N105" s="277"/>
      <c r="O105" s="277"/>
      <c r="P105" s="291"/>
      <c r="Q105" s="276"/>
      <c r="R105" s="276"/>
      <c r="S105" s="276"/>
      <c r="T105" s="276"/>
      <c r="U105" s="276"/>
      <c r="V105" s="276"/>
      <c r="W105" s="277"/>
      <c r="X105" s="277"/>
      <c r="Y105" s="237" t="s">
        <v>15</v>
      </c>
      <c r="Z105" s="252" t="s">
        <v>293</v>
      </c>
      <c r="AA105" s="197">
        <v>7913664</v>
      </c>
      <c r="AB105" s="197" t="s">
        <v>320</v>
      </c>
      <c r="AC105" s="223" t="s">
        <v>328</v>
      </c>
      <c r="AD105" s="223" t="s">
        <v>438</v>
      </c>
      <c r="AE105" s="223" t="s">
        <v>382</v>
      </c>
      <c r="AF105" s="198">
        <f>AG105</f>
        <v>2818</v>
      </c>
      <c r="AG105" s="198">
        <v>2818</v>
      </c>
      <c r="AH105" s="198"/>
      <c r="AI105" s="198"/>
      <c r="AJ105" s="198">
        <v>2818</v>
      </c>
      <c r="AK105" s="198">
        <v>2818</v>
      </c>
      <c r="AL105" s="241">
        <f t="shared" si="104"/>
        <v>-1635</v>
      </c>
      <c r="AM105" s="234">
        <f t="shared" si="105"/>
        <v>1183</v>
      </c>
      <c r="AN105" s="247"/>
      <c r="AO105" s="247">
        <v>1183</v>
      </c>
      <c r="AP105" s="247"/>
      <c r="AQ105" s="247"/>
      <c r="AR105" s="247"/>
      <c r="AS105" s="203"/>
      <c r="AT105" s="203"/>
      <c r="AU105" s="197" t="s">
        <v>415</v>
      </c>
      <c r="AX105" s="209"/>
    </row>
    <row r="106" spans="1:50" s="302" customFormat="1" ht="60.75" customHeight="1">
      <c r="A106" s="303"/>
      <c r="B106" s="304"/>
      <c r="C106" s="290"/>
      <c r="D106" s="290"/>
      <c r="E106" s="305"/>
      <c r="F106" s="306"/>
      <c r="G106" s="305"/>
      <c r="H106" s="278"/>
      <c r="I106" s="278"/>
      <c r="J106" s="278"/>
      <c r="K106" s="278"/>
      <c r="L106" s="278"/>
      <c r="M106" s="278"/>
      <c r="N106" s="279"/>
      <c r="O106" s="279"/>
      <c r="P106" s="305"/>
      <c r="Q106" s="278"/>
      <c r="R106" s="278"/>
      <c r="S106" s="278"/>
      <c r="T106" s="278"/>
      <c r="U106" s="278"/>
      <c r="V106" s="278"/>
      <c r="W106" s="279"/>
      <c r="X106" s="279"/>
      <c r="Y106" s="237" t="s">
        <v>15</v>
      </c>
      <c r="Z106" s="252" t="s">
        <v>294</v>
      </c>
      <c r="AA106" s="197">
        <v>7916553</v>
      </c>
      <c r="AB106" s="197" t="s">
        <v>320</v>
      </c>
      <c r="AC106" s="223" t="s">
        <v>235</v>
      </c>
      <c r="AD106" s="223" t="s">
        <v>438</v>
      </c>
      <c r="AE106" s="223" t="s">
        <v>344</v>
      </c>
      <c r="AF106" s="198">
        <f>AG106</f>
        <v>5160</v>
      </c>
      <c r="AG106" s="198">
        <v>5160</v>
      </c>
      <c r="AH106" s="198"/>
      <c r="AI106" s="198"/>
      <c r="AJ106" s="198">
        <f>AK106</f>
        <v>767</v>
      </c>
      <c r="AK106" s="198">
        <v>767</v>
      </c>
      <c r="AL106" s="259">
        <f t="shared" si="104"/>
        <v>2527</v>
      </c>
      <c r="AM106" s="235">
        <f t="shared" si="105"/>
        <v>3294</v>
      </c>
      <c r="AN106" s="247">
        <v>279</v>
      </c>
      <c r="AO106" s="247">
        <v>1700</v>
      </c>
      <c r="AP106" s="247">
        <v>1315</v>
      </c>
      <c r="AQ106" s="247"/>
      <c r="AR106" s="247"/>
      <c r="AS106" s="203"/>
      <c r="AT106" s="203"/>
      <c r="AU106" s="197" t="s">
        <v>415</v>
      </c>
      <c r="AX106" s="300"/>
    </row>
    <row r="107" spans="1:50" s="176" customFormat="1" ht="61.5" customHeight="1">
      <c r="A107" s="273" t="s">
        <v>15</v>
      </c>
      <c r="B107" s="284"/>
      <c r="C107" s="291"/>
      <c r="D107" s="291"/>
      <c r="E107" s="291"/>
      <c r="F107" s="293"/>
      <c r="G107" s="291"/>
      <c r="H107" s="276"/>
      <c r="I107" s="276"/>
      <c r="J107" s="276"/>
      <c r="K107" s="276"/>
      <c r="L107" s="276"/>
      <c r="M107" s="276"/>
      <c r="N107" s="277"/>
      <c r="O107" s="277"/>
      <c r="P107" s="291"/>
      <c r="Q107" s="276"/>
      <c r="R107" s="276"/>
      <c r="S107" s="276"/>
      <c r="T107" s="276"/>
      <c r="U107" s="276"/>
      <c r="V107" s="276"/>
      <c r="W107" s="277"/>
      <c r="X107" s="277"/>
      <c r="Y107" s="237" t="s">
        <v>15</v>
      </c>
      <c r="Z107" s="252" t="s">
        <v>336</v>
      </c>
      <c r="AA107" s="197">
        <v>7913665</v>
      </c>
      <c r="AB107" s="210" t="s">
        <v>320</v>
      </c>
      <c r="AC107" s="210" t="s">
        <v>240</v>
      </c>
      <c r="AD107" s="251" t="s">
        <v>438</v>
      </c>
      <c r="AE107" s="210" t="s">
        <v>385</v>
      </c>
      <c r="AF107" s="198">
        <v>4340</v>
      </c>
      <c r="AG107" s="198">
        <v>4340</v>
      </c>
      <c r="AH107" s="198"/>
      <c r="AI107" s="198"/>
      <c r="AJ107" s="198">
        <f>AK107</f>
        <v>1730</v>
      </c>
      <c r="AK107" s="198">
        <v>1730</v>
      </c>
      <c r="AL107" s="241">
        <f t="shared" ref="AL107" si="139">AM107-AK107</f>
        <v>-865</v>
      </c>
      <c r="AM107" s="234">
        <f t="shared" ref="AM107" si="140">AN107+AO107+AP107+AQ107+AR107</f>
        <v>865</v>
      </c>
      <c r="AN107" s="247"/>
      <c r="AO107" s="247">
        <v>865</v>
      </c>
      <c r="AP107" s="247"/>
      <c r="AQ107" s="247"/>
      <c r="AR107" s="247"/>
      <c r="AS107" s="203"/>
      <c r="AT107" s="203"/>
      <c r="AU107" s="197" t="s">
        <v>415</v>
      </c>
      <c r="AX107" s="209"/>
    </row>
    <row r="108" spans="1:50" s="302" customFormat="1" ht="57.75" customHeight="1">
      <c r="A108" s="237" t="s">
        <v>15</v>
      </c>
      <c r="B108" s="258"/>
      <c r="C108" s="197"/>
      <c r="D108" s="197"/>
      <c r="E108" s="197"/>
      <c r="F108" s="237"/>
      <c r="G108" s="197"/>
      <c r="H108" s="198"/>
      <c r="I108" s="198"/>
      <c r="J108" s="198"/>
      <c r="K108" s="198"/>
      <c r="L108" s="198"/>
      <c r="M108" s="198"/>
      <c r="N108" s="203"/>
      <c r="O108" s="203"/>
      <c r="P108" s="197"/>
      <c r="Q108" s="198"/>
      <c r="R108" s="198"/>
      <c r="S108" s="198"/>
      <c r="T108" s="198"/>
      <c r="U108" s="198"/>
      <c r="V108" s="198"/>
      <c r="W108" s="203"/>
      <c r="X108" s="203"/>
      <c r="Y108" s="237" t="s">
        <v>15</v>
      </c>
      <c r="Z108" s="258" t="s">
        <v>303</v>
      </c>
      <c r="AA108" s="197">
        <v>7910488</v>
      </c>
      <c r="AB108" s="197" t="s">
        <v>320</v>
      </c>
      <c r="AC108" s="197" t="s">
        <v>240</v>
      </c>
      <c r="AD108" s="197" t="s">
        <v>437</v>
      </c>
      <c r="AE108" s="197" t="s">
        <v>376</v>
      </c>
      <c r="AF108" s="198">
        <v>4842</v>
      </c>
      <c r="AG108" s="198">
        <v>4842</v>
      </c>
      <c r="AH108" s="198"/>
      <c r="AI108" s="198"/>
      <c r="AJ108" s="198">
        <f>AK108</f>
        <v>3503</v>
      </c>
      <c r="AK108" s="198">
        <f>503+3000</f>
        <v>3503</v>
      </c>
      <c r="AL108" s="198">
        <f t="shared" ref="AL108:AL109" si="141">AM108-AK108</f>
        <v>-3146</v>
      </c>
      <c r="AM108" s="198">
        <f t="shared" ref="AM108:AM109" si="142">AN108+AO108+AP108+AQ108+AR108</f>
        <v>357</v>
      </c>
      <c r="AN108" s="198"/>
      <c r="AO108" s="198">
        <v>357</v>
      </c>
      <c r="AP108" s="198"/>
      <c r="AQ108" s="198"/>
      <c r="AR108" s="198"/>
      <c r="AS108" s="203"/>
      <c r="AT108" s="203"/>
      <c r="AU108" s="197" t="s">
        <v>415</v>
      </c>
    </row>
    <row r="109" spans="1:50" s="302" customFormat="1" ht="57.75" customHeight="1">
      <c r="A109" s="237" t="s">
        <v>15</v>
      </c>
      <c r="B109" s="258"/>
      <c r="C109" s="197"/>
      <c r="D109" s="197"/>
      <c r="E109" s="197"/>
      <c r="F109" s="237"/>
      <c r="G109" s="197"/>
      <c r="H109" s="198"/>
      <c r="I109" s="198"/>
      <c r="J109" s="198"/>
      <c r="K109" s="198"/>
      <c r="L109" s="198"/>
      <c r="M109" s="198"/>
      <c r="N109" s="203"/>
      <c r="O109" s="203"/>
      <c r="P109" s="197"/>
      <c r="Q109" s="198"/>
      <c r="R109" s="198"/>
      <c r="S109" s="198"/>
      <c r="T109" s="198"/>
      <c r="U109" s="198"/>
      <c r="V109" s="198"/>
      <c r="W109" s="203"/>
      <c r="X109" s="203"/>
      <c r="Y109" s="237" t="s">
        <v>15</v>
      </c>
      <c r="Z109" s="258" t="s">
        <v>304</v>
      </c>
      <c r="AA109" s="197">
        <v>7913666</v>
      </c>
      <c r="AB109" s="197" t="s">
        <v>320</v>
      </c>
      <c r="AC109" s="197" t="s">
        <v>240</v>
      </c>
      <c r="AD109" s="197" t="s">
        <v>441</v>
      </c>
      <c r="AE109" s="197" t="s">
        <v>377</v>
      </c>
      <c r="AF109" s="198">
        <v>6851</v>
      </c>
      <c r="AG109" s="198">
        <v>6851</v>
      </c>
      <c r="AH109" s="198"/>
      <c r="AI109" s="198"/>
      <c r="AJ109" s="198">
        <f>AK109</f>
        <v>3000</v>
      </c>
      <c r="AK109" s="198">
        <v>3000</v>
      </c>
      <c r="AL109" s="198">
        <f t="shared" si="141"/>
        <v>-3000</v>
      </c>
      <c r="AM109" s="198">
        <f t="shared" si="142"/>
        <v>0</v>
      </c>
      <c r="AN109" s="198"/>
      <c r="AO109" s="198"/>
      <c r="AP109" s="198"/>
      <c r="AQ109" s="198"/>
      <c r="AR109" s="198"/>
      <c r="AS109" s="203"/>
      <c r="AT109" s="203"/>
      <c r="AU109" s="197" t="s">
        <v>415</v>
      </c>
    </row>
    <row r="110" spans="1:50" s="149" customFormat="1" ht="32.25" customHeight="1">
      <c r="A110" s="268" t="s">
        <v>325</v>
      </c>
      <c r="B110" s="268" t="s">
        <v>326</v>
      </c>
      <c r="C110" s="268"/>
      <c r="D110" s="268"/>
      <c r="E110" s="268"/>
      <c r="F110" s="268"/>
      <c r="G110" s="268"/>
      <c r="H110" s="270">
        <f>H111+H112</f>
        <v>0</v>
      </c>
      <c r="I110" s="270">
        <f>I111+I112</f>
        <v>0</v>
      </c>
      <c r="J110" s="270">
        <f t="shared" ref="J110:L110" si="143">J111+J112</f>
        <v>0</v>
      </c>
      <c r="K110" s="270">
        <f t="shared" si="143"/>
        <v>0</v>
      </c>
      <c r="L110" s="270">
        <f t="shared" si="143"/>
        <v>632.79999999999995</v>
      </c>
      <c r="M110" s="270">
        <f>M111+M112</f>
        <v>632.79999999999995</v>
      </c>
      <c r="N110" s="269">
        <f>N111+N112</f>
        <v>0</v>
      </c>
      <c r="O110" s="269">
        <f>O111+O112</f>
        <v>0</v>
      </c>
      <c r="P110" s="268"/>
      <c r="Q110" s="270">
        <f>Q111+Q112</f>
        <v>0</v>
      </c>
      <c r="R110" s="270">
        <f>R111+R112</f>
        <v>0</v>
      </c>
      <c r="S110" s="270">
        <f t="shared" ref="S110:U110" si="144">S111+S112</f>
        <v>0</v>
      </c>
      <c r="T110" s="270">
        <f t="shared" si="144"/>
        <v>0</v>
      </c>
      <c r="U110" s="270">
        <f t="shared" si="144"/>
        <v>632.79999999999995</v>
      </c>
      <c r="V110" s="270">
        <f>V111+V112</f>
        <v>632.79999999999995</v>
      </c>
      <c r="W110" s="269">
        <f>W111+W112</f>
        <v>0</v>
      </c>
      <c r="X110" s="269">
        <f>X111+X112</f>
        <v>0</v>
      </c>
      <c r="Y110" s="228" t="s">
        <v>325</v>
      </c>
      <c r="Z110" s="228" t="s">
        <v>326</v>
      </c>
      <c r="AA110" s="228"/>
      <c r="AB110" s="228"/>
      <c r="AC110" s="228"/>
      <c r="AD110" s="228"/>
      <c r="AE110" s="228"/>
      <c r="AF110" s="182">
        <f>AF111+AF112</f>
        <v>0</v>
      </c>
      <c r="AG110" s="182">
        <f>AG111+AG112</f>
        <v>0</v>
      </c>
      <c r="AH110" s="182">
        <f t="shared" ref="AH110:AJ110" si="145">AH111+AH112</f>
        <v>0</v>
      </c>
      <c r="AI110" s="182">
        <f t="shared" si="145"/>
        <v>0</v>
      </c>
      <c r="AJ110" s="182">
        <f t="shared" si="145"/>
        <v>632.79999999999995</v>
      </c>
      <c r="AK110" s="182">
        <f>AK111+AK112</f>
        <v>632.79999999999995</v>
      </c>
      <c r="AL110" s="241">
        <f t="shared" si="104"/>
        <v>0</v>
      </c>
      <c r="AM110" s="232">
        <f t="shared" ref="AM110:AR110" si="146">AM111+AM112</f>
        <v>632.79999999999995</v>
      </c>
      <c r="AN110" s="245">
        <f t="shared" si="146"/>
        <v>632.79999999999995</v>
      </c>
      <c r="AO110" s="245">
        <f t="shared" si="146"/>
        <v>0</v>
      </c>
      <c r="AP110" s="245">
        <f t="shared" si="146"/>
        <v>0</v>
      </c>
      <c r="AQ110" s="245">
        <f t="shared" si="146"/>
        <v>0</v>
      </c>
      <c r="AR110" s="245">
        <f t="shared" si="146"/>
        <v>0</v>
      </c>
      <c r="AS110" s="152">
        <f>AS111+AS112</f>
        <v>0</v>
      </c>
      <c r="AT110" s="152">
        <f>AT111+AT112</f>
        <v>0</v>
      </c>
      <c r="AU110" s="230"/>
      <c r="AX110" s="204"/>
    </row>
    <row r="111" spans="1:50" ht="21.95" customHeight="1">
      <c r="A111" s="268" t="s">
        <v>19</v>
      </c>
      <c r="B111" s="268" t="s">
        <v>45</v>
      </c>
      <c r="C111" s="268"/>
      <c r="D111" s="268"/>
      <c r="E111" s="268"/>
      <c r="F111" s="268"/>
      <c r="G111" s="268"/>
      <c r="H111" s="270"/>
      <c r="I111" s="270"/>
      <c r="J111" s="270"/>
      <c r="K111" s="270"/>
      <c r="L111" s="270">
        <v>0</v>
      </c>
      <c r="M111" s="270">
        <v>0</v>
      </c>
      <c r="N111" s="269">
        <v>0</v>
      </c>
      <c r="O111" s="269">
        <v>0</v>
      </c>
      <c r="P111" s="268"/>
      <c r="Q111" s="270"/>
      <c r="R111" s="270"/>
      <c r="S111" s="270"/>
      <c r="T111" s="270"/>
      <c r="U111" s="270">
        <v>0</v>
      </c>
      <c r="V111" s="270">
        <v>0</v>
      </c>
      <c r="W111" s="269">
        <v>0</v>
      </c>
      <c r="X111" s="269">
        <v>0</v>
      </c>
      <c r="Y111" s="228" t="s">
        <v>19</v>
      </c>
      <c r="Z111" s="228" t="s">
        <v>45</v>
      </c>
      <c r="AA111" s="228"/>
      <c r="AB111" s="228"/>
      <c r="AC111" s="228"/>
      <c r="AD111" s="228"/>
      <c r="AE111" s="228"/>
      <c r="AF111" s="182"/>
      <c r="AG111" s="182"/>
      <c r="AH111" s="182"/>
      <c r="AI111" s="182"/>
      <c r="AJ111" s="182">
        <v>0</v>
      </c>
      <c r="AK111" s="182">
        <v>0</v>
      </c>
      <c r="AL111" s="241">
        <f t="shared" si="104"/>
        <v>0</v>
      </c>
      <c r="AM111" s="234">
        <f t="shared" si="105"/>
        <v>0</v>
      </c>
      <c r="AN111" s="245"/>
      <c r="AO111" s="245"/>
      <c r="AP111" s="245"/>
      <c r="AQ111" s="245"/>
      <c r="AR111" s="245"/>
      <c r="AS111" s="152">
        <v>0</v>
      </c>
      <c r="AT111" s="152">
        <v>0</v>
      </c>
      <c r="AU111" s="230"/>
    </row>
    <row r="112" spans="1:50" ht="27.95" customHeight="1">
      <c r="A112" s="268" t="s">
        <v>20</v>
      </c>
      <c r="B112" s="268" t="s">
        <v>323</v>
      </c>
      <c r="C112" s="268"/>
      <c r="D112" s="268"/>
      <c r="E112" s="268"/>
      <c r="F112" s="268"/>
      <c r="G112" s="268"/>
      <c r="H112" s="270"/>
      <c r="I112" s="270"/>
      <c r="J112" s="270">
        <f t="shared" ref="J112:O112" si="147">J113</f>
        <v>0</v>
      </c>
      <c r="K112" s="270">
        <f t="shared" si="147"/>
        <v>0</v>
      </c>
      <c r="L112" s="270">
        <f t="shared" si="147"/>
        <v>632.79999999999995</v>
      </c>
      <c r="M112" s="270">
        <f t="shared" si="147"/>
        <v>632.79999999999995</v>
      </c>
      <c r="N112" s="269">
        <f t="shared" si="147"/>
        <v>0</v>
      </c>
      <c r="O112" s="269">
        <f t="shared" si="147"/>
        <v>0</v>
      </c>
      <c r="P112" s="268"/>
      <c r="Q112" s="270"/>
      <c r="R112" s="270"/>
      <c r="S112" s="270">
        <f t="shared" ref="S112:X112" si="148">S113</f>
        <v>0</v>
      </c>
      <c r="T112" s="270">
        <f t="shared" si="148"/>
        <v>0</v>
      </c>
      <c r="U112" s="270">
        <f t="shared" si="148"/>
        <v>632.79999999999995</v>
      </c>
      <c r="V112" s="270">
        <f t="shared" si="148"/>
        <v>632.79999999999995</v>
      </c>
      <c r="W112" s="269">
        <f t="shared" si="148"/>
        <v>0</v>
      </c>
      <c r="X112" s="269">
        <f t="shared" si="148"/>
        <v>0</v>
      </c>
      <c r="Y112" s="228" t="s">
        <v>20</v>
      </c>
      <c r="Z112" s="228" t="s">
        <v>323</v>
      </c>
      <c r="AA112" s="228"/>
      <c r="AB112" s="228"/>
      <c r="AC112" s="228"/>
      <c r="AD112" s="228"/>
      <c r="AE112" s="228"/>
      <c r="AF112" s="182"/>
      <c r="AG112" s="182"/>
      <c r="AH112" s="182">
        <f t="shared" ref="AH112:AT112" si="149">AH113</f>
        <v>0</v>
      </c>
      <c r="AI112" s="182">
        <f t="shared" si="149"/>
        <v>0</v>
      </c>
      <c r="AJ112" s="182">
        <f t="shared" si="149"/>
        <v>632.79999999999995</v>
      </c>
      <c r="AK112" s="182">
        <f t="shared" si="149"/>
        <v>632.79999999999995</v>
      </c>
      <c r="AL112" s="241">
        <f t="shared" si="104"/>
        <v>0</v>
      </c>
      <c r="AM112" s="232">
        <f t="shared" si="149"/>
        <v>632.79999999999995</v>
      </c>
      <c r="AN112" s="245">
        <f t="shared" si="149"/>
        <v>632.79999999999995</v>
      </c>
      <c r="AO112" s="245">
        <f t="shared" si="149"/>
        <v>0</v>
      </c>
      <c r="AP112" s="245">
        <f t="shared" si="149"/>
        <v>0</v>
      </c>
      <c r="AQ112" s="245">
        <f t="shared" si="149"/>
        <v>0</v>
      </c>
      <c r="AR112" s="245">
        <f t="shared" si="149"/>
        <v>0</v>
      </c>
      <c r="AS112" s="152">
        <f t="shared" si="149"/>
        <v>0</v>
      </c>
      <c r="AT112" s="152">
        <f t="shared" si="149"/>
        <v>0</v>
      </c>
      <c r="AU112" s="230"/>
    </row>
    <row r="113" spans="1:50" ht="33.75" customHeight="1">
      <c r="A113" s="288">
        <v>1</v>
      </c>
      <c r="B113" s="289" t="s">
        <v>283</v>
      </c>
      <c r="C113" s="268"/>
      <c r="D113" s="268"/>
      <c r="E113" s="268"/>
      <c r="F113" s="268"/>
      <c r="G113" s="268"/>
      <c r="H113" s="270"/>
      <c r="I113" s="270"/>
      <c r="J113" s="270">
        <f>SUM(J114:J115)</f>
        <v>0</v>
      </c>
      <c r="K113" s="270">
        <f>SUM(K114:K115)</f>
        <v>0</v>
      </c>
      <c r="L113" s="270">
        <f>SUM(L114:L115)</f>
        <v>632.79999999999995</v>
      </c>
      <c r="M113" s="270">
        <f>SUM(M114:M115)</f>
        <v>632.79999999999995</v>
      </c>
      <c r="N113" s="269">
        <f t="shared" ref="N113:O113" si="150">SUM(N114:N114)</f>
        <v>0</v>
      </c>
      <c r="O113" s="269">
        <f t="shared" si="150"/>
        <v>0</v>
      </c>
      <c r="P113" s="268"/>
      <c r="Q113" s="270"/>
      <c r="R113" s="270"/>
      <c r="S113" s="270">
        <f>SUM(S114:S115)</f>
        <v>0</v>
      </c>
      <c r="T113" s="270">
        <f>SUM(T114:T115)</f>
        <v>0</v>
      </c>
      <c r="U113" s="270">
        <f>SUM(U114:U115)</f>
        <v>632.79999999999995</v>
      </c>
      <c r="V113" s="270">
        <f>SUM(V114:V115)</f>
        <v>632.79999999999995</v>
      </c>
      <c r="W113" s="269">
        <f t="shared" ref="W113:X113" si="151">SUM(W114:W114)</f>
        <v>0</v>
      </c>
      <c r="X113" s="269">
        <f t="shared" si="151"/>
        <v>0</v>
      </c>
      <c r="Y113" s="173">
        <v>1</v>
      </c>
      <c r="Z113" s="174" t="s">
        <v>283</v>
      </c>
      <c r="AA113" s="228"/>
      <c r="AB113" s="228"/>
      <c r="AC113" s="228"/>
      <c r="AD113" s="228"/>
      <c r="AE113" s="228"/>
      <c r="AF113" s="182"/>
      <c r="AG113" s="182"/>
      <c r="AH113" s="182">
        <f>SUM(AH114:AH115)</f>
        <v>0</v>
      </c>
      <c r="AI113" s="182">
        <f>SUM(AI114:AI115)</f>
        <v>0</v>
      </c>
      <c r="AJ113" s="182">
        <f>SUM(AJ114:AJ115)</f>
        <v>632.79999999999995</v>
      </c>
      <c r="AK113" s="182">
        <f>SUM(AK114:AK115)</f>
        <v>632.79999999999995</v>
      </c>
      <c r="AL113" s="241">
        <f t="shared" si="104"/>
        <v>0</v>
      </c>
      <c r="AM113" s="232">
        <f t="shared" ref="AM113:AR113" si="152">SUM(AM114:AM115)</f>
        <v>632.79999999999995</v>
      </c>
      <c r="AN113" s="245">
        <f t="shared" si="152"/>
        <v>632.79999999999995</v>
      </c>
      <c r="AO113" s="245">
        <f t="shared" si="152"/>
        <v>0</v>
      </c>
      <c r="AP113" s="245">
        <f t="shared" si="152"/>
        <v>0</v>
      </c>
      <c r="AQ113" s="245">
        <f t="shared" si="152"/>
        <v>0</v>
      </c>
      <c r="AR113" s="245">
        <f t="shared" si="152"/>
        <v>0</v>
      </c>
      <c r="AS113" s="152">
        <f t="shared" ref="AS113:AT113" si="153">SUM(AS114:AS114)</f>
        <v>0</v>
      </c>
      <c r="AT113" s="152">
        <f t="shared" si="153"/>
        <v>0</v>
      </c>
      <c r="AU113" s="230"/>
    </row>
    <row r="114" spans="1:50" s="176" customFormat="1" ht="58.5" customHeight="1">
      <c r="A114" s="275" t="s">
        <v>15</v>
      </c>
      <c r="B114" s="284" t="s">
        <v>334</v>
      </c>
      <c r="C114" s="291"/>
      <c r="D114" s="291" t="s">
        <v>327</v>
      </c>
      <c r="E114" s="291" t="s">
        <v>328</v>
      </c>
      <c r="F114" s="293">
        <v>2021</v>
      </c>
      <c r="G114" s="291" t="s">
        <v>372</v>
      </c>
      <c r="H114" s="276">
        <v>367.03235100000001</v>
      </c>
      <c r="I114" s="276">
        <v>100</v>
      </c>
      <c r="J114" s="276"/>
      <c r="K114" s="276"/>
      <c r="L114" s="276">
        <v>100</v>
      </c>
      <c r="M114" s="276">
        <v>100</v>
      </c>
      <c r="N114" s="277">
        <v>0</v>
      </c>
      <c r="O114" s="277">
        <v>0</v>
      </c>
      <c r="P114" s="291" t="s">
        <v>372</v>
      </c>
      <c r="Q114" s="276">
        <v>367.03235100000001</v>
      </c>
      <c r="R114" s="276">
        <v>100</v>
      </c>
      <c r="S114" s="276"/>
      <c r="T114" s="276"/>
      <c r="U114" s="276">
        <v>100</v>
      </c>
      <c r="V114" s="276">
        <v>100</v>
      </c>
      <c r="W114" s="277">
        <v>0</v>
      </c>
      <c r="X114" s="277">
        <v>0</v>
      </c>
      <c r="Y114" s="144" t="s">
        <v>15</v>
      </c>
      <c r="Z114" s="145" t="s">
        <v>334</v>
      </c>
      <c r="AA114" s="144">
        <v>7903341</v>
      </c>
      <c r="AB114" s="175" t="s">
        <v>327</v>
      </c>
      <c r="AC114" s="175" t="s">
        <v>328</v>
      </c>
      <c r="AD114" s="251">
        <v>2021</v>
      </c>
      <c r="AE114" s="175" t="s">
        <v>372</v>
      </c>
      <c r="AF114" s="183">
        <v>367.03235100000001</v>
      </c>
      <c r="AG114" s="183">
        <v>100</v>
      </c>
      <c r="AH114" s="183"/>
      <c r="AI114" s="183"/>
      <c r="AJ114" s="183">
        <v>100</v>
      </c>
      <c r="AK114" s="183">
        <v>100</v>
      </c>
      <c r="AL114" s="241">
        <f t="shared" si="104"/>
        <v>0</v>
      </c>
      <c r="AM114" s="234">
        <f t="shared" si="105"/>
        <v>100</v>
      </c>
      <c r="AN114" s="246">
        <v>100</v>
      </c>
      <c r="AO114" s="246"/>
      <c r="AP114" s="246"/>
      <c r="AQ114" s="246"/>
      <c r="AR114" s="246"/>
      <c r="AS114" s="151">
        <v>0</v>
      </c>
      <c r="AT114" s="151">
        <v>0</v>
      </c>
      <c r="AU114" s="175"/>
      <c r="AX114" s="209"/>
    </row>
    <row r="115" spans="1:50" ht="65.25" customHeight="1">
      <c r="A115" s="273" t="s">
        <v>15</v>
      </c>
      <c r="B115" s="287" t="s">
        <v>338</v>
      </c>
      <c r="C115" s="275"/>
      <c r="D115" s="275" t="s">
        <v>320</v>
      </c>
      <c r="E115" s="275" t="s">
        <v>328</v>
      </c>
      <c r="F115" s="275" t="s">
        <v>285</v>
      </c>
      <c r="G115" s="275" t="s">
        <v>374</v>
      </c>
      <c r="H115" s="276">
        <v>11163</v>
      </c>
      <c r="I115" s="276">
        <v>11163</v>
      </c>
      <c r="J115" s="276"/>
      <c r="K115" s="276"/>
      <c r="L115" s="276">
        <v>532.79999999999995</v>
      </c>
      <c r="M115" s="276">
        <v>532.79999999999995</v>
      </c>
      <c r="N115" s="277"/>
      <c r="O115" s="277"/>
      <c r="P115" s="275" t="s">
        <v>408</v>
      </c>
      <c r="Q115" s="276">
        <v>11163</v>
      </c>
      <c r="R115" s="276">
        <v>11163</v>
      </c>
      <c r="S115" s="276"/>
      <c r="T115" s="276"/>
      <c r="U115" s="276">
        <v>532.79999999999995</v>
      </c>
      <c r="V115" s="276">
        <v>532.79999999999995</v>
      </c>
      <c r="W115" s="277"/>
      <c r="X115" s="277"/>
      <c r="Y115" s="142" t="s">
        <v>15</v>
      </c>
      <c r="Z115" s="143" t="s">
        <v>338</v>
      </c>
      <c r="AA115" s="144">
        <v>7928807</v>
      </c>
      <c r="AB115" s="144" t="s">
        <v>320</v>
      </c>
      <c r="AC115" s="144" t="s">
        <v>328</v>
      </c>
      <c r="AD115" s="197" t="s">
        <v>438</v>
      </c>
      <c r="AE115" s="144" t="s">
        <v>408</v>
      </c>
      <c r="AF115" s="183">
        <v>11163</v>
      </c>
      <c r="AG115" s="183">
        <v>11163</v>
      </c>
      <c r="AH115" s="183"/>
      <c r="AI115" s="183"/>
      <c r="AJ115" s="183">
        <v>532.79999999999995</v>
      </c>
      <c r="AK115" s="183">
        <v>532.79999999999995</v>
      </c>
      <c r="AL115" s="241">
        <f t="shared" si="104"/>
        <v>0</v>
      </c>
      <c r="AM115" s="234">
        <f t="shared" si="105"/>
        <v>532.79999999999995</v>
      </c>
      <c r="AN115" s="246">
        <v>532.79999999999995</v>
      </c>
      <c r="AO115" s="246"/>
      <c r="AP115" s="246"/>
      <c r="AQ115" s="246"/>
      <c r="AR115" s="246"/>
      <c r="AS115" s="151"/>
      <c r="AT115" s="151"/>
      <c r="AU115" s="158"/>
    </row>
    <row r="116" spans="1:50" s="149" customFormat="1" ht="32.25" customHeight="1">
      <c r="A116" s="268" t="s">
        <v>364</v>
      </c>
      <c r="B116" s="268" t="s">
        <v>363</v>
      </c>
      <c r="C116" s="268"/>
      <c r="D116" s="268"/>
      <c r="E116" s="268"/>
      <c r="F116" s="268"/>
      <c r="G116" s="268"/>
      <c r="H116" s="270">
        <f t="shared" ref="H116:O116" si="154">H117+H118</f>
        <v>0</v>
      </c>
      <c r="I116" s="270">
        <f t="shared" si="154"/>
        <v>0</v>
      </c>
      <c r="J116" s="270">
        <f t="shared" si="154"/>
        <v>0</v>
      </c>
      <c r="K116" s="270">
        <f t="shared" si="154"/>
        <v>0</v>
      </c>
      <c r="L116" s="270">
        <f t="shared" si="154"/>
        <v>150</v>
      </c>
      <c r="M116" s="270">
        <f t="shared" si="154"/>
        <v>150</v>
      </c>
      <c r="N116" s="269">
        <f t="shared" si="154"/>
        <v>0</v>
      </c>
      <c r="O116" s="269">
        <f t="shared" si="154"/>
        <v>0</v>
      </c>
      <c r="P116" s="268"/>
      <c r="Q116" s="270">
        <f t="shared" ref="Q116:X116" si="155">Q117+Q118</f>
        <v>0</v>
      </c>
      <c r="R116" s="270">
        <f t="shared" si="155"/>
        <v>0</v>
      </c>
      <c r="S116" s="270">
        <f t="shared" si="155"/>
        <v>0</v>
      </c>
      <c r="T116" s="270">
        <f t="shared" si="155"/>
        <v>0</v>
      </c>
      <c r="U116" s="270">
        <f t="shared" si="155"/>
        <v>150</v>
      </c>
      <c r="V116" s="270">
        <f t="shared" si="155"/>
        <v>150</v>
      </c>
      <c r="W116" s="269">
        <f t="shared" si="155"/>
        <v>0</v>
      </c>
      <c r="X116" s="269">
        <f t="shared" si="155"/>
        <v>0</v>
      </c>
      <c r="Y116" s="228" t="s">
        <v>364</v>
      </c>
      <c r="Z116" s="228" t="s">
        <v>363</v>
      </c>
      <c r="AA116" s="228"/>
      <c r="AB116" s="228"/>
      <c r="AC116" s="228"/>
      <c r="AD116" s="228"/>
      <c r="AE116" s="228"/>
      <c r="AF116" s="182">
        <f t="shared" ref="AF116:AT116" si="156">AF117+AF118</f>
        <v>0</v>
      </c>
      <c r="AG116" s="182">
        <f t="shared" si="156"/>
        <v>0</v>
      </c>
      <c r="AH116" s="182">
        <f t="shared" si="156"/>
        <v>0</v>
      </c>
      <c r="AI116" s="182">
        <f t="shared" si="156"/>
        <v>0</v>
      </c>
      <c r="AJ116" s="182">
        <f t="shared" si="156"/>
        <v>1350</v>
      </c>
      <c r="AK116" s="182">
        <f t="shared" si="156"/>
        <v>1350</v>
      </c>
      <c r="AL116" s="241">
        <f t="shared" si="104"/>
        <v>-1200</v>
      </c>
      <c r="AM116" s="232">
        <f t="shared" si="156"/>
        <v>150</v>
      </c>
      <c r="AN116" s="245">
        <f t="shared" si="156"/>
        <v>150</v>
      </c>
      <c r="AO116" s="245">
        <f t="shared" si="156"/>
        <v>0</v>
      </c>
      <c r="AP116" s="245">
        <f t="shared" si="156"/>
        <v>0</v>
      </c>
      <c r="AQ116" s="245">
        <f t="shared" si="156"/>
        <v>0</v>
      </c>
      <c r="AR116" s="245">
        <f t="shared" si="156"/>
        <v>0</v>
      </c>
      <c r="AS116" s="152">
        <f t="shared" si="156"/>
        <v>0</v>
      </c>
      <c r="AT116" s="152">
        <f t="shared" si="156"/>
        <v>0</v>
      </c>
      <c r="AU116" s="230"/>
      <c r="AX116" s="204"/>
    </row>
    <row r="117" spans="1:50" ht="21.95" customHeight="1">
      <c r="A117" s="268" t="s">
        <v>19</v>
      </c>
      <c r="B117" s="268" t="s">
        <v>45</v>
      </c>
      <c r="C117" s="268"/>
      <c r="D117" s="268"/>
      <c r="E117" s="268"/>
      <c r="F117" s="268"/>
      <c r="G117" s="268"/>
      <c r="H117" s="270"/>
      <c r="I117" s="270"/>
      <c r="J117" s="270">
        <v>0</v>
      </c>
      <c r="K117" s="270">
        <v>0</v>
      </c>
      <c r="L117" s="270">
        <v>0</v>
      </c>
      <c r="M117" s="270">
        <v>0</v>
      </c>
      <c r="N117" s="269">
        <v>0</v>
      </c>
      <c r="O117" s="269">
        <v>0</v>
      </c>
      <c r="P117" s="268"/>
      <c r="Q117" s="270"/>
      <c r="R117" s="270"/>
      <c r="S117" s="270">
        <v>0</v>
      </c>
      <c r="T117" s="270">
        <v>0</v>
      </c>
      <c r="U117" s="270">
        <v>0</v>
      </c>
      <c r="V117" s="270">
        <v>0</v>
      </c>
      <c r="W117" s="269">
        <v>0</v>
      </c>
      <c r="X117" s="269">
        <v>0</v>
      </c>
      <c r="Y117" s="228" t="s">
        <v>19</v>
      </c>
      <c r="Z117" s="228" t="s">
        <v>45</v>
      </c>
      <c r="AA117" s="228"/>
      <c r="AB117" s="228"/>
      <c r="AC117" s="228"/>
      <c r="AD117" s="228"/>
      <c r="AE117" s="228"/>
      <c r="AF117" s="182"/>
      <c r="AG117" s="182"/>
      <c r="AH117" s="182">
        <v>0</v>
      </c>
      <c r="AI117" s="182">
        <v>0</v>
      </c>
      <c r="AJ117" s="182">
        <v>0</v>
      </c>
      <c r="AK117" s="182">
        <v>0</v>
      </c>
      <c r="AL117" s="241">
        <f t="shared" si="104"/>
        <v>0</v>
      </c>
      <c r="AM117" s="234">
        <f t="shared" si="105"/>
        <v>0</v>
      </c>
      <c r="AN117" s="245"/>
      <c r="AO117" s="245"/>
      <c r="AP117" s="245"/>
      <c r="AQ117" s="245"/>
      <c r="AR117" s="245"/>
      <c r="AS117" s="152">
        <v>0</v>
      </c>
      <c r="AT117" s="152">
        <v>0</v>
      </c>
      <c r="AU117" s="230"/>
    </row>
    <row r="118" spans="1:50" ht="52.5">
      <c r="A118" s="268" t="s">
        <v>20</v>
      </c>
      <c r="B118" s="268" t="s">
        <v>323</v>
      </c>
      <c r="C118" s="268"/>
      <c r="D118" s="268"/>
      <c r="E118" s="268"/>
      <c r="F118" s="268"/>
      <c r="G118" s="268"/>
      <c r="H118" s="270"/>
      <c r="I118" s="270"/>
      <c r="J118" s="270">
        <v>0</v>
      </c>
      <c r="K118" s="270">
        <v>0</v>
      </c>
      <c r="L118" s="270">
        <f>L119</f>
        <v>150</v>
      </c>
      <c r="M118" s="270">
        <f>M119</f>
        <v>150</v>
      </c>
      <c r="N118" s="269">
        <v>0</v>
      </c>
      <c r="O118" s="269">
        <v>0</v>
      </c>
      <c r="P118" s="268"/>
      <c r="Q118" s="270"/>
      <c r="R118" s="270"/>
      <c r="S118" s="270">
        <v>0</v>
      </c>
      <c r="T118" s="270">
        <v>0</v>
      </c>
      <c r="U118" s="270">
        <f>U119</f>
        <v>150</v>
      </c>
      <c r="V118" s="270">
        <f>V119</f>
        <v>150</v>
      </c>
      <c r="W118" s="269">
        <v>0</v>
      </c>
      <c r="X118" s="269">
        <v>0</v>
      </c>
      <c r="Y118" s="228" t="s">
        <v>20</v>
      </c>
      <c r="Z118" s="228" t="s">
        <v>323</v>
      </c>
      <c r="AA118" s="228"/>
      <c r="AB118" s="228"/>
      <c r="AC118" s="228"/>
      <c r="AD118" s="228"/>
      <c r="AE118" s="228"/>
      <c r="AF118" s="182"/>
      <c r="AG118" s="182"/>
      <c r="AH118" s="182">
        <v>0</v>
      </c>
      <c r="AI118" s="182">
        <v>0</v>
      </c>
      <c r="AJ118" s="182">
        <f>SUM(AJ119:AJ122)</f>
        <v>1350</v>
      </c>
      <c r="AK118" s="182">
        <f>SUM(AK119:AK122)</f>
        <v>1350</v>
      </c>
      <c r="AL118" s="241">
        <f t="shared" si="104"/>
        <v>-1200</v>
      </c>
      <c r="AM118" s="232">
        <f t="shared" ref="AM118:AR118" si="157">AM119</f>
        <v>150</v>
      </c>
      <c r="AN118" s="245">
        <f t="shared" si="157"/>
        <v>150</v>
      </c>
      <c r="AO118" s="245">
        <f t="shared" si="157"/>
        <v>0</v>
      </c>
      <c r="AP118" s="245">
        <f t="shared" si="157"/>
        <v>0</v>
      </c>
      <c r="AQ118" s="245">
        <f t="shared" si="157"/>
        <v>0</v>
      </c>
      <c r="AR118" s="245">
        <f t="shared" si="157"/>
        <v>0</v>
      </c>
      <c r="AS118" s="152">
        <v>0</v>
      </c>
      <c r="AT118" s="152">
        <v>0</v>
      </c>
      <c r="AU118" s="260" t="s">
        <v>457</v>
      </c>
    </row>
    <row r="119" spans="1:50" ht="75.75" customHeight="1">
      <c r="A119" s="273" t="s">
        <v>15</v>
      </c>
      <c r="B119" s="287" t="s">
        <v>338</v>
      </c>
      <c r="C119" s="275"/>
      <c r="D119" s="275" t="s">
        <v>320</v>
      </c>
      <c r="E119" s="275" t="s">
        <v>328</v>
      </c>
      <c r="F119" s="275" t="s">
        <v>285</v>
      </c>
      <c r="G119" s="275" t="s">
        <v>374</v>
      </c>
      <c r="H119" s="276">
        <v>11163</v>
      </c>
      <c r="I119" s="276">
        <v>11163</v>
      </c>
      <c r="J119" s="276"/>
      <c r="K119" s="276"/>
      <c r="L119" s="276">
        <v>150</v>
      </c>
      <c r="M119" s="276">
        <v>150</v>
      </c>
      <c r="N119" s="277"/>
      <c r="O119" s="277"/>
      <c r="P119" s="275" t="s">
        <v>408</v>
      </c>
      <c r="Q119" s="276">
        <v>11163</v>
      </c>
      <c r="R119" s="276">
        <v>11163</v>
      </c>
      <c r="S119" s="276"/>
      <c r="T119" s="276"/>
      <c r="U119" s="276">
        <v>150</v>
      </c>
      <c r="V119" s="276">
        <v>150</v>
      </c>
      <c r="W119" s="277"/>
      <c r="X119" s="277"/>
      <c r="Y119" s="142" t="s">
        <v>15</v>
      </c>
      <c r="Z119" s="143" t="s">
        <v>338</v>
      </c>
      <c r="AA119" s="144">
        <v>7928807</v>
      </c>
      <c r="AB119" s="144" t="s">
        <v>320</v>
      </c>
      <c r="AC119" s="144" t="s">
        <v>328</v>
      </c>
      <c r="AD119" s="197" t="s">
        <v>438</v>
      </c>
      <c r="AE119" s="144" t="s">
        <v>408</v>
      </c>
      <c r="AF119" s="183">
        <v>11163</v>
      </c>
      <c r="AG119" s="183">
        <v>11163</v>
      </c>
      <c r="AH119" s="183"/>
      <c r="AI119" s="183"/>
      <c r="AJ119" s="183">
        <v>150</v>
      </c>
      <c r="AK119" s="183">
        <v>150</v>
      </c>
      <c r="AL119" s="241">
        <f t="shared" si="104"/>
        <v>0</v>
      </c>
      <c r="AM119" s="234">
        <f t="shared" si="105"/>
        <v>150</v>
      </c>
      <c r="AN119" s="246">
        <v>150</v>
      </c>
      <c r="AO119" s="246"/>
      <c r="AP119" s="246"/>
      <c r="AQ119" s="246"/>
      <c r="AR119" s="246"/>
      <c r="AS119" s="151"/>
      <c r="AT119" s="151"/>
      <c r="AU119" s="158"/>
    </row>
    <row r="120" spans="1:50" s="301" customFormat="1" ht="61.5" customHeight="1">
      <c r="A120" s="237" t="s">
        <v>15</v>
      </c>
      <c r="B120" s="252"/>
      <c r="C120" s="210"/>
      <c r="D120" s="210"/>
      <c r="E120" s="210"/>
      <c r="F120" s="251"/>
      <c r="G120" s="210"/>
      <c r="H120" s="198"/>
      <c r="I120" s="198"/>
      <c r="J120" s="198"/>
      <c r="K120" s="198"/>
      <c r="L120" s="198"/>
      <c r="M120" s="198"/>
      <c r="N120" s="203"/>
      <c r="O120" s="203"/>
      <c r="P120" s="210"/>
      <c r="Q120" s="198"/>
      <c r="R120" s="198"/>
      <c r="S120" s="198"/>
      <c r="T120" s="198"/>
      <c r="U120" s="198"/>
      <c r="V120" s="198"/>
      <c r="W120" s="203"/>
      <c r="X120" s="203"/>
      <c r="Y120" s="237" t="s">
        <v>15</v>
      </c>
      <c r="Z120" s="252" t="s">
        <v>293</v>
      </c>
      <c r="AA120" s="197">
        <v>7913664</v>
      </c>
      <c r="AB120" s="197" t="s">
        <v>320</v>
      </c>
      <c r="AC120" s="223" t="s">
        <v>328</v>
      </c>
      <c r="AD120" s="223" t="s">
        <v>438</v>
      </c>
      <c r="AE120" s="223" t="s">
        <v>382</v>
      </c>
      <c r="AF120" s="198">
        <f>AG120</f>
        <v>2818</v>
      </c>
      <c r="AG120" s="198">
        <v>2818</v>
      </c>
      <c r="AH120" s="198"/>
      <c r="AI120" s="198"/>
      <c r="AJ120" s="198">
        <v>300</v>
      </c>
      <c r="AK120" s="198">
        <v>300</v>
      </c>
      <c r="AL120" s="198">
        <f t="shared" ref="AL120" si="158">AM120-AK120</f>
        <v>883</v>
      </c>
      <c r="AM120" s="198">
        <f t="shared" ref="AM120" si="159">AN120+AO120+AP120+AQ120+AR120</f>
        <v>1183</v>
      </c>
      <c r="AN120" s="198"/>
      <c r="AO120" s="198">
        <v>1183</v>
      </c>
      <c r="AP120" s="198"/>
      <c r="AQ120" s="198"/>
      <c r="AR120" s="198"/>
      <c r="AS120" s="203"/>
      <c r="AT120" s="203"/>
      <c r="AU120" s="197" t="s">
        <v>415</v>
      </c>
    </row>
    <row r="121" spans="1:50" s="302" customFormat="1" ht="57.75" customHeight="1">
      <c r="A121" s="237" t="s">
        <v>15</v>
      </c>
      <c r="B121" s="258"/>
      <c r="C121" s="197"/>
      <c r="D121" s="197"/>
      <c r="E121" s="197"/>
      <c r="F121" s="237"/>
      <c r="G121" s="197"/>
      <c r="H121" s="198"/>
      <c r="I121" s="198"/>
      <c r="J121" s="198"/>
      <c r="K121" s="198"/>
      <c r="L121" s="198"/>
      <c r="M121" s="198"/>
      <c r="N121" s="203"/>
      <c r="O121" s="203"/>
      <c r="P121" s="197"/>
      <c r="Q121" s="198"/>
      <c r="R121" s="198"/>
      <c r="S121" s="198"/>
      <c r="T121" s="198"/>
      <c r="U121" s="198"/>
      <c r="V121" s="198"/>
      <c r="W121" s="203"/>
      <c r="X121" s="203"/>
      <c r="Y121" s="237" t="s">
        <v>15</v>
      </c>
      <c r="Z121" s="258" t="s">
        <v>303</v>
      </c>
      <c r="AA121" s="197">
        <v>7910488</v>
      </c>
      <c r="AB121" s="197" t="s">
        <v>320</v>
      </c>
      <c r="AC121" s="197" t="s">
        <v>240</v>
      </c>
      <c r="AD121" s="197" t="s">
        <v>437</v>
      </c>
      <c r="AE121" s="197" t="s">
        <v>376</v>
      </c>
      <c r="AF121" s="198">
        <v>4842</v>
      </c>
      <c r="AG121" s="198">
        <v>4842</v>
      </c>
      <c r="AH121" s="198"/>
      <c r="AI121" s="198"/>
      <c r="AJ121" s="198">
        <f>AK121</f>
        <v>600</v>
      </c>
      <c r="AK121" s="198">
        <v>600</v>
      </c>
      <c r="AL121" s="198">
        <f t="shared" si="104"/>
        <v>-243</v>
      </c>
      <c r="AM121" s="198">
        <f t="shared" si="105"/>
        <v>357</v>
      </c>
      <c r="AN121" s="198"/>
      <c r="AO121" s="198">
        <v>357</v>
      </c>
      <c r="AP121" s="198"/>
      <c r="AQ121" s="198"/>
      <c r="AR121" s="198"/>
      <c r="AS121" s="203"/>
      <c r="AT121" s="203"/>
      <c r="AU121" s="197" t="s">
        <v>415</v>
      </c>
    </row>
    <row r="122" spans="1:50" s="302" customFormat="1" ht="57.75" customHeight="1">
      <c r="A122" s="237" t="s">
        <v>15</v>
      </c>
      <c r="B122" s="258"/>
      <c r="C122" s="197"/>
      <c r="D122" s="197"/>
      <c r="E122" s="197"/>
      <c r="F122" s="237"/>
      <c r="G122" s="197"/>
      <c r="H122" s="198"/>
      <c r="I122" s="198"/>
      <c r="J122" s="198"/>
      <c r="K122" s="198"/>
      <c r="L122" s="198"/>
      <c r="M122" s="198"/>
      <c r="N122" s="203"/>
      <c r="O122" s="203"/>
      <c r="P122" s="197"/>
      <c r="Q122" s="198"/>
      <c r="R122" s="198"/>
      <c r="S122" s="198"/>
      <c r="T122" s="198"/>
      <c r="U122" s="198"/>
      <c r="V122" s="198"/>
      <c r="W122" s="203"/>
      <c r="X122" s="203"/>
      <c r="Y122" s="237" t="s">
        <v>15</v>
      </c>
      <c r="Z122" s="258" t="s">
        <v>304</v>
      </c>
      <c r="AA122" s="197">
        <v>7913666</v>
      </c>
      <c r="AB122" s="197" t="s">
        <v>320</v>
      </c>
      <c r="AC122" s="197" t="s">
        <v>240</v>
      </c>
      <c r="AD122" s="197" t="s">
        <v>441</v>
      </c>
      <c r="AE122" s="197" t="s">
        <v>377</v>
      </c>
      <c r="AF122" s="198">
        <v>6851</v>
      </c>
      <c r="AG122" s="198">
        <v>6851</v>
      </c>
      <c r="AH122" s="198"/>
      <c r="AI122" s="198"/>
      <c r="AJ122" s="198">
        <f>AK122</f>
        <v>300</v>
      </c>
      <c r="AK122" s="198">
        <v>300</v>
      </c>
      <c r="AL122" s="198">
        <f t="shared" si="104"/>
        <v>-300</v>
      </c>
      <c r="AM122" s="198">
        <f t="shared" si="105"/>
        <v>0</v>
      </c>
      <c r="AN122" s="198"/>
      <c r="AO122" s="198"/>
      <c r="AP122" s="198"/>
      <c r="AQ122" s="198"/>
      <c r="AR122" s="198"/>
      <c r="AS122" s="203"/>
      <c r="AT122" s="203"/>
      <c r="AU122" s="197" t="s">
        <v>415</v>
      </c>
    </row>
    <row r="129" spans="11:35">
      <c r="K129" s="296"/>
      <c r="T129" s="296"/>
      <c r="AI129" s="171"/>
    </row>
  </sheetData>
  <mergeCells count="66">
    <mergeCell ref="AM9:AM10"/>
    <mergeCell ref="AS9:AT9"/>
    <mergeCell ref="AN9:AN10"/>
    <mergeCell ref="AO9:AO10"/>
    <mergeCell ref="AP9:AP10"/>
    <mergeCell ref="AQ9:AQ10"/>
    <mergeCell ref="AR9:AR10"/>
    <mergeCell ref="AE8:AE10"/>
    <mergeCell ref="AF8:AG8"/>
    <mergeCell ref="AH8:AH10"/>
    <mergeCell ref="AI8:AI10"/>
    <mergeCell ref="AB6:AB10"/>
    <mergeCell ref="AC6:AC10"/>
    <mergeCell ref="AD6:AD10"/>
    <mergeCell ref="AE6:AT6"/>
    <mergeCell ref="AE7:AG7"/>
    <mergeCell ref="AH7:AI7"/>
    <mergeCell ref="AJ7:AT7"/>
    <mergeCell ref="AJ8:AJ10"/>
    <mergeCell ref="AK8:AT8"/>
    <mergeCell ref="AF9:AF10"/>
    <mergeCell ref="AG9:AG10"/>
    <mergeCell ref="AK9:AK10"/>
    <mergeCell ref="R9:R10"/>
    <mergeCell ref="V9:V10"/>
    <mergeCell ref="W9:X9"/>
    <mergeCell ref="AA6:AA10"/>
    <mergeCell ref="Y6:Y10"/>
    <mergeCell ref="Z6:Z10"/>
    <mergeCell ref="J8:J10"/>
    <mergeCell ref="K8:K10"/>
    <mergeCell ref="H9:H10"/>
    <mergeCell ref="I9:I10"/>
    <mergeCell ref="AU6:AU10"/>
    <mergeCell ref="P6:X6"/>
    <mergeCell ref="P7:R7"/>
    <mergeCell ref="S7:T7"/>
    <mergeCell ref="U7:X7"/>
    <mergeCell ref="P8:P10"/>
    <mergeCell ref="Q8:R8"/>
    <mergeCell ref="S8:S10"/>
    <mergeCell ref="T8:T10"/>
    <mergeCell ref="U8:U10"/>
    <mergeCell ref="V8:X8"/>
    <mergeCell ref="Q9:Q10"/>
    <mergeCell ref="M9:M10"/>
    <mergeCell ref="N9:O9"/>
    <mergeCell ref="L8:L10"/>
    <mergeCell ref="M8:O8"/>
    <mergeCell ref="A6:A10"/>
    <mergeCell ref="B6:B10"/>
    <mergeCell ref="C6:C10"/>
    <mergeCell ref="D6:D10"/>
    <mergeCell ref="E6:E10"/>
    <mergeCell ref="F6:F10"/>
    <mergeCell ref="G6:O6"/>
    <mergeCell ref="G7:I7"/>
    <mergeCell ref="J7:K7"/>
    <mergeCell ref="L7:O7"/>
    <mergeCell ref="G8:G10"/>
    <mergeCell ref="H8:I8"/>
    <mergeCell ref="A1:AU1"/>
    <mergeCell ref="A3:AU3"/>
    <mergeCell ref="A5:AU5"/>
    <mergeCell ref="A2:AU2"/>
    <mergeCell ref="A4:AU4"/>
  </mergeCells>
  <pageMargins left="0.24" right="0.19" top="0.78740157480314965" bottom="0.51181102362204722" header="0.31496062992125984" footer="0.31496062992125984"/>
  <pageSetup paperSize="9" scale="64"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Bieu 01 TH</vt:lpstr>
      <vt:lpstr>Bieu 02a NSDP (N)</vt:lpstr>
      <vt:lpstr>Bieu 02b NSDP (H)</vt:lpstr>
      <vt:lpstr>Bieu 03 NSTW</vt:lpstr>
      <vt:lpstr>Bieu 04 Thu de lai</vt:lpstr>
      <vt:lpstr>Bieu 05. CTMTQG</vt:lpstr>
      <vt:lpstr>Bieu 06 ODA</vt:lpstr>
      <vt:lpstr>Biểu 1</vt:lpstr>
      <vt:lpstr>Biểu 2</vt:lpstr>
      <vt:lpstr>Bieu 04 Thu de lai 21-25</vt:lpstr>
      <vt:lpstr>Biểu 03</vt:lpstr>
      <vt:lpstr>'Bieu 01 TH'!Print_Area</vt:lpstr>
      <vt:lpstr>'Bieu 02a NSDP (N)'!Print_Area</vt:lpstr>
      <vt:lpstr>'Bieu 02b NSDP (H)'!Print_Area</vt:lpstr>
      <vt:lpstr>'Bieu 03 NSTW'!Print_Area</vt:lpstr>
      <vt:lpstr>'Bieu 04 Thu de lai'!Print_Area</vt:lpstr>
      <vt:lpstr>'Bieu 04 Thu de lai 21-25'!Print_Area</vt:lpstr>
      <vt:lpstr>'Bieu 05. CTMTQG'!Print_Area</vt:lpstr>
      <vt:lpstr>'Bieu 06 ODA'!Print_Area</vt:lpstr>
      <vt:lpstr>'Biểu 03'!Print_Area</vt:lpstr>
      <vt:lpstr>'Biểu 1'!Print_Area</vt:lpstr>
      <vt:lpstr>'Biểu 2'!Print_Area</vt:lpstr>
      <vt:lpstr>'Bieu 01 TH'!Print_Titles</vt:lpstr>
      <vt:lpstr>'Bieu 02a NSDP (N)'!Print_Titles</vt:lpstr>
      <vt:lpstr>'Bieu 02b NSDP (H)'!Print_Titles</vt:lpstr>
      <vt:lpstr>'Bieu 03 NSTW'!Print_Titles</vt:lpstr>
      <vt:lpstr>'Bieu 04 Thu de lai'!Print_Titles</vt:lpstr>
      <vt:lpstr>'Bieu 04 Thu de lai 21-25'!Print_Titles</vt:lpstr>
      <vt:lpstr>'Bieu 05. CTMTQG'!Print_Titles</vt:lpstr>
      <vt:lpstr>'Bieu 06 ODA'!Print_Titles</vt:lpstr>
      <vt:lpstr>'Biểu 2'!Print_Titles</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Luc</dc:creator>
  <cp:lastModifiedBy>User</cp:lastModifiedBy>
  <cp:lastPrinted>2022-02-23T09:11:00Z</cp:lastPrinted>
  <dcterms:created xsi:type="dcterms:W3CDTF">2019-08-29T06:44:41Z</dcterms:created>
  <dcterms:modified xsi:type="dcterms:W3CDTF">2022-03-15T10:45:45Z</dcterms:modified>
</cp:coreProperties>
</file>