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0460"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 name="Biểu 03" sheetId="9" r:id="rId9"/>
  </sheets>
  <externalReferences>
    <externalReference r:id="rId12"/>
    <externalReference r:id="rId13"/>
    <externalReference r:id="rId14"/>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'B.01_TH'!$A$1:$V$27</definedName>
    <definedName name="_xlnm.Print_Area" localSheetId="1">'B.02.PhanCap'!$A$1:$AS$100</definedName>
    <definedName name="_xlnm.Print_Area" localSheetId="8">'Biểu 03'!$A$1:$I$8</definedName>
    <definedName name="_xlnm.Print_Area" localSheetId="2">'Biểu số 03'!$A$1:$G$14</definedName>
    <definedName name="_xlnm.Print_Titles" localSheetId="0">'B.01_TH'!$9:$11</definedName>
    <definedName name="_xlnm.Print_Titles" localSheetId="1">'B.02.PhanCap'!$11:$13</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<sst xmlns="http://schemas.openxmlformats.org/spreadsheetml/2006/main" count="1343" uniqueCount="356">
  <si>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</si>
  <si>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</si>
  <si>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</si>
  <si>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</si>
  <si>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</si>
  <si>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</si>
  <si>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</si>
  <si>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</si>
  <si>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</si>
  <si>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</si>
  <si>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</si>
  <si>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</si>
  <si>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</si>
  <si>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</si>
  <si>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</si>
  <si>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</si>
  <si>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</si>
  <si>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</si>
  <si>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</si>
  <si>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</si>
  <si>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</si>
  <si>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</si>
  <si>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</si>
  <si>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</si>
  <si>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</si>
  <si>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</si>
  <si>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</si>
  <si>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</si>
  <si>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</si>
  <si>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</si>
  <si>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</si>
  <si>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</si>
  <si>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</si>
  <si>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</si>
  <si>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</si>
  <si>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</si>
  <si>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</si>
  <si>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</si>
  <si>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</si>
  <si>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</si>
  <si>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</si>
  <si>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</si>
  <si>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</si>
  <si>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</si>
  <si>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</si>
  <si>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</si>
  <si>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</si>
  <si>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</si>
  <si>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</si>
  <si>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</si>
  <si>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</si>
  <si>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</si>
  <si>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</si>
  <si>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</si>
  <si>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</si>
  <si>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</si>
  <si>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</si>
  <si>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</si>
  <si>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</si>
  <si>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</si>
  <si>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</si>
  <si>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</si>
  <si>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</si>
  <si>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</si>
  <si>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</si>
  <si>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</si>
  <si>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</si>
  <si>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</si>
  <si>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</si>
  <si>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</si>
  <si>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</si>
  <si>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</si>
  <si>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</si>
  <si>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</si>
  <si>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</si>
  <si>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</si>
  <si>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</si>
  <si>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</si>
  <si>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</si>
  <si>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</si>
  <si>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</si>
  <si>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</si>
  <si>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</si>
  <si>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</si>
  <si>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</si>
  <si>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</si>
  <si>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</si>
  <si>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</si>
  <si>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</si>
  <si>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</si>
  <si>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</si>
  <si>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</si>
  <si>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</si>
  <si>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</si>
  <si>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</si>
  <si>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</si>
  <si>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</si>
  <si>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</si>
  <si>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</si>
  <si>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</si>
  <si>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</si>
  <si>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</si>
  <si>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</si>
  <si>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</si>
  <si>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</si>
  <si>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</si>
  <si>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</si>
  <si>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</si>
  <si>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</si>
  <si>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</si>
  <si>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</si>
  <si>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</si>
  <si>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</si>
  <si>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</si>
  <si>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</si>
  <si>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</si>
  <si>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</si>
  <si>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</si>
  <si>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</si>
  <si>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</si>
  <si>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</si>
  <si>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</si>
  <si>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</si>
  <si>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</si>
  <si>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</si>
  <si>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</si>
  <si>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</si>
  <si>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</si>
  <si>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</si>
  <si>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(Kèm theo Công văn số 85/PTCKH-ĐT ngày 29/11/2018 của Phòng Tài chính - Kế hoạch huyện)</t>
  </si>
  <si>
    <t>OK</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</si>
  <si>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</si>
  <si>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</si>
  <si>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</si>
  <si>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</si>
  <si>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</si>
  <si>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</si>
  <si>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</si>
  <si>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</si>
  <si>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</si>
  <si>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</si>
  <si>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</si>
  <si>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</si>
  <si>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</si>
  <si>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</si>
  <si>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</si>
  <si>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</si>
  <si>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</si>
  <si>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</si>
  <si>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</si>
  <si>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</si>
  <si>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</si>
  <si>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</si>
  <si>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</si>
  <si>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</si>
  <si>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</si>
  <si>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</si>
  <si>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</si>
  <si>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</si>
  <si>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</si>
  <si>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</si>
  <si>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</si>
  <si>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</si>
  <si>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</si>
  <si>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</si>
  <si>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</si>
  <si>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</si>
  <si>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</si>
  <si>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</si>
  <si>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</si>
  <si>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</si>
  <si>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</si>
  <si>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</si>
  <si>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</si>
  <si>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</si>
  <si>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</si>
  <si>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</si>
  <si>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</si>
  <si>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</si>
  <si>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</si>
  <si>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</si>
  <si>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</si>
  <si>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</si>
  <si>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</si>
  <si>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</si>
  <si>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</si>
  <si>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</si>
  <si>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</si>
  <si>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</si>
  <si>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</si>
  <si>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(Kèm theo Nghị quyết số      /NQ-HĐND ngày       /      /2019 của Hội đồng nhân dân huyện Ia H'Drai)</t>
  </si>
  <si>
    <t>Chủ đầu tư, Đơn vị thực hiện</t>
  </si>
  <si>
    <t>Chỉ thực hiện khi đã có nguồn tập trung vào ngấn sách huyện, giao UBND huyện điều hành cụ thể</t>
  </si>
  <si>
    <t xml:space="preserve">Tổng số </t>
  </si>
  <si>
    <t>Sữa chữa trụ sở Mặt trận tổ quốc Việt Nam huyện Ia H'Drai</t>
  </si>
  <si>
    <r>
      <t xml:space="preserve">Tổng số </t>
    </r>
    <r>
      <rPr>
        <sz val="13"/>
        <rFont val="Times New Roman"/>
        <family val="1"/>
      </rPr>
      <t>(tất cả các nguồn vốn)</t>
    </r>
  </si>
  <si>
    <t>3.1</t>
  </si>
  <si>
    <t>Trường mầm non Tuổi Ngọc (phòng học, phòng chức năng, bếp ăn, nhà công vụ)</t>
  </si>
  <si>
    <t>1.3</t>
  </si>
  <si>
    <t>Phân cấp hỗ trợ đầu tư các công trình cấp bách</t>
  </si>
  <si>
    <r>
      <t xml:space="preserve">Phân cấp hỗ trợ xây dựng nông thôn mới </t>
    </r>
    <r>
      <rPr>
        <b/>
        <i/>
        <sz val="13"/>
        <rFont val="Times New Roman"/>
        <family val="1"/>
      </rPr>
      <t>(Ưu tiên đầu tư các công trình GD-ĐT)</t>
    </r>
  </si>
  <si>
    <t>Nguồn cân đối NSĐP theo tiêu chí quy định tại Quyết định số 26/2020/QĐ-TTg</t>
  </si>
  <si>
    <t>Nguồn vốn phân cấp cân đối theo tiêu chí theo quy định tại Nghị quyết số  63/2020/NQ-HĐND tỉnh</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</si>
  <si>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</si>
  <si>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</si>
  <si>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</si>
  <si>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</si>
  <si>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Địa điểm thực hiện</t>
  </si>
  <si>
    <t>Thời gian thực hiện</t>
  </si>
  <si>
    <t>Tỉnh giao</t>
  </si>
  <si>
    <t xml:space="preserve">Nguồn vốn  </t>
  </si>
  <si>
    <t>TMĐT Dự kiến</t>
  </si>
  <si>
    <t>III</t>
  </si>
  <si>
    <t>Trường mầm non Hoa Mai (Phòng học, bếp ăn và hạng mục phụ trợ khác)</t>
  </si>
  <si>
    <t>Trường Tiểu học - THCS Nguyễn Du, xã Ia Dom huyện Ia H’Drai (Phòng học, phòng bộ môn, thư viện, thiết bị)</t>
  </si>
  <si>
    <t>Quyết định số 134/QĐ-UBND ngày 13/5/2021</t>
  </si>
  <si>
    <t>Quyết định số  3538/UBND tỉnh ngày 29/12/2017</t>
  </si>
  <si>
    <t>Đường giao thông từ Trung tâm xã Ia Đal đến tiếp giáp Dự án đường từ cầu Drai đường Tuần tra biên giới tại khu vực Hồ Le</t>
  </si>
  <si>
    <t>Đường từ thôn 1 đi thôn 9 xã Ia Tơi</t>
  </si>
  <si>
    <t>Quyết định số 411/QĐ-UBND tỉnh ngày 14/5/2021</t>
  </si>
  <si>
    <t>Quyết định số 390/QĐ-UBND tỉnh  ngày 14/5/2021</t>
  </si>
  <si>
    <t>Quyết định số 202/QĐ-UBND huyện ngày 22/7/2021</t>
  </si>
  <si>
    <t>Phân cấp đầu tư từ nguồn thu tiền sử dụng đất trong cân đối</t>
  </si>
  <si>
    <t>Quyết định số 235/QĐ-UBND ngày 20/8/2021</t>
  </si>
  <si>
    <t>Phân cấp ngân sách các xã được hưởng</t>
  </si>
  <si>
    <t>Phân cấp ngân sách cấp huyện được hưởng</t>
  </si>
  <si>
    <t>Đơn vị: Triệu đồng</t>
  </si>
  <si>
    <t xml:space="preserve">Đơn vị </t>
  </si>
  <si>
    <r>
      <t>Nguồn vốn</t>
    </r>
    <r>
      <rPr>
        <b/>
        <i/>
        <sz val="14"/>
        <color indexed="8"/>
        <rFont val="Times New Roman"/>
        <family val="1"/>
      </rPr>
      <t xml:space="preserve"> (Phân cấp đầu tư từ nguồn thu tiền sử dụng đất trong cân đối)</t>
    </r>
  </si>
  <si>
    <t>1.2.1</t>
  </si>
  <si>
    <t>1.2.2</t>
  </si>
  <si>
    <t>Chi tiết tại biểu mẫu 03</t>
  </si>
  <si>
    <t>(Kèm theo Nghị quyết số     /NQ-HĐND  ngày      /         /2021 của Hội đồng nhân dân huyện Ia H'Drai)</t>
  </si>
  <si>
    <t>CHI TIẾT KẾ HOẠCH VỐN PHÂN CẤP ĐẦU TƯ NĂM 2022</t>
  </si>
  <si>
    <t>TỔNG HỢP KẾ HOẠCH ĐẦU TƯ CÔNG VỐN NGÂN SÁCH NHÀ NƯỚC NĂM 2022, HUYỆN IA H'DRAI</t>
  </si>
  <si>
    <t>Kế hoạch năm 2022</t>
  </si>
  <si>
    <t>Chi nhiệm vụ quy hoạch</t>
  </si>
  <si>
    <t xml:space="preserve">Thực hiện dự án </t>
  </si>
  <si>
    <t>Tổng Cộng (I+II+III)</t>
  </si>
  <si>
    <t>PHÂN CẤP ĐẦU TƯ CHO CÁC XÃ KẾ HOẠCH NĂM 2022</t>
  </si>
  <si>
    <t>Kế hoạch năm đầu tư công năm 2022</t>
  </si>
  <si>
    <t>(Kèm theo Quyết định số          /QĐ-UBND ngày      /       /2021của Ủy ban nhân dân huyện Ia H'D'rai)</t>
  </si>
  <si>
    <t>Đvt: Triệu đồng</t>
  </si>
  <si>
    <t>Chi đầu tư các dự án</t>
  </si>
  <si>
    <t>Biểu số 02</t>
  </si>
  <si>
    <t>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t>
  </si>
  <si>
    <t>Công trình Đường ĐĐT37 (N7-N75)</t>
  </si>
  <si>
    <t>Quyết định số 158/QĐ-UBND ngày 08/6/2021</t>
  </si>
  <si>
    <t>2.3</t>
  </si>
  <si>
    <t>Công trình Đường ĐĐT30 (N52-N54)</t>
  </si>
  <si>
    <t>Quyết định số 198/QĐ-UBND ngày 21/7/2021</t>
  </si>
  <si>
    <t>Công trình Đường ĐĐT32 (N55-N58)</t>
  </si>
  <si>
    <t xml:space="preserve">Quyết định số 211/QĐ-UBND ngày 30/7/2021 </t>
  </si>
  <si>
    <t>Dự án khởi công mới năm 2022</t>
  </si>
  <si>
    <t>Dự án chuyển tiếp từ năm 2021 chuyển sang</t>
  </si>
  <si>
    <t>Dự án khai thác quỹ đất để phát triển kết cấu hạ tầng, bố trí dân cư dọc hai bên Quốc lộ 14C (Đoạn điểm dân cư số 41 – Trung tâm hành chính xã Ia Tơi)</t>
  </si>
  <si>
    <t xml:space="preserve">Bãi rác tập trung (Hạng mục: Đường và các công trình phụ trợ) </t>
  </si>
  <si>
    <t>2022-2025</t>
  </si>
  <si>
    <t>2021-2025</t>
  </si>
  <si>
    <t>Quyết định số 299a/QĐ-UBND ngày 26/9/2021</t>
  </si>
  <si>
    <t>Quyết định số 231/QĐ-UBND ngày 13/8/2021</t>
  </si>
  <si>
    <t>Kế hoạch đầu tư công năm 2022</t>
  </si>
  <si>
    <t>Biểu số 01</t>
  </si>
  <si>
    <t>Biểu  số 03</t>
  </si>
  <si>
    <t>Phân cấp hỗ trợ xây dựng nông thôn mới (Ưu tiên đầu tư các công trình GD-ĐT)</t>
  </si>
  <si>
    <t>Phân cấp đầu tư từ nguồn thu XSKT (Ưu tiên đầu tư các công trình GD-ĐT thực hiện CT MTQG xây dựng nông thôn mới)</t>
  </si>
  <si>
    <t>Kế hoạch đầu tư công theo Nghị quyết số 43/NQ-HĐND ngỳ 19/12/2021 của HĐND huyện Ia H'Drai</t>
  </si>
  <si>
    <t>Kế hoạch năm đầu tư công năm 2022 điều chỉnh, bổ sung</t>
  </si>
  <si>
    <t>Thu hồ các khoản ứng trước</t>
  </si>
  <si>
    <r>
      <t xml:space="preserve">Tổng mức đầu tư </t>
    </r>
    <r>
      <rPr>
        <b/>
        <i/>
        <sz val="13"/>
        <rFont val="Times New Roman"/>
        <family val="1"/>
      </rPr>
      <t>(tất cả các nguồn vốn)</t>
    </r>
  </si>
  <si>
    <t>Tr.đó: NSĐP huyện</t>
  </si>
  <si>
    <t>Quyết định chủ trương đầu tư/Quyết định đầu tư</t>
  </si>
  <si>
    <t>2021-2023</t>
  </si>
  <si>
    <t>2022-2024</t>
  </si>
  <si>
    <t>Từ năm 2023-</t>
  </si>
  <si>
    <t>Từ năm 2022-</t>
  </si>
  <si>
    <t>Quyết định số  237/QĐ-UBND ngày 20/8/2021</t>
  </si>
  <si>
    <t xml:space="preserve">Phân cấp đầu tư từ nguồn thu tiền sử dụng đất </t>
  </si>
  <si>
    <t>2.1.1</t>
  </si>
  <si>
    <t>2.1.2</t>
  </si>
  <si>
    <t>Phân cấp thực hiện nhiệm vụ Chi đo đạc, cấp giấy chứng nhận, quản lý đất đai (cấp huyện hưởng)</t>
  </si>
  <si>
    <t>Phân bổ chi tiết</t>
  </si>
  <si>
    <t>Chưa phân bổ chi tiết</t>
  </si>
  <si>
    <t>Huyện giao
 Tăng (+)/ Giảm (-) so với Tỉnh giao</t>
  </si>
  <si>
    <r>
      <t xml:space="preserve">Thanh toán Nợ XDCB 
</t>
    </r>
    <r>
      <rPr>
        <b/>
        <i/>
        <sz val="13"/>
        <rFont val="Times New Roman"/>
        <family val="1"/>
      </rPr>
      <t>(nếu có)</t>
    </r>
  </si>
  <si>
    <t>Dự án hoàn thành năm 2022</t>
  </si>
  <si>
    <t>Dự án dự kiến hoàn thành sau năm 2022</t>
  </si>
  <si>
    <t>a.1</t>
  </si>
  <si>
    <t>a.2</t>
  </si>
  <si>
    <t>b.1</t>
  </si>
  <si>
    <t>b.2</t>
  </si>
  <si>
    <t>b.1.1</t>
  </si>
  <si>
    <t>b.1.2</t>
  </si>
  <si>
    <t>b.2.1</t>
  </si>
  <si>
    <t>b.2.2</t>
  </si>
  <si>
    <t>b.3</t>
  </si>
  <si>
    <t>b.3.1</t>
  </si>
  <si>
    <t>b.3.2</t>
  </si>
  <si>
    <t>Trường mầm non Măng Non (bếp ăn, nhà công vụ)</t>
  </si>
  <si>
    <t>Xã  Ia Đal</t>
  </si>
  <si>
    <t>Quyết định số 129/QĐ-UBND ngày 12/5/2021</t>
  </si>
  <si>
    <t xml:space="preserve">Kế hoạch năm đầu tư công
 năm 2022 </t>
  </si>
  <si>
    <t>Bổ sung mới</t>
  </si>
  <si>
    <t>IV</t>
  </si>
  <si>
    <t>Nguồn tăng thu ngân sách huyện</t>
  </si>
  <si>
    <t>Kế hoạch đầu tư công theo Nghị quyết số 43/NQ-HĐND 
ngày 19/12/2021 của HĐND huyện Ia H'Drai</t>
  </si>
  <si>
    <t>Lập đồ án quy hoạch chi tiết (Tỷ lệ 1/500) Diểm dân cư nông thôn số 42 xã Ia Tơi huyện Ia H'Drai</t>
  </si>
  <si>
    <r>
      <t>Điều chỉnh tăng 145 triệu đồng</t>
    </r>
    <r>
      <rPr>
        <b/>
        <i/>
        <sz val="13"/>
        <rFont val="Times New Roman"/>
        <family val="1"/>
      </rPr>
      <t xml:space="preserve"> (Từ 500 triệu đồng lên 645 triệu đồng)</t>
    </r>
  </si>
  <si>
    <t>Công trình Đường ĐĐT27 (N40-N53)</t>
  </si>
  <si>
    <t>Kế hoạch đầu tư công theo 
Nghị quyết số 43/NQ-HĐND ngỳ 19/12/2021 của HĐND huyện Ia H'Drai</t>
  </si>
  <si>
    <r>
      <t xml:space="preserve">Điều chỉnh tăng kế hoạch vốn 1.430 triệu đồng </t>
    </r>
    <r>
      <rPr>
        <i/>
        <sz val="13"/>
        <rFont val="Times New Roman"/>
        <family val="1"/>
      </rPr>
      <t>(từ 1.000 triệu đồng lên 2.430 triệu đồng)</t>
    </r>
  </si>
  <si>
    <r>
      <t>Điều chỉnh tăng 202 triệu đồng</t>
    </r>
    <r>
      <rPr>
        <b/>
        <i/>
        <sz val="13"/>
        <rFont val="Times New Roman"/>
        <family val="1"/>
      </rPr>
      <t xml:space="preserve"> (Từ 500 lên 702 triệu đồng)</t>
    </r>
    <r>
      <rPr>
        <b/>
        <sz val="13"/>
        <rFont val="Times New Roman"/>
        <family val="1"/>
      </rPr>
      <t xml:space="preserve">
Chi tiết tại biểu mẫu 03</t>
    </r>
  </si>
  <si>
    <r>
      <t xml:space="preserve">Điều chỉnh tăng 1.777 triệu đồng </t>
    </r>
    <r>
      <rPr>
        <b/>
        <i/>
        <sz val="13"/>
        <rFont val="Times New Roman"/>
        <family val="1"/>
      </rPr>
      <t>(Từ 6.136 lên 7.913 triệu đồng)</t>
    </r>
  </si>
  <si>
    <t>Nguồn kết dư ngân sách huyện</t>
  </si>
  <si>
    <t>V</t>
  </si>
  <si>
    <t>Tổng Cộng (I+II+III+IV+V)</t>
  </si>
  <si>
    <t>Quyết định số 30/QĐ-UBND ngày 09/2/2022</t>
  </si>
  <si>
    <t>Đầu tư bãi đỗ xe, san lấp mặt bằng các lô đất thuộc khu Trung tâm hành chính huyện Ia H’Drai</t>
  </si>
  <si>
    <t>Đầu tư đường ống cấp III trung tâm  huyện Ia H’Drai</t>
  </si>
  <si>
    <t>2023-2026</t>
  </si>
  <si>
    <t>Kinh phí thực hiện đo đạc 12 điểm dân cư do Chi nhánh 716, Binh đoàn 15 đang quản lý tại xã Ia Đal</t>
  </si>
  <si>
    <t>Cắm mốc phân lô đất ở các đồ án quy hoạch xây dựng trên địa bàn (Điểm dân cư số 46,  Xã Ia Tơi)</t>
  </si>
  <si>
    <t>Trích đo địa chính thửa đất Phục vụ công tác đấu giá Quyền sử dụng đất và giao đất có thu tiền sử dụng đất tại lô đất ONT thuộc điểm khu dân cư công nhân số 2, tại thôn 2, xã Ia Dom, huyện Ia H’Drai</t>
  </si>
  <si>
    <t>Phòng KT-HT huyện</t>
  </si>
  <si>
    <t xml:space="preserve">Chi nhiệm vụ quy hoạch, thực hiện việc đo đạc, lập bản đồ địa chính, hồ sơ địa chính phục vụ công tác thu hồi, chuyển mục đích sử dụng và giao đất các điểm dân cư trên địa bàn; Cắm mốc phân lô đất ở các đồ án quy hoạch xây dựng trên địa bàn </t>
  </si>
  <si>
    <t>Điều chỉnh tăng Từ 645 triệu đồng lên 1.368 triệu đồng</t>
  </si>
  <si>
    <t>Điều chỉnh giảm  kế hoạch vốn từ 123 triệu đồng xuống 103 triệu đồng</t>
  </si>
  <si>
    <t>Điều chỉnh tăng kế hoạch vốn từ 1.000 triệu đồng lên 1.177 triệu đồng</t>
  </si>
  <si>
    <t>Nâng cấp, sửa chữa Trung tâm Văn hóa –Thể thao –Du lịch và Truyền thông</t>
  </si>
  <si>
    <t>Công trình Thủy lợi Hồ chứa nước xã IV (Thôn 1, thôn 2, xã Ia Đal, huyện Ia H'Drai)</t>
  </si>
  <si>
    <t>Sửa chữa trung tâm bồi dưỡng chính trị huyện Ia H’Drai</t>
  </si>
  <si>
    <t>2022-2023</t>
  </si>
  <si>
    <t>2019-2021</t>
  </si>
  <si>
    <t>Quyết định số 880/QĐ-UBND tỉnh ngày 23/8/2019</t>
  </si>
  <si>
    <t>Quyết định số 133/QĐ-UBND ngày 12/5/2021</t>
  </si>
  <si>
    <t>Công trình Đường ĐĐT31 (N57-N54)</t>
  </si>
  <si>
    <t>Điều chỉnh giảm kế hoạch vốn từ 357 triệu đồng xuống 258 triệu đồng</t>
  </si>
  <si>
    <t>Bổ sung mới
Điều chỉnh tăng tổng mức đầu tư  từ 6.851 triệu đồng lên 7.947 triệu đồng</t>
  </si>
  <si>
    <t>Dự án hỗ trợ trồng rừng sản xuất tập trung trên địa bàn huyện Ia H'Drai năm 2022</t>
  </si>
  <si>
    <t>UBND các xã</t>
  </si>
  <si>
    <t>Bổ sung mới để chi trả chi phí sau khi quyết toán DAHT</t>
  </si>
  <si>
    <t>Điều chỉnh tăng từ 5.475 triệu đồng lên 25.313 triệu đồng
Chỉ thực hiện khi đã có nguồn tập trung vào ngấn sách huyện, giao UBND huyện điều hành cụ thể</t>
  </si>
  <si>
    <t>Điều chỉnh tăng Từ 4.830 triệu đồng lên 23.945 triệu đồng</t>
  </si>
  <si>
    <t>Điều chỉnh tăng Từ 200 triệu đồng lên 3.843 triệu đồng</t>
  </si>
  <si>
    <t>Điều chỉnh tăng Từ 4.630 triệu đồng lên 20.102 triệu đồng</t>
  </si>
  <si>
    <t>Điều chỉnh giảm Từ  300 triệu đồng xuống 215 triệu đồng</t>
  </si>
  <si>
    <t>Điều chỉnh tăng từ 7.913 triệu đồng lên 30.122 triệu đồng</t>
  </si>
  <si>
    <t>(Kèm theo Nghị quyết số        /NQ-HĐND ngày      /         /2022 của Hội đồng nhân dân huyện Ia H’Drai)</t>
  </si>
  <si>
    <t>Kế hoạch đầu tư công năm 2022 điều chỉnh, bổ sung lần 2</t>
  </si>
  <si>
    <t>Đầu tư kết cấu hạ tầng khu thương mại, dịch vụ và dân cư dọc Quốc lộ 14C Trung tâm huyện Ia H’Drai, tỉnh Kon Tum</t>
  </si>
  <si>
    <t>Quyết định số 235/QĐ-UBND ngày 04/6/2022</t>
  </si>
  <si>
    <t>Lập đồ án quy hoạch chi tiết (Tỷ lệ 1/500) Điểm dân cư nông thôn số 42 xã Ia Tơi huyện Ia H'Drai</t>
  </si>
  <si>
    <t>Điều chỉnh tăng từ 702 triệu đồng lên 3.072 triệu đồng
Chi tiết tại biểu mẫu 03</t>
  </si>
  <si>
    <t>Điều chỉnh tăng từ 6.177 triệu đồng lên 28.386  triệu đồng</t>
  </si>
  <si>
    <r>
      <t>Điều chỉnh tăng kế hoạch vốn từ 2.430 triệu đồng lên 5.273 triệu đồng</t>
    </r>
    <r>
      <rPr>
        <i/>
        <sz val="13"/>
        <color indexed="10"/>
        <rFont val="Times New Roman"/>
        <family val="1"/>
      </rPr>
      <t xml:space="preserve"> (dự kiến cho cả năm 2022)</t>
    </r>
  </si>
  <si>
    <t xml:space="preserve">Đã bố trí bằng nguồn thu tiền sử dụng đất trong cân đối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</si>
</sst>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þ&quot;;\-#,##0\ &quot;þ&quot;"/>
    <numFmt numFmtId="173" formatCode="#,##0\ &quot;þ&quot;;[Red]\-#,##0\ &quot;þ&quot;"/>
    <numFmt numFmtId="174" formatCode="#,##0.00\ &quot;þ&quot;;\-#,##0.00\ &quot;þ&quot;"/>
    <numFmt numFmtId="175" formatCode="#,##0.00\ &quot;þ&quot;;[Red]\-#,##0.00\ &quot;þ&quot;"/>
    <numFmt numFmtId="176" formatCode="_-* #,##0\ &quot;þ&quot;_-;\-* #,##0\ &quot;þ&quot;_-;_-* &quot;-&quot;\ &quot;þ&quot;_-;_-@_-"/>
    <numFmt numFmtId="177" formatCode="_-* #,##0\ _þ_-;\-* #,##0\ _þ_-;_-* &quot;-&quot;\ _þ_-;_-@_-"/>
    <numFmt numFmtId="178" formatCode="_-* #,##0.00\ &quot;þ&quot;_-;\-* #,##0.00\ &quot;þ&quot;_-;_-* &quot;-&quot;??\ &quot;þ&quot;_-;_-@_-"/>
    <numFmt numFmtId="179" formatCode="_-* #,##0.00\ _þ_-;\-* #,##0.00\ _þ_-;_-* &quot;-&quot;??\ _þ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 numFmtId="212" formatCode="#,##0.000000"/>
    <numFmt numFmtId="213" formatCode="#,##0.0000000"/>
    <numFmt numFmtId="214" formatCode="#,##0.00000000"/>
    <numFmt numFmtId="215" formatCode="_-* #,##0.000\ _₫_-;\-* #,##0.000\ _₫_-;_-* &quot;-&quot;??\ _₫_-;_-@_-"/>
  </numFmts>
  <fonts count="102">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b/>
      <sz val="14"/>
      <name val="Times New Roman"/>
      <family val="1"/>
    </font>
    <font>
      <i/>
      <sz val="14"/>
      <name val="Times New Roman"/>
      <family val="1"/>
    </font>
    <font>
      <sz val="14"/>
      <name val="Times New Roman"/>
      <family val="1"/>
    </font>
    <font>
      <b/>
      <i/>
      <sz val="14"/>
      <name val="Times New Roman"/>
      <family val="1"/>
    </font>
    <font>
      <sz val="11"/>
      <name val="Times New Roman"/>
      <family val="1"/>
    </font>
    <font>
      <b/>
      <i/>
      <sz val="14"/>
      <color indexed="8"/>
      <name val="Times New Roman"/>
      <family val="1"/>
    </font>
    <font>
      <b/>
      <sz val="11"/>
      <name val="Times New Roman"/>
      <family val="1"/>
    </font>
    <font>
      <i/>
      <sz val="13"/>
      <color indexed="10"/>
      <name val="Times New Roman"/>
      <family val="1"/>
    </font>
    <font>
      <sz val="14"/>
      <color indexed="9"/>
      <name val="Times New Roman"/>
      <family val="2"/>
    </font>
    <font>
      <sz val="14"/>
      <color indexed="20"/>
      <name val="Times New Roman"/>
      <family val="2"/>
    </font>
    <font>
      <sz val="11"/>
      <color indexed="52"/>
      <name val="Calibri"/>
      <family val="2"/>
    </font>
    <font>
      <sz val="11"/>
      <color indexed="9"/>
      <name val="Calibri"/>
      <family val="2"/>
    </font>
    <font>
      <sz val="13"/>
      <color indexed="8"/>
      <name val="Times New Roman"/>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b/>
      <sz val="10"/>
      <color indexed="8"/>
      <name val="Times New Roman"/>
      <family val="1"/>
    </font>
    <font>
      <sz val="10"/>
      <color indexed="8"/>
      <name val="Times New Roman"/>
      <family val="1"/>
    </font>
    <font>
      <b/>
      <sz val="13"/>
      <color indexed="10"/>
      <name val="Times New Roman"/>
      <family val="1"/>
    </font>
    <font>
      <b/>
      <sz val="11"/>
      <color indexed="10"/>
      <name val="Times New Roman"/>
      <family val="1"/>
    </font>
    <font>
      <sz val="11"/>
      <color indexed="10"/>
      <name val="Times New Roman"/>
      <family val="1"/>
    </font>
    <font>
      <i/>
      <sz val="14"/>
      <color indexed="18"/>
      <name val="Narrow"/>
      <family val="0"/>
    </font>
    <font>
      <sz val="12"/>
      <color indexed="8"/>
      <name val="Times New Roman"/>
      <family val="1"/>
    </font>
    <font>
      <i/>
      <sz val="14"/>
      <color indexed="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b/>
      <sz val="10"/>
      <color theme="1"/>
      <name val="Times New Roman"/>
      <family val="1"/>
    </font>
    <font>
      <sz val="10"/>
      <color theme="1"/>
      <name val="Times New Roman"/>
      <family val="1"/>
    </font>
    <font>
      <b/>
      <sz val="13"/>
      <color rgb="FFFF0000"/>
      <name val="Times New Roman"/>
      <family val="1"/>
    </font>
    <font>
      <b/>
      <sz val="11"/>
      <color rgb="FFFF0000"/>
      <name val="Times New Roman"/>
      <family val="1"/>
    </font>
    <font>
      <sz val="11"/>
      <color rgb="FFFF0000"/>
      <name val="Times New Roman"/>
      <family val="1"/>
    </font>
    <font>
      <i/>
      <sz val="14"/>
      <color rgb="FF000066"/>
      <name val="Narrow"/>
      <family val="0"/>
    </font>
    <font>
      <sz val="12"/>
      <color theme="1"/>
      <name val="Times New Roman"/>
      <family val="1"/>
    </font>
    <font>
      <i/>
      <sz val="14"/>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13" fillId="2" borderId="0">
      <alignment/>
      <protection/>
    </xf>
    <xf numFmtId="0" fontId="13" fillId="0" borderId="0">
      <alignment wrapText="1"/>
      <protection/>
    </xf>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1"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11" fillId="0" borderId="0" applyFont="0" applyFill="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71"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2" fillId="0" borderId="2" applyNumberFormat="0" applyAlignment="0" applyProtection="0"/>
    <xf numFmtId="0" fontId="73"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4"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6"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06">
    <xf numFmtId="0" fontId="0" fillId="0" borderId="0" xfId="0" applyFont="1" applyAlignment="1">
      <alignment/>
    </xf>
    <xf numFmtId="0" fontId="0" fillId="0" borderId="0" xfId="0" applyAlignment="1">
      <alignment vertical="center"/>
    </xf>
    <xf numFmtId="0" fontId="77" fillId="0" borderId="0" xfId="0" applyFont="1" applyAlignment="1">
      <alignment vertical="center"/>
    </xf>
    <xf numFmtId="0" fontId="78" fillId="0" borderId="4" xfId="0" applyFont="1" applyBorder="1" applyAlignment="1">
      <alignment horizontal="center" vertical="center" wrapText="1"/>
    </xf>
    <xf numFmtId="0" fontId="77" fillId="0" borderId="0" xfId="0" applyFont="1" applyAlignment="1">
      <alignment vertical="center" wrapText="1"/>
    </xf>
    <xf numFmtId="0" fontId="77" fillId="0" borderId="0" xfId="0" applyFont="1" applyAlignment="1">
      <alignment horizontal="center" vertical="center" wrapText="1"/>
    </xf>
    <xf numFmtId="0" fontId="78" fillId="0" borderId="0" xfId="0" applyFont="1" applyAlignment="1">
      <alignment horizontal="center" vertical="center" wrapText="1"/>
    </xf>
    <xf numFmtId="0" fontId="78" fillId="0" borderId="0" xfId="0" applyFont="1" applyAlignment="1">
      <alignment vertical="center" wrapText="1"/>
    </xf>
    <xf numFmtId="0" fontId="79" fillId="0" borderId="0" xfId="0" applyFont="1" applyAlignment="1">
      <alignment horizontal="center" vertical="center" wrapText="1"/>
    </xf>
    <xf numFmtId="0" fontId="77" fillId="0" borderId="4" xfId="0" applyFont="1" applyBorder="1" applyAlignment="1">
      <alignment vertical="center" wrapText="1"/>
    </xf>
    <xf numFmtId="0" fontId="77" fillId="0" borderId="4" xfId="0" applyFont="1" applyBorder="1" applyAlignment="1">
      <alignment horizontal="center" vertical="center" wrapText="1"/>
    </xf>
    <xf numFmtId="0" fontId="80" fillId="0" borderId="0" xfId="0" applyFont="1" applyAlignment="1">
      <alignment horizontal="right" vertical="center" wrapText="1"/>
    </xf>
    <xf numFmtId="0" fontId="80" fillId="0" borderId="0" xfId="0" applyFont="1" applyAlignment="1">
      <alignment horizontal="center" vertical="center" wrapText="1"/>
    </xf>
    <xf numFmtId="0" fontId="78" fillId="27" borderId="4" xfId="0" applyFont="1" applyFill="1" applyBorder="1" applyAlignment="1">
      <alignment horizontal="center" vertical="center" wrapText="1"/>
    </xf>
    <xf numFmtId="0" fontId="80" fillId="28" borderId="0" xfId="0" applyFont="1" applyFill="1" applyAlignment="1">
      <alignment vertical="center" wrapText="1"/>
    </xf>
    <xf numFmtId="0" fontId="80" fillId="28" borderId="5" xfId="0" applyFont="1" applyFill="1" applyBorder="1" applyAlignment="1">
      <alignment horizontal="center" vertical="center" wrapText="1"/>
    </xf>
    <xf numFmtId="0" fontId="80" fillId="28" borderId="0" xfId="0" applyFont="1" applyFill="1" applyAlignment="1">
      <alignment horizontal="center" vertical="center" wrapText="1"/>
    </xf>
    <xf numFmtId="0" fontId="80" fillId="28" borderId="4" xfId="0" applyFont="1" applyFill="1" applyBorder="1" applyAlignment="1">
      <alignment horizontal="center" vertical="center" wrapText="1"/>
    </xf>
    <xf numFmtId="0" fontId="78" fillId="27" borderId="4" xfId="0" applyFont="1" applyFill="1" applyBorder="1" applyAlignment="1">
      <alignment vertical="center" wrapText="1"/>
    </xf>
    <xf numFmtId="190" fontId="78" fillId="0" borderId="0" xfId="0" applyNumberFormat="1" applyFont="1" applyAlignment="1">
      <alignment horizontal="center" vertical="center" wrapText="1"/>
    </xf>
    <xf numFmtId="0" fontId="77" fillId="0" borderId="4" xfId="0" applyFont="1" applyFill="1" applyBorder="1" applyAlignment="1">
      <alignment horizontal="center" vertical="center" wrapText="1"/>
    </xf>
    <xf numFmtId="0" fontId="81" fillId="0" borderId="0" xfId="0" applyFont="1" applyAlignment="1">
      <alignment vertical="center" wrapText="1"/>
    </xf>
    <xf numFmtId="0" fontId="78" fillId="0" borderId="4" xfId="0" applyFont="1" applyBorder="1" applyAlignment="1">
      <alignment horizontal="center" vertical="center" wrapText="1"/>
    </xf>
    <xf numFmtId="190" fontId="77" fillId="0" borderId="0" xfId="0" applyNumberFormat="1" applyFont="1" applyAlignment="1">
      <alignment vertical="center" wrapText="1"/>
    </xf>
    <xf numFmtId="190" fontId="81" fillId="0" borderId="0" xfId="0" applyNumberFormat="1" applyFont="1" applyAlignment="1">
      <alignment vertical="center" wrapText="1"/>
    </xf>
    <xf numFmtId="0" fontId="77" fillId="29" borderId="4" xfId="0" applyFont="1" applyFill="1" applyBorder="1" applyAlignment="1">
      <alignment horizontal="center" vertical="center" wrapText="1"/>
    </xf>
    <xf numFmtId="0" fontId="81" fillId="29" borderId="4" xfId="0" applyFont="1" applyFill="1" applyBorder="1" applyAlignment="1">
      <alignment horizontal="center" vertical="center" wrapText="1"/>
    </xf>
    <xf numFmtId="0" fontId="81" fillId="29" borderId="4" xfId="0" applyFont="1" applyFill="1" applyBorder="1" applyAlignment="1">
      <alignment horizontal="left" vertical="center" wrapText="1"/>
    </xf>
    <xf numFmtId="0" fontId="78" fillId="29" borderId="4" xfId="0" applyFont="1" applyFill="1" applyBorder="1" applyAlignment="1">
      <alignment horizontal="center" vertical="center" wrapText="1"/>
    </xf>
    <xf numFmtId="0" fontId="78" fillId="29" borderId="4" xfId="0" applyFont="1" applyFill="1" applyBorder="1" applyAlignment="1">
      <alignment horizontal="left" vertical="center" wrapText="1"/>
    </xf>
    <xf numFmtId="0" fontId="77" fillId="29" borderId="4" xfId="0" applyFont="1" applyFill="1" applyBorder="1" applyAlignment="1">
      <alignment horizontal="left" vertical="center" wrapText="1"/>
    </xf>
    <xf numFmtId="0" fontId="78" fillId="0" borderId="0" xfId="0" applyFont="1" applyAlignment="1">
      <alignment horizontal="center" vertical="center" wrapText="1"/>
    </xf>
    <xf numFmtId="191" fontId="82" fillId="29" borderId="6" xfId="75" applyNumberFormat="1" applyFont="1" applyFill="1" applyBorder="1" applyAlignment="1">
      <alignment horizontal="center" vertical="center" wrapText="1"/>
    </xf>
    <xf numFmtId="191" fontId="82" fillId="29" borderId="4" xfId="75" applyNumberFormat="1" applyFont="1" applyFill="1" applyBorder="1" applyAlignment="1">
      <alignment horizontal="center" vertical="center" wrapText="1"/>
    </xf>
    <xf numFmtId="0" fontId="77" fillId="29" borderId="0" xfId="0" applyFont="1" applyFill="1" applyAlignment="1">
      <alignment horizontal="center" vertical="center" wrapText="1"/>
    </xf>
    <xf numFmtId="0" fontId="78" fillId="29" borderId="0" xfId="0" applyFont="1" applyFill="1" applyAlignment="1">
      <alignment horizontal="center" vertical="center" wrapText="1"/>
    </xf>
    <xf numFmtId="0" fontId="77" fillId="28" borderId="0" xfId="0" applyFont="1" applyFill="1" applyAlignment="1">
      <alignment vertical="center" wrapText="1"/>
    </xf>
    <xf numFmtId="3" fontId="77" fillId="0" borderId="4" xfId="75" applyNumberFormat="1" applyFont="1" applyFill="1" applyBorder="1" applyAlignment="1">
      <alignment horizontal="right" vertical="center" wrapText="1"/>
    </xf>
    <xf numFmtId="3" fontId="77" fillId="0" borderId="4" xfId="75" applyNumberFormat="1" applyFont="1" applyFill="1" applyBorder="1" applyAlignment="1">
      <alignment horizontal="right" vertical="center"/>
    </xf>
    <xf numFmtId="3" fontId="77" fillId="29" borderId="4" xfId="75" applyNumberFormat="1" applyFont="1" applyFill="1" applyBorder="1" applyAlignment="1">
      <alignment horizontal="right" vertical="center" wrapText="1"/>
    </xf>
    <xf numFmtId="3" fontId="77" fillId="29" borderId="4" xfId="75" applyNumberFormat="1" applyFont="1" applyFill="1" applyBorder="1" applyAlignment="1">
      <alignment horizontal="right" vertical="center"/>
    </xf>
    <xf numFmtId="3" fontId="77" fillId="0" borderId="4" xfId="75" applyNumberFormat="1" applyFont="1" applyBorder="1" applyAlignment="1">
      <alignment horizontal="right" vertical="center" wrapText="1"/>
    </xf>
    <xf numFmtId="3" fontId="78" fillId="0" borderId="4" xfId="75" applyNumberFormat="1" applyFont="1" applyBorder="1" applyAlignment="1">
      <alignment horizontal="right" vertical="center" wrapText="1"/>
    </xf>
    <xf numFmtId="3" fontId="81" fillId="0" borderId="4" xfId="75" applyNumberFormat="1" applyFont="1" applyBorder="1" applyAlignment="1">
      <alignment horizontal="right" vertical="center" wrapText="1"/>
    </xf>
    <xf numFmtId="3" fontId="79" fillId="0" borderId="4" xfId="75" applyNumberFormat="1" applyFont="1" applyBorder="1" applyAlignment="1">
      <alignment horizontal="right" vertical="center" wrapText="1"/>
    </xf>
    <xf numFmtId="0" fontId="78" fillId="0" borderId="4" xfId="0" applyFont="1" applyBorder="1" applyAlignment="1">
      <alignment horizontal="center" vertical="center" wrapText="1"/>
    </xf>
    <xf numFmtId="0" fontId="83" fillId="0" borderId="0" xfId="0" applyFont="1" applyAlignment="1">
      <alignment horizontal="center" vertical="center" wrapText="1"/>
    </xf>
    <xf numFmtId="0" fontId="77" fillId="29" borderId="4" xfId="0" applyFont="1" applyFill="1" applyBorder="1" applyAlignment="1">
      <alignment vertical="center" wrapText="1"/>
    </xf>
    <xf numFmtId="0" fontId="81" fillId="29" borderId="4" xfId="0" applyFont="1" applyFill="1" applyBorder="1" applyAlignment="1">
      <alignment vertical="center" wrapText="1"/>
    </xf>
    <xf numFmtId="0" fontId="79" fillId="29" borderId="4" xfId="0" applyFont="1" applyFill="1" applyBorder="1" applyAlignment="1">
      <alignment horizontal="center" vertical="center" wrapText="1"/>
    </xf>
    <xf numFmtId="0" fontId="79" fillId="29" borderId="4" xfId="0" applyFont="1" applyFill="1" applyBorder="1" applyAlignment="1">
      <alignment horizontal="left" vertical="center" wrapText="1"/>
    </xf>
    <xf numFmtId="0" fontId="77" fillId="29" borderId="0" xfId="0" applyFont="1" applyFill="1" applyAlignment="1">
      <alignment vertical="center" wrapText="1"/>
    </xf>
    <xf numFmtId="0" fontId="81" fillId="0" borderId="4" xfId="0" applyFont="1" applyBorder="1" applyAlignment="1">
      <alignment horizontal="center" vertical="center" wrapText="1"/>
    </xf>
    <xf numFmtId="3" fontId="22" fillId="29" borderId="4" xfId="75" applyNumberFormat="1" applyFont="1" applyFill="1" applyBorder="1" applyAlignment="1">
      <alignment horizontal="right" vertical="center" wrapText="1"/>
    </xf>
    <xf numFmtId="3" fontId="78" fillId="28" borderId="4" xfId="75" applyNumberFormat="1" applyFont="1" applyFill="1" applyBorder="1" applyAlignment="1">
      <alignment horizontal="right" vertical="center" wrapText="1"/>
    </xf>
    <xf numFmtId="0" fontId="78" fillId="7" borderId="4" xfId="0" applyFont="1" applyFill="1" applyBorder="1" applyAlignment="1">
      <alignment horizontal="center" vertical="center" wrapText="1"/>
    </xf>
    <xf numFmtId="3" fontId="78" fillId="7" borderId="4" xfId="75" applyNumberFormat="1" applyFont="1" applyFill="1" applyBorder="1" applyAlignment="1">
      <alignment horizontal="right" vertical="center" wrapText="1"/>
    </xf>
    <xf numFmtId="0" fontId="77" fillId="0" borderId="4" xfId="0" applyFont="1" applyFill="1" applyBorder="1" applyAlignment="1">
      <alignment horizontal="left" vertical="center" wrapText="1"/>
    </xf>
    <xf numFmtId="0" fontId="78" fillId="29" borderId="4" xfId="0" applyFont="1" applyFill="1" applyBorder="1" applyAlignment="1">
      <alignment horizontal="center" vertical="center" wrapText="1"/>
    </xf>
    <xf numFmtId="0" fontId="78" fillId="28" borderId="4" xfId="0" applyFont="1" applyFill="1" applyBorder="1" applyAlignment="1">
      <alignment horizontal="center" vertical="center" wrapText="1"/>
    </xf>
    <xf numFmtId="3" fontId="77" fillId="28" borderId="4" xfId="75" applyNumberFormat="1" applyFont="1" applyFill="1" applyBorder="1" applyAlignment="1">
      <alignment horizontal="right" vertical="center" wrapText="1"/>
    </xf>
    <xf numFmtId="0" fontId="83" fillId="28" borderId="0" xfId="0" applyFont="1" applyFill="1" applyAlignment="1">
      <alignment horizontal="center" vertical="center" wrapText="1"/>
    </xf>
    <xf numFmtId="3" fontId="81" fillId="28" borderId="4" xfId="75" applyNumberFormat="1" applyFont="1" applyFill="1" applyBorder="1" applyAlignment="1">
      <alignment horizontal="right" vertical="center" wrapText="1"/>
    </xf>
    <xf numFmtId="3" fontId="79" fillId="28" borderId="4" xfId="75" applyNumberFormat="1" applyFont="1" applyFill="1" applyBorder="1" applyAlignment="1">
      <alignment horizontal="right" vertical="center" wrapText="1"/>
    </xf>
    <xf numFmtId="0" fontId="77" fillId="28" borderId="4" xfId="0" applyFont="1" applyFill="1" applyBorder="1" applyAlignment="1">
      <alignment horizontal="center" vertical="center" wrapText="1"/>
    </xf>
    <xf numFmtId="0" fontId="77" fillId="0" borderId="0" xfId="0" applyFont="1" applyFill="1" applyAlignment="1">
      <alignment horizontal="center" vertical="center" wrapText="1"/>
    </xf>
    <xf numFmtId="191" fontId="82" fillId="0" borderId="6" xfId="75" applyNumberFormat="1" applyFont="1" applyFill="1" applyBorder="1" applyAlignment="1">
      <alignment horizontal="center" vertical="center" wrapText="1"/>
    </xf>
    <xf numFmtId="191" fontId="82" fillId="0" borderId="4" xfId="75" applyNumberFormat="1" applyFont="1" applyFill="1" applyBorder="1" applyAlignment="1">
      <alignment horizontal="center" vertical="center" wrapText="1"/>
    </xf>
    <xf numFmtId="0" fontId="78" fillId="0" borderId="4" xfId="0" applyFont="1" applyBorder="1" applyAlignment="1">
      <alignment horizontal="center" vertical="center" wrapText="1"/>
    </xf>
    <xf numFmtId="0" fontId="78" fillId="29" borderId="4" xfId="0" applyFont="1" applyFill="1" applyBorder="1" applyAlignment="1">
      <alignment horizontal="center" vertical="center" wrapText="1"/>
    </xf>
    <xf numFmtId="0" fontId="80" fillId="0" borderId="0" xfId="0" applyFont="1" applyAlignment="1">
      <alignment horizontal="right" vertical="center" wrapText="1"/>
    </xf>
    <xf numFmtId="0" fontId="78" fillId="28" borderId="4" xfId="0" applyFont="1" applyFill="1" applyBorder="1" applyAlignment="1">
      <alignment horizontal="center" vertical="center" wrapText="1"/>
    </xf>
    <xf numFmtId="0" fontId="78" fillId="30" borderId="4" xfId="0" applyFont="1" applyFill="1" applyBorder="1" applyAlignment="1">
      <alignment horizontal="center" vertical="center" wrapText="1"/>
    </xf>
    <xf numFmtId="0" fontId="78" fillId="30" borderId="4" xfId="0" applyFont="1" applyFill="1" applyBorder="1" applyAlignment="1">
      <alignment horizontal="left" vertical="center" wrapText="1"/>
    </xf>
    <xf numFmtId="3" fontId="78" fillId="30" borderId="4" xfId="75" applyNumberFormat="1" applyFont="1" applyFill="1" applyBorder="1" applyAlignment="1">
      <alignment horizontal="right" vertical="center" wrapText="1"/>
    </xf>
    <xf numFmtId="0" fontId="78" fillId="31" borderId="4" xfId="0" applyFont="1" applyFill="1" applyBorder="1" applyAlignment="1">
      <alignment horizontal="center" vertical="center" wrapText="1"/>
    </xf>
    <xf numFmtId="3" fontId="78" fillId="28" borderId="4" xfId="75" applyNumberFormat="1" applyFont="1" applyFill="1" applyBorder="1" applyAlignment="1">
      <alignment horizontal="right" vertical="center"/>
    </xf>
    <xf numFmtId="3" fontId="77" fillId="28" borderId="4" xfId="75" applyNumberFormat="1" applyFont="1" applyFill="1" applyBorder="1" applyAlignment="1">
      <alignment horizontal="right" vertical="center"/>
    </xf>
    <xf numFmtId="190" fontId="84" fillId="29" borderId="4" xfId="75" applyNumberFormat="1" applyFont="1" applyFill="1" applyBorder="1" applyAlignment="1">
      <alignment horizontal="center" vertical="center"/>
    </xf>
    <xf numFmtId="0" fontId="78" fillId="30" borderId="4" xfId="0" applyFont="1" applyFill="1" applyBorder="1" applyAlignment="1">
      <alignment horizontal="center" vertical="center"/>
    </xf>
    <xf numFmtId="3" fontId="77" fillId="0" borderId="0" xfId="0" applyNumberFormat="1" applyFont="1" applyAlignment="1">
      <alignment horizontal="center" vertical="center" wrapText="1"/>
    </xf>
    <xf numFmtId="0" fontId="78" fillId="27" borderId="4" xfId="0" applyFont="1" applyFill="1" applyBorder="1" applyAlignment="1">
      <alignment horizontal="left" vertical="center" wrapText="1"/>
    </xf>
    <xf numFmtId="3" fontId="78" fillId="27" borderId="4" xfId="75" applyNumberFormat="1" applyFont="1" applyFill="1" applyBorder="1" applyAlignment="1">
      <alignment horizontal="right" vertical="center"/>
    </xf>
    <xf numFmtId="0" fontId="78" fillId="8" borderId="4" xfId="0" applyFont="1" applyFill="1" applyBorder="1" applyAlignment="1">
      <alignment horizontal="center" vertical="center" wrapText="1"/>
    </xf>
    <xf numFmtId="3" fontId="78"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78" fillId="0" borderId="4" xfId="0" applyNumberFormat="1" applyFont="1" applyBorder="1" applyAlignment="1">
      <alignment horizontal="center" vertical="center" wrapText="1"/>
    </xf>
    <xf numFmtId="3" fontId="78" fillId="28" borderId="4" xfId="0" applyNumberFormat="1" applyFont="1" applyFill="1" applyBorder="1" applyAlignment="1">
      <alignment horizontal="center" vertical="center" wrapText="1"/>
    </xf>
    <xf numFmtId="3" fontId="78" fillId="31" borderId="4" xfId="0" applyNumberFormat="1" applyFont="1" applyFill="1" applyBorder="1" applyAlignment="1">
      <alignment horizontal="center" vertical="center" wrapText="1"/>
    </xf>
    <xf numFmtId="0" fontId="79" fillId="0" borderId="4" xfId="0" applyFont="1" applyBorder="1" applyAlignment="1">
      <alignment horizontal="center" vertical="center" wrapText="1"/>
    </xf>
    <xf numFmtId="0" fontId="84" fillId="0" borderId="4" xfId="0" applyFont="1" applyBorder="1" applyAlignment="1">
      <alignment horizontal="center" vertical="center" wrapText="1"/>
    </xf>
    <xf numFmtId="0" fontId="84" fillId="29" borderId="4" xfId="0" applyFont="1" applyFill="1" applyBorder="1" applyAlignment="1">
      <alignment horizontal="left" vertical="center" wrapText="1"/>
    </xf>
    <xf numFmtId="0" fontId="84" fillId="29"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0" fontId="77" fillId="28" borderId="4" xfId="0" applyFont="1" applyFill="1" applyBorder="1" applyAlignment="1">
      <alignment vertical="center" wrapText="1"/>
    </xf>
    <xf numFmtId="0" fontId="84" fillId="28" borderId="4" xfId="0" applyFont="1" applyFill="1" applyBorder="1" applyAlignment="1">
      <alignment horizontal="center" vertical="center" wrapText="1"/>
    </xf>
    <xf numFmtId="0" fontId="74" fillId="28" borderId="4" xfId="0" applyFont="1" applyFill="1" applyBorder="1" applyAlignment="1">
      <alignment horizontal="center" vertical="center" wrapText="1"/>
    </xf>
    <xf numFmtId="0" fontId="84" fillId="28" borderId="4" xfId="0" applyFont="1" applyFill="1" applyBorder="1" applyAlignment="1">
      <alignment horizontal="center" vertical="center" wrapText="1"/>
    </xf>
    <xf numFmtId="0" fontId="85" fillId="28"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3" fontId="77" fillId="0" borderId="0" xfId="0" applyNumberFormat="1" applyFont="1" applyAlignment="1">
      <alignment vertical="center" wrapText="1"/>
    </xf>
    <xf numFmtId="3" fontId="77" fillId="0" borderId="0" xfId="0" applyNumberFormat="1" applyFont="1" applyFill="1" applyAlignment="1">
      <alignment vertical="center" wrapText="1"/>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0" fillId="28" borderId="0" xfId="0" applyFill="1" applyAlignment="1">
      <alignment vertical="center"/>
    </xf>
    <xf numFmtId="0" fontId="77" fillId="0" borderId="4" xfId="0" applyFont="1" applyBorder="1" applyAlignment="1">
      <alignment horizontal="left" vertical="center" wrapText="1"/>
    </xf>
    <xf numFmtId="3" fontId="77"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3" fontId="78" fillId="0" borderId="4" xfId="75" applyNumberFormat="1" applyFont="1" applyFill="1" applyBorder="1" applyAlignment="1">
      <alignment horizontal="right" vertical="center"/>
    </xf>
    <xf numFmtId="0" fontId="83" fillId="0" borderId="0" xfId="0" applyFont="1" applyAlignment="1">
      <alignment horizontal="center" vertical="center" wrapText="1"/>
    </xf>
    <xf numFmtId="0" fontId="78" fillId="0" borderId="4" xfId="0" applyFont="1" applyBorder="1" applyAlignment="1">
      <alignment horizontal="center" vertical="center" wrapText="1"/>
    </xf>
    <xf numFmtId="0" fontId="78" fillId="29" borderId="4" xfId="0" applyFont="1" applyFill="1" applyBorder="1" applyAlignment="1">
      <alignment horizontal="center" vertical="center" wrapText="1"/>
    </xf>
    <xf numFmtId="0" fontId="78" fillId="28"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3" fontId="0" fillId="0" borderId="0" xfId="0" applyNumberFormat="1" applyAlignment="1">
      <alignment vertical="center"/>
    </xf>
    <xf numFmtId="0" fontId="78" fillId="27" borderId="4" xfId="0" applyFont="1" applyFill="1" applyBorder="1" applyAlignment="1">
      <alignment horizontal="center" vertical="center" wrapText="1"/>
    </xf>
    <xf numFmtId="0" fontId="78" fillId="27" borderId="4" xfId="0" applyFont="1" applyFill="1" applyBorder="1" applyAlignment="1">
      <alignment horizontal="left" vertical="center" wrapText="1"/>
    </xf>
    <xf numFmtId="0" fontId="78" fillId="29" borderId="4" xfId="0" applyFont="1" applyFill="1" applyBorder="1" applyAlignment="1">
      <alignment horizontal="center" vertical="center" wrapText="1"/>
    </xf>
    <xf numFmtId="0" fontId="78" fillId="29" borderId="4" xfId="0" applyFont="1" applyFill="1" applyBorder="1" applyAlignment="1">
      <alignment horizontal="left" vertical="center" wrapText="1"/>
    </xf>
    <xf numFmtId="3" fontId="78" fillId="29" borderId="4" xfId="75" applyNumberFormat="1" applyFont="1" applyFill="1" applyBorder="1" applyAlignment="1">
      <alignment horizontal="right" vertical="center"/>
    </xf>
    <xf numFmtId="0" fontId="78"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7"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9" fillId="30" borderId="4" xfId="0" applyFont="1" applyFill="1" applyBorder="1" applyAlignment="1">
      <alignment vertical="center"/>
    </xf>
    <xf numFmtId="0" fontId="89" fillId="30" borderId="4" xfId="0" applyFont="1" applyFill="1" applyBorder="1" applyAlignment="1">
      <alignment horizontal="center" vertical="center"/>
    </xf>
    <xf numFmtId="0" fontId="89" fillId="28" borderId="4" xfId="0" applyFont="1" applyFill="1" applyBorder="1" applyAlignment="1">
      <alignment vertical="center"/>
    </xf>
    <xf numFmtId="0" fontId="80" fillId="29" borderId="5" xfId="0" applyFont="1" applyFill="1" applyBorder="1" applyAlignment="1">
      <alignment horizontal="center" vertical="center" wrapText="1"/>
    </xf>
    <xf numFmtId="0" fontId="81" fillId="29" borderId="4" xfId="0" applyFont="1" applyFill="1" applyBorder="1" applyAlignment="1" quotePrefix="1">
      <alignment horizontal="center" vertical="center" wrapText="1"/>
    </xf>
    <xf numFmtId="0" fontId="81" fillId="29" borderId="4" xfId="0" applyFont="1" applyFill="1" applyBorder="1" applyAlignment="1">
      <alignment horizontal="left" vertical="center" wrapText="1"/>
    </xf>
    <xf numFmtId="0" fontId="81" fillId="29" borderId="4" xfId="0" applyFont="1" applyFill="1" applyBorder="1" applyAlignment="1">
      <alignment horizontal="center" vertical="center" wrapText="1"/>
    </xf>
    <xf numFmtId="3" fontId="81" fillId="28" borderId="4" xfId="75" applyNumberFormat="1" applyFont="1" applyFill="1" applyBorder="1" applyAlignment="1">
      <alignment horizontal="right" vertical="center" wrapText="1"/>
    </xf>
    <xf numFmtId="0" fontId="81" fillId="0" borderId="0" xfId="0" applyFont="1" applyAlignment="1">
      <alignment horizontal="center" vertical="center" wrapText="1"/>
    </xf>
    <xf numFmtId="3" fontId="81" fillId="0" borderId="4" xfId="75" applyNumberFormat="1" applyFont="1" applyBorder="1" applyAlignment="1">
      <alignment horizontal="right" vertical="center" wrapText="1"/>
    </xf>
    <xf numFmtId="0" fontId="78" fillId="0" borderId="4" xfId="0" applyFont="1" applyBorder="1" applyAlignment="1">
      <alignment horizontal="center" vertical="center" wrapText="1"/>
    </xf>
    <xf numFmtId="0" fontId="78" fillId="29" borderId="4" xfId="0" applyFont="1" applyFill="1" applyBorder="1" applyAlignment="1">
      <alignment horizontal="center" vertical="center" wrapText="1"/>
    </xf>
    <xf numFmtId="0" fontId="78"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8" fillId="28" borderId="4" xfId="0" applyFont="1" applyFill="1" applyBorder="1" applyAlignment="1">
      <alignment horizontal="center" vertical="center" wrapText="1"/>
    </xf>
    <xf numFmtId="0" fontId="78" fillId="29" borderId="0" xfId="0" applyFont="1" applyFill="1" applyAlignment="1">
      <alignment horizontal="center" vertical="center" wrapText="1"/>
    </xf>
    <xf numFmtId="3" fontId="78" fillId="27" borderId="7" xfId="75" applyNumberFormat="1" applyFont="1" applyFill="1" applyBorder="1" applyAlignment="1">
      <alignment horizontal="right" vertical="center"/>
    </xf>
    <xf numFmtId="3" fontId="78" fillId="27" borderId="6" xfId="75" applyNumberFormat="1" applyFont="1" applyFill="1" applyBorder="1" applyAlignment="1">
      <alignment horizontal="right" vertical="center"/>
    </xf>
    <xf numFmtId="3" fontId="78" fillId="27" borderId="0" xfId="75" applyNumberFormat="1" applyFont="1" applyFill="1" applyBorder="1" applyAlignment="1">
      <alignment horizontal="right" vertical="center"/>
    </xf>
    <xf numFmtId="0" fontId="78" fillId="0" borderId="4" xfId="0" applyFont="1" applyFill="1" applyBorder="1" applyAlignment="1">
      <alignment horizontal="left" vertical="center" wrapText="1"/>
    </xf>
    <xf numFmtId="0" fontId="78" fillId="0" borderId="4" xfId="0" applyFont="1" applyFill="1" applyBorder="1" applyAlignment="1">
      <alignment horizontal="center" vertical="center" wrapText="1"/>
    </xf>
    <xf numFmtId="0" fontId="78" fillId="0" borderId="0" xfId="0" applyFont="1" applyFill="1" applyAlignment="1">
      <alignment horizontal="center" vertical="center" wrapText="1"/>
    </xf>
    <xf numFmtId="0" fontId="90" fillId="0" borderId="4" xfId="0" applyFont="1" applyBorder="1" applyAlignment="1">
      <alignment horizontal="center"/>
    </xf>
    <xf numFmtId="0" fontId="91" fillId="0" borderId="4" xfId="0" applyFont="1" applyBorder="1" applyAlignment="1">
      <alignment horizontal="center" vertical="center"/>
    </xf>
    <xf numFmtId="3" fontId="91" fillId="0" borderId="4" xfId="0" applyNumberFormat="1" applyFont="1" applyBorder="1" applyAlignment="1">
      <alignment horizontal="center" vertical="center"/>
    </xf>
    <xf numFmtId="0" fontId="91" fillId="0" borderId="4" xfId="0" applyFont="1" applyBorder="1" applyAlignment="1">
      <alignment horizontal="left" vertical="center"/>
    </xf>
    <xf numFmtId="0" fontId="91" fillId="0" borderId="4" xfId="0" applyFont="1" applyBorder="1" applyAlignment="1">
      <alignment horizontal="left" vertical="center" wrapText="1"/>
    </xf>
    <xf numFmtId="3" fontId="91" fillId="0" borderId="4" xfId="0" applyNumberFormat="1" applyFont="1" applyBorder="1" applyAlignment="1">
      <alignment horizontal="left" vertical="center"/>
    </xf>
    <xf numFmtId="3" fontId="91" fillId="0" borderId="4" xfId="0" applyNumberFormat="1" applyFont="1" applyBorder="1" applyAlignment="1">
      <alignment horizontal="right" vertical="center"/>
    </xf>
    <xf numFmtId="0" fontId="81" fillId="0" borderId="4" xfId="0" applyFont="1" applyBorder="1" applyAlignment="1">
      <alignment horizontal="left" vertical="center" wrapText="1"/>
    </xf>
    <xf numFmtId="3" fontId="81"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7"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8"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4" fillId="29" borderId="4" xfId="0" applyFont="1" applyFill="1" applyBorder="1" applyAlignment="1">
      <alignment horizontal="center" vertical="center" wrapText="1"/>
    </xf>
    <xf numFmtId="0" fontId="86"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5"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4" fillId="29" borderId="4" xfId="0" applyFont="1" applyFill="1" applyBorder="1" applyAlignment="1">
      <alignment horizontal="center" vertical="center" wrapText="1"/>
    </xf>
    <xf numFmtId="3" fontId="92" fillId="30" borderId="4" xfId="75" applyNumberFormat="1" applyFont="1" applyFill="1" applyBorder="1" applyAlignment="1">
      <alignment vertical="center"/>
    </xf>
    <xf numFmtId="3" fontId="78" fillId="27" borderId="4" xfId="75" applyNumberFormat="1" applyFont="1" applyFill="1" applyBorder="1" applyAlignment="1">
      <alignment horizontal="right" vertical="center" wrapText="1"/>
    </xf>
    <xf numFmtId="3" fontId="79" fillId="0" borderId="4" xfId="75" applyNumberFormat="1" applyFont="1" applyFill="1" applyBorder="1" applyAlignment="1">
      <alignment horizontal="right" vertical="center" wrapText="1"/>
    </xf>
    <xf numFmtId="3" fontId="79" fillId="29" borderId="4" xfId="75" applyNumberFormat="1" applyFont="1" applyFill="1" applyBorder="1" applyAlignment="1">
      <alignment horizontal="right" vertical="center" wrapText="1"/>
    </xf>
    <xf numFmtId="3" fontId="81" fillId="0" borderId="4" xfId="75" applyNumberFormat="1" applyFont="1" applyFill="1" applyBorder="1" applyAlignment="1">
      <alignment horizontal="right" vertical="center" wrapText="1"/>
    </xf>
    <xf numFmtId="3" fontId="81" fillId="29" borderId="4" xfId="75" applyNumberFormat="1" applyFont="1" applyFill="1" applyBorder="1" applyAlignment="1">
      <alignment horizontal="right" vertical="center" wrapText="1"/>
    </xf>
    <xf numFmtId="3" fontId="22" fillId="29" borderId="4" xfId="75" applyNumberFormat="1" applyFont="1" applyFill="1" applyBorder="1" applyAlignment="1">
      <alignment horizontal="right" vertical="center" wrapText="1"/>
    </xf>
    <xf numFmtId="3" fontId="78" fillId="31" borderId="4" xfId="75" applyNumberFormat="1" applyFont="1" applyFill="1" applyBorder="1" applyAlignment="1">
      <alignment horizontal="right" vertical="center" wrapText="1"/>
    </xf>
    <xf numFmtId="3" fontId="74" fillId="29" borderId="4" xfId="75" applyNumberFormat="1" applyFont="1" applyFill="1" applyBorder="1" applyAlignment="1">
      <alignment vertical="center" wrapText="1"/>
    </xf>
    <xf numFmtId="3" fontId="20" fillId="29" borderId="4" xfId="75" applyNumberFormat="1" applyFont="1" applyFill="1" applyBorder="1" applyAlignment="1">
      <alignment horizontal="right" vertical="center" wrapText="1"/>
    </xf>
    <xf numFmtId="3" fontId="84" fillId="0" borderId="4" xfId="75" applyNumberFormat="1" applyFont="1" applyFill="1" applyBorder="1" applyAlignment="1">
      <alignment horizontal="right" vertical="center" wrapText="1"/>
    </xf>
    <xf numFmtId="3" fontId="84" fillId="28" borderId="4" xfId="75" applyNumberFormat="1" applyFont="1" applyFill="1" applyBorder="1" applyAlignment="1">
      <alignment horizontal="right" vertical="center" wrapText="1"/>
    </xf>
    <xf numFmtId="3" fontId="84" fillId="29" borderId="4" xfId="75" applyNumberFormat="1" applyFont="1" applyFill="1" applyBorder="1" applyAlignment="1">
      <alignment horizontal="right" vertical="center" wrapText="1"/>
    </xf>
    <xf numFmtId="3" fontId="74" fillId="28" borderId="4" xfId="75" applyNumberFormat="1" applyFont="1" applyFill="1" applyBorder="1" applyAlignment="1">
      <alignment vertical="center" wrapText="1"/>
    </xf>
    <xf numFmtId="3" fontId="78" fillId="29" borderId="4" xfId="75" applyNumberFormat="1" applyFont="1" applyFill="1" applyBorder="1" applyAlignment="1">
      <alignment horizontal="right" vertical="center"/>
    </xf>
    <xf numFmtId="3" fontId="81" fillId="29" borderId="4" xfId="75" applyNumberFormat="1" applyFont="1" applyFill="1" applyBorder="1" applyAlignment="1">
      <alignment horizontal="right" vertical="center"/>
    </xf>
    <xf numFmtId="3" fontId="81"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9" fillId="29" borderId="4" xfId="75" applyNumberFormat="1" applyFont="1" applyFill="1" applyBorder="1" applyAlignment="1">
      <alignment horizontal="right" vertical="center"/>
    </xf>
    <xf numFmtId="3" fontId="79" fillId="28" borderId="4" xfId="75" applyNumberFormat="1" applyFont="1" applyFill="1" applyBorder="1" applyAlignment="1">
      <alignment horizontal="right" vertical="center"/>
    </xf>
    <xf numFmtId="3" fontId="78" fillId="0" borderId="4" xfId="0" applyNumberFormat="1" applyFont="1" applyBorder="1" applyAlignment="1">
      <alignment horizontal="center" vertical="center" wrapText="1"/>
    </xf>
    <xf numFmtId="0" fontId="83" fillId="0" borderId="0" xfId="0" applyFont="1" applyAlignment="1">
      <alignment horizontal="center" vertical="center" wrapText="1"/>
    </xf>
    <xf numFmtId="0" fontId="77" fillId="28" borderId="0" xfId="0" applyFont="1" applyFill="1" applyAlignment="1">
      <alignment horizontal="center" vertical="center" wrapText="1"/>
    </xf>
    <xf numFmtId="3" fontId="29" fillId="29" borderId="4" xfId="75" applyNumberFormat="1" applyFont="1" applyFill="1" applyBorder="1" applyAlignment="1">
      <alignment horizontal="right" vertical="center" wrapText="1"/>
    </xf>
    <xf numFmtId="3" fontId="29" fillId="29" borderId="4" xfId="75" applyNumberFormat="1" applyFont="1" applyFill="1" applyBorder="1" applyAlignment="1">
      <alignment horizontal="center" vertical="center" wrapText="1"/>
    </xf>
    <xf numFmtId="0" fontId="29" fillId="29" borderId="4" xfId="0" applyFont="1" applyFill="1" applyBorder="1" applyAlignment="1">
      <alignment horizontal="left" vertical="center" wrapText="1"/>
    </xf>
    <xf numFmtId="0" fontId="20" fillId="29" borderId="4" xfId="0" applyFont="1" applyFill="1" applyBorder="1" applyAlignment="1">
      <alignment horizontal="left" vertical="center" wrapText="1"/>
    </xf>
    <xf numFmtId="3" fontId="20" fillId="29" borderId="4" xfId="75" applyNumberFormat="1" applyFont="1" applyFill="1" applyBorder="1" applyAlignment="1">
      <alignment horizontal="center" vertical="center" wrapText="1"/>
    </xf>
    <xf numFmtId="0" fontId="91" fillId="29" borderId="0" xfId="0" applyFont="1" applyFill="1" applyAlignment="1">
      <alignment vertical="center" wrapText="1"/>
    </xf>
    <xf numFmtId="3" fontId="20" fillId="29" borderId="4" xfId="75" applyNumberFormat="1" applyFont="1" applyFill="1" applyBorder="1" applyAlignment="1">
      <alignment vertical="center" wrapText="1"/>
    </xf>
    <xf numFmtId="0" fontId="29" fillId="29" borderId="4" xfId="0" applyFont="1" applyFill="1" applyBorder="1" applyAlignment="1" quotePrefix="1">
      <alignment horizontal="center" vertical="center" wrapText="1"/>
    </xf>
    <xf numFmtId="203" fontId="29" fillId="29" borderId="4" xfId="75" applyNumberFormat="1" applyFont="1" applyFill="1" applyBorder="1" applyAlignment="1">
      <alignment horizontal="right" vertical="center" wrapText="1"/>
    </xf>
    <xf numFmtId="0" fontId="69" fillId="29" borderId="0" xfId="0" applyFont="1" applyFill="1" applyAlignment="1">
      <alignment vertical="center"/>
    </xf>
    <xf numFmtId="0" fontId="91" fillId="29" borderId="0" xfId="0" applyFont="1" applyFill="1" applyAlignment="1">
      <alignment vertical="center"/>
    </xf>
    <xf numFmtId="0" fontId="90" fillId="29" borderId="0" xfId="0" applyFont="1" applyFill="1" applyAlignment="1">
      <alignment vertical="center"/>
    </xf>
    <xf numFmtId="0" fontId="90" fillId="29" borderId="0" xfId="0" applyFont="1" applyFill="1" applyAlignment="1">
      <alignment horizontal="center" vertical="center"/>
    </xf>
    <xf numFmtId="190" fontId="90" fillId="29" borderId="0" xfId="0" applyNumberFormat="1" applyFont="1" applyFill="1" applyAlignment="1">
      <alignment horizontal="center" vertical="center"/>
    </xf>
    <xf numFmtId="0" fontId="91" fillId="29" borderId="0" xfId="0" applyFont="1" applyFill="1" applyAlignment="1">
      <alignment horizontal="center" vertical="center"/>
    </xf>
    <xf numFmtId="190" fontId="91" fillId="29" borderId="0" xfId="0" applyNumberFormat="1" applyFont="1" applyFill="1" applyAlignment="1">
      <alignment horizontal="center" vertical="center"/>
    </xf>
    <xf numFmtId="4" fontId="91" fillId="29" borderId="0" xfId="75" applyNumberFormat="1" applyFont="1" applyFill="1" applyAlignment="1">
      <alignment vertical="center"/>
    </xf>
    <xf numFmtId="0" fontId="20" fillId="29" borderId="0" xfId="0" applyFont="1" applyFill="1" applyAlignment="1">
      <alignment vertical="center" wrapText="1"/>
    </xf>
    <xf numFmtId="0" fontId="20" fillId="29" borderId="4" xfId="0" applyFont="1" applyFill="1" applyBorder="1" applyAlignment="1">
      <alignment horizontal="center" vertical="center"/>
    </xf>
    <xf numFmtId="3" fontId="20" fillId="29" borderId="4" xfId="75" applyNumberFormat="1" applyFont="1" applyFill="1" applyBorder="1" applyAlignment="1">
      <alignment horizontal="right" vertical="center"/>
    </xf>
    <xf numFmtId="0" fontId="20" fillId="29" borderId="4" xfId="0" applyFont="1" applyFill="1" applyBorder="1" applyAlignment="1" quotePrefix="1">
      <alignment horizontal="center" vertical="center"/>
    </xf>
    <xf numFmtId="0" fontId="20" fillId="29" borderId="4" xfId="0" applyFont="1" applyFill="1" applyBorder="1" applyAlignment="1">
      <alignment vertical="center" wrapText="1"/>
    </xf>
    <xf numFmtId="203" fontId="20" fillId="29" borderId="4" xfId="75" applyNumberFormat="1" applyFont="1" applyFill="1" applyBorder="1" applyAlignment="1">
      <alignment horizontal="right" vertical="center" wrapText="1"/>
    </xf>
    <xf numFmtId="0" fontId="34" fillId="29" borderId="0" xfId="0" applyFont="1" applyFill="1" applyAlignment="1">
      <alignment vertical="center" wrapText="1"/>
    </xf>
    <xf numFmtId="0" fontId="20" fillId="29" borderId="0" xfId="0" applyFont="1" applyFill="1" applyAlignment="1">
      <alignment horizontal="center" vertical="center" wrapText="1"/>
    </xf>
    <xf numFmtId="0" fontId="20" fillId="29" borderId="0" xfId="0" applyFont="1" applyFill="1" applyAlignment="1">
      <alignment horizontal="left" vertical="center" wrapText="1"/>
    </xf>
    <xf numFmtId="0" fontId="29" fillId="29" borderId="0" xfId="0" applyFont="1" applyFill="1" applyAlignment="1">
      <alignment horizontal="right" vertical="center" wrapText="1"/>
    </xf>
    <xf numFmtId="0" fontId="29" fillId="29" borderId="0" xfId="0" applyFont="1" applyFill="1" applyAlignment="1">
      <alignment vertical="center" wrapText="1"/>
    </xf>
    <xf numFmtId="190" fontId="29" fillId="29" borderId="4" xfId="75" applyNumberFormat="1" applyFont="1" applyFill="1" applyBorder="1" applyAlignment="1">
      <alignment horizontal="center" vertical="center" wrapText="1"/>
    </xf>
    <xf numFmtId="0" fontId="29" fillId="29" borderId="0" xfId="0" applyFont="1" applyFill="1" applyAlignment="1">
      <alignment horizontal="center" vertical="center" wrapText="1"/>
    </xf>
    <xf numFmtId="190" fontId="20" fillId="29" borderId="4" xfId="75" applyNumberFormat="1" applyFont="1" applyFill="1" applyBorder="1" applyAlignment="1">
      <alignment horizontal="center" vertical="center" wrapText="1"/>
    </xf>
    <xf numFmtId="0" fontId="36" fillId="29" borderId="0" xfId="0" applyFont="1" applyFill="1" applyAlignment="1">
      <alignment vertical="center" wrapText="1"/>
    </xf>
    <xf numFmtId="0" fontId="20" fillId="29" borderId="4" xfId="0" applyFont="1" applyFill="1" applyBorder="1" applyAlignment="1">
      <alignment horizontal="center" vertical="center" wrapText="1"/>
    </xf>
    <xf numFmtId="0" fontId="89" fillId="0" borderId="4" xfId="0" applyFont="1" applyBorder="1" applyAlignment="1">
      <alignment horizontal="center" vertical="center"/>
    </xf>
    <xf numFmtId="0" fontId="89" fillId="0" borderId="4" xfId="0" applyFont="1" applyBorder="1" applyAlignment="1">
      <alignment horizontal="center" vertical="center" wrapText="1"/>
    </xf>
    <xf numFmtId="191" fontId="89" fillId="0" borderId="4" xfId="75" applyNumberFormat="1" applyFont="1" applyBorder="1" applyAlignment="1">
      <alignment horizontal="right" vertical="center"/>
    </xf>
    <xf numFmtId="0" fontId="93" fillId="0" borderId="4" xfId="0" applyFont="1" applyBorder="1" applyAlignment="1">
      <alignment vertical="center"/>
    </xf>
    <xf numFmtId="0" fontId="69" fillId="0" borderId="4" xfId="0" applyFont="1" applyBorder="1" applyAlignment="1">
      <alignment horizontal="center" vertical="center"/>
    </xf>
    <xf numFmtId="0" fontId="69" fillId="0" borderId="4" xfId="0" applyFont="1" applyBorder="1" applyAlignment="1">
      <alignment vertical="center"/>
    </xf>
    <xf numFmtId="191" fontId="69" fillId="0" borderId="4" xfId="75" applyNumberFormat="1" applyFont="1" applyBorder="1" applyAlignment="1">
      <alignment horizontal="right" vertical="center"/>
    </xf>
    <xf numFmtId="0" fontId="94" fillId="0" borderId="4" xfId="0" applyFont="1" applyBorder="1" applyAlignment="1">
      <alignment vertical="center"/>
    </xf>
    <xf numFmtId="0" fontId="94" fillId="0" borderId="0" xfId="0" applyFont="1" applyAlignment="1">
      <alignment horizontal="center" vertical="center"/>
    </xf>
    <xf numFmtId="0" fontId="94" fillId="0" borderId="0" xfId="0" applyFont="1" applyAlignment="1">
      <alignment vertical="center"/>
    </xf>
    <xf numFmtId="0" fontId="91" fillId="0" borderId="0" xfId="0" applyFont="1" applyAlignment="1">
      <alignment/>
    </xf>
    <xf numFmtId="3" fontId="29" fillId="29" borderId="4" xfId="75" applyNumberFormat="1" applyFont="1" applyFill="1" applyBorder="1" applyAlignment="1">
      <alignment vertical="center"/>
    </xf>
    <xf numFmtId="3" fontId="20" fillId="29" borderId="4" xfId="75" applyNumberFormat="1" applyFont="1" applyFill="1" applyBorder="1" applyAlignment="1">
      <alignment vertical="center"/>
    </xf>
    <xf numFmtId="3" fontId="29" fillId="29" borderId="8" xfId="75" applyNumberFormat="1" applyFont="1" applyFill="1" applyBorder="1" applyAlignment="1">
      <alignment horizontal="center" vertical="center" wrapText="1"/>
    </xf>
    <xf numFmtId="190" fontId="20" fillId="29" borderId="0" xfId="75" applyNumberFormat="1" applyFont="1" applyFill="1" applyBorder="1" applyAlignment="1">
      <alignment horizontal="center" vertical="center" wrapText="1"/>
    </xf>
    <xf numFmtId="203" fontId="29" fillId="29" borderId="7" xfId="75" applyNumberFormat="1" applyFont="1" applyFill="1" applyBorder="1" applyAlignment="1">
      <alignment horizontal="right" vertical="center" wrapText="1"/>
    </xf>
    <xf numFmtId="203" fontId="20" fillId="29" borderId="7" xfId="75" applyNumberFormat="1" applyFont="1" applyFill="1" applyBorder="1" applyAlignment="1">
      <alignment horizontal="right" vertical="center" wrapText="1"/>
    </xf>
    <xf numFmtId="0" fontId="29" fillId="29" borderId="0" xfId="0" applyFont="1" applyFill="1" applyBorder="1" applyAlignment="1">
      <alignment horizontal="center" vertical="center" wrapText="1"/>
    </xf>
    <xf numFmtId="3" fontId="29" fillId="29" borderId="0" xfId="75" applyNumberFormat="1" applyFont="1" applyFill="1" applyBorder="1" applyAlignment="1">
      <alignment horizontal="right" vertical="center" wrapText="1"/>
    </xf>
    <xf numFmtId="203" fontId="29" fillId="29" borderId="0" xfId="75" applyNumberFormat="1" applyFont="1" applyFill="1" applyBorder="1" applyAlignment="1">
      <alignment horizontal="right" vertical="center" wrapText="1"/>
    </xf>
    <xf numFmtId="3" fontId="29" fillId="29" borderId="0" xfId="75" applyNumberFormat="1" applyFont="1" applyFill="1" applyBorder="1" applyAlignment="1">
      <alignment horizontal="center" vertical="center" wrapText="1"/>
    </xf>
    <xf numFmtId="190" fontId="29" fillId="29" borderId="0" xfId="75" applyNumberFormat="1" applyFont="1" applyFill="1" applyBorder="1" applyAlignment="1">
      <alignment horizontal="center" vertical="center" wrapText="1"/>
    </xf>
    <xf numFmtId="0" fontId="20" fillId="29" borderId="0" xfId="0" applyFont="1" applyFill="1" applyBorder="1" applyAlignment="1">
      <alignment horizontal="center" vertical="center" wrapText="1"/>
    </xf>
    <xf numFmtId="3" fontId="20" fillId="29" borderId="0" xfId="75" applyNumberFormat="1" applyFont="1" applyFill="1" applyBorder="1" applyAlignment="1">
      <alignment horizontal="right" vertical="center" wrapText="1"/>
    </xf>
    <xf numFmtId="203" fontId="20" fillId="29" borderId="0" xfId="75" applyNumberFormat="1" applyFont="1" applyFill="1" applyBorder="1" applyAlignment="1">
      <alignment horizontal="right" vertical="center" wrapText="1"/>
    </xf>
    <xf numFmtId="3" fontId="20" fillId="29" borderId="0" xfId="75" applyNumberFormat="1" applyFont="1" applyFill="1" applyBorder="1" applyAlignment="1">
      <alignment horizontal="center" vertical="center" wrapText="1"/>
    </xf>
    <xf numFmtId="0" fontId="29" fillId="29" borderId="4" xfId="0" applyFont="1" applyFill="1" applyBorder="1" applyAlignment="1">
      <alignment horizontal="center" vertical="center" wrapText="1"/>
    </xf>
    <xf numFmtId="0" fontId="33" fillId="29" borderId="0" xfId="0" applyFont="1" applyFill="1" applyAlignment="1">
      <alignment horizontal="center" vertical="center" wrapText="1"/>
    </xf>
    <xf numFmtId="0" fontId="30" fillId="29" borderId="0" xfId="0" applyFont="1" applyFill="1" applyAlignment="1">
      <alignment horizontal="right" vertical="center" wrapText="1"/>
    </xf>
    <xf numFmtId="0" fontId="34" fillId="29" borderId="0" xfId="0" applyFont="1" applyFill="1" applyAlignment="1">
      <alignment horizontal="center" vertical="center" wrapText="1"/>
    </xf>
    <xf numFmtId="0" fontId="38" fillId="29" borderId="0" xfId="0" applyFont="1" applyFill="1" applyAlignment="1">
      <alignment vertical="center" wrapText="1"/>
    </xf>
    <xf numFmtId="3" fontId="29" fillId="29" borderId="0" xfId="0" applyNumberFormat="1" applyFont="1" applyFill="1" applyAlignment="1">
      <alignment horizontal="center" vertical="center" wrapText="1"/>
    </xf>
    <xf numFmtId="0" fontId="38" fillId="29" borderId="0" xfId="0" applyFont="1" applyFill="1" applyAlignment="1">
      <alignment horizontal="center" vertical="center" wrapText="1"/>
    </xf>
    <xf numFmtId="190" fontId="29" fillId="29" borderId="0" xfId="0" applyNumberFormat="1" applyFont="1" applyFill="1" applyAlignment="1">
      <alignment horizontal="center" vertical="center" wrapText="1"/>
    </xf>
    <xf numFmtId="1" fontId="38" fillId="29" borderId="0" xfId="75" applyNumberFormat="1" applyFont="1" applyFill="1" applyAlignment="1">
      <alignment horizontal="center" vertical="center" wrapText="1"/>
    </xf>
    <xf numFmtId="0" fontId="29" fillId="0" borderId="0" xfId="0" applyFont="1" applyFill="1" applyAlignment="1">
      <alignment horizontal="center" vertical="center" wrapText="1"/>
    </xf>
    <xf numFmtId="0" fontId="38" fillId="0" borderId="0" xfId="0" applyFont="1" applyFill="1" applyAlignment="1">
      <alignment horizontal="center" vertical="center" wrapText="1"/>
    </xf>
    <xf numFmtId="0" fontId="20" fillId="0" borderId="0" xfId="0" applyFont="1" applyFill="1" applyAlignment="1">
      <alignment horizontal="center" vertical="center" wrapText="1"/>
    </xf>
    <xf numFmtId="0" fontId="36" fillId="0" borderId="0" xfId="0" applyFont="1" applyFill="1" applyAlignment="1">
      <alignment horizontal="center" vertical="center" wrapText="1"/>
    </xf>
    <xf numFmtId="212" fontId="38" fillId="29" borderId="0" xfId="0" applyNumberFormat="1" applyFont="1" applyFill="1" applyAlignment="1">
      <alignment horizontal="center" vertical="center" wrapText="1"/>
    </xf>
    <xf numFmtId="203" fontId="38" fillId="21" borderId="0" xfId="0" applyNumberFormat="1" applyFont="1" applyFill="1" applyAlignment="1">
      <alignment horizontal="center" vertical="center" wrapText="1"/>
    </xf>
    <xf numFmtId="0" fontId="38" fillId="21" borderId="0" xfId="0" applyFont="1" applyFill="1" applyAlignment="1">
      <alignment horizontal="center" vertical="center" wrapText="1"/>
    </xf>
    <xf numFmtId="0" fontId="36" fillId="29" borderId="0" xfId="0" applyFont="1" applyFill="1" applyAlignment="1">
      <alignment horizontal="center" vertical="center" wrapText="1"/>
    </xf>
    <xf numFmtId="0" fontId="36" fillId="29" borderId="0" xfId="0" applyFont="1" applyFill="1" applyAlignment="1">
      <alignment horizontal="left" vertical="center" wrapText="1"/>
    </xf>
    <xf numFmtId="0" fontId="36" fillId="0" borderId="0" xfId="0" applyFont="1" applyFill="1" applyAlignment="1">
      <alignment vertical="center" wrapText="1"/>
    </xf>
    <xf numFmtId="203" fontId="36" fillId="29" borderId="0" xfId="75" applyNumberFormat="1" applyFont="1" applyFill="1" applyAlignment="1">
      <alignment vertical="center" wrapText="1"/>
    </xf>
    <xf numFmtId="203" fontId="36" fillId="0" borderId="0" xfId="75" applyNumberFormat="1" applyFont="1" applyFill="1" applyAlignment="1">
      <alignment vertical="center" wrapText="1"/>
    </xf>
    <xf numFmtId="0" fontId="29" fillId="29" borderId="4" xfId="0" applyFont="1" applyFill="1" applyBorder="1" applyAlignment="1">
      <alignment horizontal="center" vertical="center" wrapText="1"/>
    </xf>
    <xf numFmtId="3" fontId="85" fillId="29" borderId="4" xfId="75" applyNumberFormat="1" applyFont="1" applyFill="1" applyBorder="1" applyAlignment="1">
      <alignment horizontal="right" vertical="center" wrapText="1"/>
    </xf>
    <xf numFmtId="3" fontId="85" fillId="29" borderId="4" xfId="75" applyNumberFormat="1" applyFont="1" applyFill="1" applyBorder="1" applyAlignment="1">
      <alignment horizontal="center" vertical="center" wrapText="1"/>
    </xf>
    <xf numFmtId="190" fontId="85" fillId="29" borderId="4" xfId="75" applyNumberFormat="1" applyFont="1" applyFill="1" applyBorder="1" applyAlignment="1">
      <alignment horizontal="center" vertical="center" wrapText="1"/>
    </xf>
    <xf numFmtId="0" fontId="95" fillId="29" borderId="0" xfId="0" applyFont="1" applyFill="1" applyAlignment="1">
      <alignment horizontal="center" vertical="center" wrapText="1"/>
    </xf>
    <xf numFmtId="0" fontId="96" fillId="29" borderId="0" xfId="0" applyFont="1" applyFill="1" applyAlignment="1">
      <alignment horizontal="center" vertical="center" wrapText="1"/>
    </xf>
    <xf numFmtId="3" fontId="38" fillId="0" borderId="0" xfId="0" applyNumberFormat="1" applyFont="1" applyFill="1" applyAlignment="1">
      <alignment horizontal="center" vertical="center" wrapText="1"/>
    </xf>
    <xf numFmtId="0" fontId="85" fillId="29" borderId="0" xfId="0" applyFont="1" applyFill="1" applyAlignment="1">
      <alignment horizontal="center" vertical="center" wrapText="1"/>
    </xf>
    <xf numFmtId="0" fontId="85" fillId="0" borderId="0" xfId="0" applyFont="1" applyFill="1" applyAlignment="1">
      <alignment horizontal="center" vertical="center" wrapText="1"/>
    </xf>
    <xf numFmtId="0" fontId="97" fillId="0" borderId="0" xfId="0" applyFont="1" applyFill="1" applyAlignment="1">
      <alignment horizontal="center" vertical="center" wrapText="1"/>
    </xf>
    <xf numFmtId="0" fontId="95" fillId="21" borderId="0" xfId="0" applyFont="1" applyFill="1" applyAlignment="1">
      <alignment horizontal="center" vertical="center" wrapText="1"/>
    </xf>
    <xf numFmtId="0" fontId="96" fillId="21" borderId="0" xfId="0" applyFont="1" applyFill="1" applyAlignment="1">
      <alignment horizontal="center" vertical="center" wrapText="1"/>
    </xf>
    <xf numFmtId="1" fontId="38" fillId="0" borderId="0" xfId="0" applyNumberFormat="1" applyFont="1" applyFill="1" applyAlignment="1">
      <alignment horizontal="center" vertical="center" wrapText="1"/>
    </xf>
    <xf numFmtId="1" fontId="38" fillId="21" borderId="0" xfId="75" applyNumberFormat="1" applyFont="1" applyFill="1" applyAlignment="1">
      <alignment horizontal="center" vertical="center" wrapText="1"/>
    </xf>
    <xf numFmtId="0" fontId="30" fillId="29" borderId="0" xfId="0" applyFont="1" applyFill="1" applyAlignment="1">
      <alignment horizontal="right" vertical="center" wrapText="1"/>
    </xf>
    <xf numFmtId="3" fontId="29" fillId="29" borderId="8" xfId="75" applyNumberFormat="1" applyFont="1" applyFill="1" applyBorder="1" applyAlignment="1">
      <alignment horizontal="right" vertical="center" wrapText="1"/>
    </xf>
    <xf numFmtId="0" fontId="36" fillId="0" borderId="4"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29" fillId="29" borderId="4" xfId="0" applyFont="1" applyFill="1" applyBorder="1" applyAlignment="1">
      <alignment horizontal="center" vertical="center" wrapText="1"/>
    </xf>
    <xf numFmtId="203" fontId="29" fillId="29" borderId="4" xfId="75" applyNumberFormat="1" applyFont="1" applyFill="1" applyBorder="1" applyAlignment="1">
      <alignment horizontal="center" vertical="center" wrapText="1"/>
    </xf>
    <xf numFmtId="0" fontId="20" fillId="0" borderId="4" xfId="0" applyFont="1" applyFill="1" applyBorder="1" applyAlignment="1" quotePrefix="1">
      <alignment horizontal="center"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3" fontId="20" fillId="0" borderId="4" xfId="75" applyNumberFormat="1" applyFont="1" applyFill="1" applyBorder="1" applyAlignment="1">
      <alignment horizontal="right" vertical="center" wrapText="1"/>
    </xf>
    <xf numFmtId="3" fontId="36" fillId="0" borderId="0" xfId="0" applyNumberFormat="1" applyFont="1" applyFill="1" applyAlignment="1">
      <alignment horizontal="center" vertical="center" wrapText="1"/>
    </xf>
    <xf numFmtId="190" fontId="92" fillId="29" borderId="4" xfId="75" applyNumberFormat="1" applyFont="1" applyFill="1" applyBorder="1" applyAlignment="1">
      <alignment horizontal="center" vertical="center" wrapText="1"/>
    </xf>
    <xf numFmtId="0" fontId="92" fillId="29" borderId="0" xfId="0" applyFont="1" applyFill="1" applyAlignment="1">
      <alignment horizontal="center" vertical="center" wrapText="1"/>
    </xf>
    <xf numFmtId="0" fontId="92" fillId="0" borderId="0" xfId="0" applyFont="1" applyFill="1" applyAlignment="1">
      <alignment horizontal="center" vertical="center" wrapText="1"/>
    </xf>
    <xf numFmtId="0" fontId="90" fillId="0" borderId="0" xfId="0" applyFont="1" applyFill="1" applyAlignment="1">
      <alignment horizontal="center" vertical="center" wrapText="1"/>
    </xf>
    <xf numFmtId="3" fontId="90" fillId="0" borderId="0" xfId="0" applyNumberFormat="1" applyFont="1" applyFill="1" applyAlignment="1">
      <alignment horizontal="center" vertical="center" wrapText="1"/>
    </xf>
    <xf numFmtId="1" fontId="85" fillId="29" borderId="4" xfId="75" applyNumberFormat="1" applyFont="1" applyFill="1" applyBorder="1" applyAlignment="1">
      <alignment horizontal="right" vertical="center" wrapText="1"/>
    </xf>
    <xf numFmtId="0" fontId="20" fillId="0" borderId="0" xfId="0" applyFont="1" applyFill="1" applyAlignment="1">
      <alignment horizontal="center" vertical="center"/>
    </xf>
    <xf numFmtId="0" fontId="20" fillId="0" borderId="0" xfId="0" applyFont="1" applyFill="1" applyAlignment="1">
      <alignment vertical="center" wrapText="1"/>
    </xf>
    <xf numFmtId="0" fontId="29"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4" fontId="29" fillId="0" borderId="4" xfId="75" applyNumberFormat="1" applyFont="1" applyFill="1" applyBorder="1" applyAlignment="1">
      <alignment horizontal="center" vertical="center" wrapText="1"/>
    </xf>
    <xf numFmtId="3" fontId="29" fillId="0" borderId="4" xfId="75" applyNumberFormat="1" applyFont="1" applyFill="1" applyBorder="1" applyAlignment="1">
      <alignment vertical="center"/>
    </xf>
    <xf numFmtId="0" fontId="29"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3" fontId="20" fillId="0" borderId="4" xfId="75" applyNumberFormat="1" applyFont="1" applyFill="1" applyBorder="1" applyAlignment="1">
      <alignment horizontal="right" vertical="center"/>
    </xf>
    <xf numFmtId="0" fontId="20" fillId="0" borderId="4" xfId="0" applyFont="1" applyFill="1" applyBorder="1" applyAlignment="1">
      <alignment vertical="center" wrapText="1"/>
    </xf>
    <xf numFmtId="3" fontId="20" fillId="0" borderId="4" xfId="75" applyNumberFormat="1" applyFont="1" applyFill="1" applyBorder="1" applyAlignment="1">
      <alignment vertical="center"/>
    </xf>
    <xf numFmtId="0" fontId="20" fillId="0" borderId="4" xfId="0" applyFont="1" applyFill="1" applyBorder="1" applyAlignment="1" quotePrefix="1">
      <alignment horizontal="center" vertical="center"/>
    </xf>
    <xf numFmtId="0" fontId="91" fillId="0" borderId="0" xfId="0" applyFont="1" applyFill="1" applyAlignment="1">
      <alignment horizontal="center" vertical="center"/>
    </xf>
    <xf numFmtId="0" fontId="91" fillId="0" borderId="0" xfId="0" applyFont="1" applyFill="1" applyAlignment="1">
      <alignment vertical="center" wrapText="1"/>
    </xf>
    <xf numFmtId="4" fontId="91" fillId="0" borderId="0" xfId="75" applyNumberFormat="1" applyFont="1" applyFill="1" applyAlignment="1">
      <alignment vertical="center"/>
    </xf>
    <xf numFmtId="0" fontId="29" fillId="29" borderId="4" xfId="0" applyFont="1" applyFill="1" applyBorder="1" applyAlignment="1">
      <alignment horizontal="center" vertical="center" wrapText="1"/>
    </xf>
    <xf numFmtId="203" fontId="29" fillId="29" borderId="4" xfId="75" applyNumberFormat="1" applyFont="1" applyFill="1" applyBorder="1" applyAlignment="1">
      <alignment horizontal="center" vertical="center" wrapText="1"/>
    </xf>
    <xf numFmtId="0" fontId="29" fillId="29" borderId="4" xfId="0" applyFont="1" applyFill="1" applyBorder="1" applyAlignment="1">
      <alignment horizontal="center" vertical="center"/>
    </xf>
    <xf numFmtId="0" fontId="33" fillId="29" borderId="0" xfId="0" applyFont="1" applyFill="1" applyAlignment="1">
      <alignment horizontal="center" vertical="center"/>
    </xf>
    <xf numFmtId="0" fontId="29" fillId="29" borderId="4" xfId="0" applyFont="1" applyFill="1" applyBorder="1" applyAlignment="1">
      <alignment horizontal="center" vertical="center" wrapText="1"/>
    </xf>
    <xf numFmtId="0" fontId="32" fillId="29" borderId="0" xfId="0" applyFont="1" applyFill="1" applyAlignment="1">
      <alignment horizontal="center" vertical="center" wrapText="1"/>
    </xf>
    <xf numFmtId="203" fontId="29" fillId="29" borderId="4" xfId="75" applyNumberFormat="1" applyFont="1" applyFill="1" applyBorder="1" applyAlignment="1">
      <alignment horizontal="center" vertical="center" wrapText="1"/>
    </xf>
    <xf numFmtId="0" fontId="33" fillId="29" borderId="0" xfId="0" applyFont="1" applyFill="1" applyAlignment="1">
      <alignment horizontal="center" vertical="center" wrapText="1"/>
    </xf>
    <xf numFmtId="0" fontId="89" fillId="0" borderId="4" xfId="0" applyFont="1" applyBorder="1" applyAlignment="1">
      <alignment horizontal="center" vertical="center"/>
    </xf>
    <xf numFmtId="0" fontId="89" fillId="0" borderId="4" xfId="0" applyFont="1" applyBorder="1" applyAlignment="1">
      <alignment horizontal="center" vertical="center" wrapText="1"/>
    </xf>
    <xf numFmtId="0" fontId="29" fillId="28" borderId="4" xfId="0" applyFont="1" applyFill="1" applyBorder="1" applyAlignment="1">
      <alignment horizontal="center" vertical="center"/>
    </xf>
    <xf numFmtId="0" fontId="29" fillId="28" borderId="4" xfId="0" applyFont="1" applyFill="1" applyBorder="1" applyAlignment="1">
      <alignment horizontal="center" vertical="center" wrapText="1"/>
    </xf>
    <xf numFmtId="3" fontId="29" fillId="28" borderId="4" xfId="75" applyNumberFormat="1" applyFont="1" applyFill="1" applyBorder="1" applyAlignment="1">
      <alignment vertical="center"/>
    </xf>
    <xf numFmtId="0" fontId="29" fillId="28" borderId="4" xfId="0" applyFont="1" applyFill="1" applyBorder="1" applyAlignment="1">
      <alignment horizontal="left" vertical="center" wrapText="1"/>
    </xf>
    <xf numFmtId="3" fontId="20" fillId="28" borderId="4" xfId="75" applyNumberFormat="1" applyFont="1" applyFill="1" applyBorder="1" applyAlignment="1">
      <alignment vertical="center"/>
    </xf>
    <xf numFmtId="0" fontId="20" fillId="28" borderId="4" xfId="0" applyFont="1" applyFill="1" applyBorder="1" applyAlignment="1">
      <alignment horizontal="center" vertical="center"/>
    </xf>
    <xf numFmtId="0" fontId="20" fillId="28" borderId="4" xfId="0" applyFont="1" applyFill="1" applyBorder="1" applyAlignment="1">
      <alignment horizontal="left" vertical="center" wrapText="1"/>
    </xf>
    <xf numFmtId="3" fontId="20" fillId="28" borderId="4" xfId="75" applyNumberFormat="1" applyFont="1" applyFill="1" applyBorder="1" applyAlignment="1">
      <alignment horizontal="right" vertical="center"/>
    </xf>
    <xf numFmtId="0" fontId="20" fillId="28" borderId="4" xfId="0" applyFont="1" applyFill="1" applyBorder="1" applyAlignment="1">
      <alignment vertical="center" wrapText="1"/>
    </xf>
    <xf numFmtId="0" fontId="20" fillId="28" borderId="4" xfId="0" applyFont="1" applyFill="1" applyBorder="1" applyAlignment="1" quotePrefix="1">
      <alignment horizontal="center" vertical="center"/>
    </xf>
    <xf numFmtId="0" fontId="91" fillId="28" borderId="0" xfId="0" applyFont="1" applyFill="1" applyAlignment="1">
      <alignment horizontal="center" vertical="center"/>
    </xf>
    <xf numFmtId="0" fontId="91" fillId="28" borderId="0" xfId="0" applyFont="1" applyFill="1" applyAlignment="1">
      <alignment vertical="center" wrapText="1"/>
    </xf>
    <xf numFmtId="4" fontId="91" fillId="28" borderId="0" xfId="75" applyNumberFormat="1" applyFont="1" applyFill="1" applyAlignment="1">
      <alignment vertical="center"/>
    </xf>
    <xf numFmtId="203" fontId="29" fillId="28" borderId="4" xfId="75" applyNumberFormat="1" applyFont="1" applyFill="1" applyBorder="1" applyAlignment="1">
      <alignment horizontal="center" vertical="center" wrapText="1"/>
    </xf>
    <xf numFmtId="3" fontId="29" fillId="28" borderId="4" xfId="75" applyNumberFormat="1" applyFont="1" applyFill="1" applyBorder="1" applyAlignment="1">
      <alignment horizontal="right" vertical="center" wrapText="1"/>
    </xf>
    <xf numFmtId="3" fontId="29" fillId="28" borderId="4" xfId="75" applyNumberFormat="1" applyFont="1" applyFill="1" applyBorder="1" applyAlignment="1">
      <alignment horizontal="center" vertical="center" wrapText="1"/>
    </xf>
    <xf numFmtId="0" fontId="29" fillId="28" borderId="4" xfId="0" applyFont="1" applyFill="1" applyBorder="1" applyAlignment="1" quotePrefix="1">
      <alignment horizontal="center" vertical="center" wrapText="1"/>
    </xf>
    <xf numFmtId="0" fontId="85" fillId="28" borderId="4" xfId="0" applyFont="1" applyFill="1" applyBorder="1" applyAlignment="1" quotePrefix="1">
      <alignment horizontal="center" vertical="center" wrapText="1"/>
    </xf>
    <xf numFmtId="3" fontId="20" fillId="28" borderId="4" xfId="75" applyNumberFormat="1" applyFont="1" applyFill="1" applyBorder="1" applyAlignment="1">
      <alignment vertical="center" wrapText="1"/>
    </xf>
    <xf numFmtId="3" fontId="20" fillId="28" borderId="4" xfId="75" applyNumberFormat="1" applyFont="1" applyFill="1" applyBorder="1" applyAlignment="1">
      <alignment horizontal="right" vertical="center" wrapText="1"/>
    </xf>
    <xf numFmtId="3" fontId="20" fillId="28" borderId="4" xfId="75" applyNumberFormat="1" applyFont="1" applyFill="1" applyBorder="1" applyAlignment="1">
      <alignment horizontal="center" vertical="center" wrapText="1"/>
    </xf>
    <xf numFmtId="0" fontId="20" fillId="28" borderId="4" xfId="0" applyFont="1" applyFill="1" applyBorder="1" applyAlignment="1" quotePrefix="1">
      <alignment horizontal="center" vertical="center" wrapText="1"/>
    </xf>
    <xf numFmtId="3" fontId="85" fillId="28" borderId="4" xfId="75" applyNumberFormat="1" applyFont="1" applyFill="1" applyBorder="1" applyAlignment="1">
      <alignment horizontal="right" vertical="center" wrapText="1"/>
    </xf>
    <xf numFmtId="0" fontId="74" fillId="28" borderId="4" xfId="0" applyFont="1" applyFill="1" applyBorder="1" applyAlignment="1" quotePrefix="1">
      <alignment horizontal="center" vertical="center" wrapText="1"/>
    </xf>
    <xf numFmtId="0" fontId="74" fillId="28" borderId="4" xfId="0" applyFont="1" applyFill="1" applyBorder="1" applyAlignment="1">
      <alignment horizontal="left" vertical="center" wrapText="1"/>
    </xf>
    <xf numFmtId="3" fontId="74" fillId="28" borderId="4" xfId="75" applyNumberFormat="1" applyFont="1" applyFill="1" applyBorder="1" applyAlignment="1">
      <alignment horizontal="right" vertical="center" wrapText="1"/>
    </xf>
    <xf numFmtId="3" fontId="92" fillId="28" borderId="4" xfId="75" applyNumberFormat="1" applyFont="1" applyFill="1" applyBorder="1" applyAlignment="1">
      <alignment horizontal="right" vertical="center" wrapText="1"/>
    </xf>
    <xf numFmtId="3" fontId="92" fillId="28" borderId="4" xfId="75" applyNumberFormat="1" applyFont="1" applyFill="1" applyBorder="1" applyAlignment="1">
      <alignment horizontal="center" vertical="center" wrapText="1"/>
    </xf>
    <xf numFmtId="1" fontId="85" fillId="28" borderId="4" xfId="75" applyNumberFormat="1" applyFont="1" applyFill="1" applyBorder="1" applyAlignment="1">
      <alignment horizontal="right" vertical="center" wrapText="1"/>
    </xf>
    <xf numFmtId="3" fontId="85" fillId="28" borderId="4" xfId="75" applyNumberFormat="1" applyFont="1" applyFill="1" applyBorder="1" applyAlignment="1">
      <alignment horizontal="center" vertical="center" wrapText="1"/>
    </xf>
    <xf numFmtId="3" fontId="29" fillId="28" borderId="8" xfId="75" applyNumberFormat="1" applyFont="1" applyFill="1" applyBorder="1" applyAlignment="1">
      <alignment horizontal="right" vertical="center" wrapText="1"/>
    </xf>
    <xf numFmtId="3" fontId="29" fillId="28" borderId="8" xfId="75" applyNumberFormat="1" applyFont="1" applyFill="1" applyBorder="1" applyAlignment="1">
      <alignment horizontal="center" vertical="center" wrapText="1"/>
    </xf>
    <xf numFmtId="0" fontId="95" fillId="28" borderId="4" xfId="0" applyFont="1" applyFill="1" applyBorder="1" applyAlignment="1">
      <alignment horizontal="center" vertical="center" wrapText="1"/>
    </xf>
    <xf numFmtId="0" fontId="95" fillId="28" borderId="4" xfId="0" applyFont="1" applyFill="1" applyBorder="1" applyAlignment="1" quotePrefix="1">
      <alignment horizontal="center" vertical="center" wrapText="1"/>
    </xf>
    <xf numFmtId="0" fontId="85" fillId="28" borderId="4" xfId="0" applyFont="1" applyFill="1" applyBorder="1" applyAlignment="1">
      <alignment horizontal="left" vertical="center" wrapText="1"/>
    </xf>
    <xf numFmtId="0" fontId="36" fillId="28" borderId="0" xfId="0" applyFont="1" applyFill="1" applyAlignment="1">
      <alignment horizontal="center" vertical="center" wrapText="1"/>
    </xf>
    <xf numFmtId="0" fontId="36" fillId="28" borderId="0" xfId="0" applyFont="1" applyFill="1" applyAlignment="1">
      <alignment horizontal="left" vertical="center" wrapText="1"/>
    </xf>
    <xf numFmtId="0" fontId="36" fillId="28" borderId="0" xfId="0" applyFont="1" applyFill="1" applyAlignment="1">
      <alignment vertical="center" wrapText="1"/>
    </xf>
    <xf numFmtId="203" fontId="36" fillId="28" borderId="0" xfId="75" applyNumberFormat="1" applyFont="1" applyFill="1" applyAlignment="1">
      <alignment vertical="center" wrapText="1"/>
    </xf>
    <xf numFmtId="0" fontId="89" fillId="28" borderId="4" xfId="0" applyFont="1" applyFill="1" applyBorder="1" applyAlignment="1">
      <alignment horizontal="center" vertical="center"/>
    </xf>
    <xf numFmtId="0" fontId="89" fillId="28" borderId="4" xfId="0" applyFont="1" applyFill="1" applyBorder="1" applyAlignment="1">
      <alignment horizontal="center" vertical="center" wrapText="1"/>
    </xf>
    <xf numFmtId="191" fontId="89" fillId="28" borderId="4" xfId="75" applyNumberFormat="1" applyFont="1" applyFill="1" applyBorder="1" applyAlignment="1">
      <alignment horizontal="right" vertical="center"/>
    </xf>
    <xf numFmtId="191" fontId="69" fillId="28" borderId="4" xfId="75" applyNumberFormat="1" applyFont="1" applyFill="1" applyBorder="1" applyAlignment="1">
      <alignment horizontal="right" vertical="center"/>
    </xf>
    <xf numFmtId="0" fontId="94" fillId="28" borderId="0" xfId="0" applyFont="1" applyFill="1" applyAlignment="1">
      <alignment vertical="center"/>
    </xf>
    <xf numFmtId="0" fontId="91" fillId="28" borderId="0" xfId="0" applyFont="1" applyFill="1" applyAlignment="1">
      <alignment/>
    </xf>
    <xf numFmtId="1" fontId="20" fillId="29" borderId="4" xfId="75" applyNumberFormat="1" applyFont="1" applyFill="1" applyBorder="1" applyAlignment="1">
      <alignment horizontal="right" vertical="center" wrapText="1"/>
    </xf>
    <xf numFmtId="0" fontId="19" fillId="29" borderId="4" xfId="0" applyFont="1" applyFill="1" applyBorder="1" applyAlignment="1">
      <alignment horizontal="center" vertical="center" wrapText="1"/>
    </xf>
    <xf numFmtId="3" fontId="38" fillId="29" borderId="0" xfId="0" applyNumberFormat="1" applyFont="1" applyFill="1" applyAlignment="1">
      <alignment horizontal="center" vertical="center" wrapText="1"/>
    </xf>
    <xf numFmtId="0" fontId="29" fillId="29" borderId="4" xfId="0" applyFont="1" applyFill="1" applyBorder="1" applyAlignment="1">
      <alignment horizontal="center" vertical="center" wrapText="1"/>
    </xf>
    <xf numFmtId="203" fontId="29" fillId="29" borderId="4" xfId="75" applyNumberFormat="1" applyFont="1" applyFill="1" applyBorder="1" applyAlignment="1">
      <alignment horizontal="center"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horizontal="center" vertical="center" wrapText="1"/>
    </xf>
    <xf numFmtId="3" fontId="29" fillId="29" borderId="4" xfId="75" applyNumberFormat="1" applyFont="1" applyFill="1" applyBorder="1" applyAlignment="1">
      <alignment horizontal="right" vertical="center"/>
    </xf>
    <xf numFmtId="0" fontId="29" fillId="29" borderId="4" xfId="0" applyFont="1" applyFill="1" applyBorder="1" applyAlignment="1">
      <alignment vertical="center" wrapText="1"/>
    </xf>
    <xf numFmtId="3" fontId="95" fillId="29" borderId="4" xfId="75" applyNumberFormat="1" applyFont="1" applyFill="1" applyBorder="1" applyAlignment="1">
      <alignment horizontal="center" vertical="center" wrapText="1"/>
    </xf>
    <xf numFmtId="0" fontId="32" fillId="29" borderId="0" xfId="0" applyFont="1" applyFill="1" applyAlignment="1">
      <alignment horizontal="center" vertical="center"/>
    </xf>
    <xf numFmtId="0" fontId="33" fillId="29" borderId="0" xfId="0" applyFont="1" applyFill="1" applyAlignment="1">
      <alignment horizontal="center" vertical="center"/>
    </xf>
    <xf numFmtId="0" fontId="30" fillId="29" borderId="9" xfId="0" applyFont="1" applyFill="1" applyBorder="1" applyAlignment="1">
      <alignment horizontal="right" vertical="center"/>
    </xf>
    <xf numFmtId="0" fontId="29" fillId="29" borderId="4" xfId="0" applyFont="1" applyFill="1" applyBorder="1" applyAlignment="1">
      <alignment horizontal="center" vertical="center"/>
    </xf>
    <xf numFmtId="0" fontId="29" fillId="29" borderId="10" xfId="0" applyFont="1" applyFill="1" applyBorder="1" applyAlignment="1">
      <alignment horizontal="center" vertical="center"/>
    </xf>
    <xf numFmtId="0" fontId="29" fillId="29" borderId="5" xfId="0" applyFont="1" applyFill="1" applyBorder="1" applyAlignment="1">
      <alignment horizontal="center" vertical="center"/>
    </xf>
    <xf numFmtId="0" fontId="29" fillId="29" borderId="8" xfId="0" applyFont="1" applyFill="1" applyBorder="1" applyAlignment="1">
      <alignment horizontal="center" vertical="center"/>
    </xf>
    <xf numFmtId="0" fontId="29" fillId="29" borderId="10" xfId="0"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8" xfId="0" applyFont="1" applyFill="1" applyBorder="1" applyAlignment="1">
      <alignment horizontal="center" vertical="center" wrapText="1"/>
    </xf>
    <xf numFmtId="0" fontId="29" fillId="29" borderId="7" xfId="0" applyFont="1" applyFill="1" applyBorder="1" applyAlignment="1">
      <alignment horizontal="center" vertical="center"/>
    </xf>
    <xf numFmtId="0" fontId="29" fillId="29" borderId="11" xfId="0" applyFont="1" applyFill="1" applyBorder="1" applyAlignment="1">
      <alignment horizontal="center" vertical="center"/>
    </xf>
    <xf numFmtId="0" fontId="29" fillId="29" borderId="6" xfId="0" applyFont="1" applyFill="1" applyBorder="1" applyAlignment="1">
      <alignment horizontal="center" vertical="center"/>
    </xf>
    <xf numFmtId="4" fontId="29" fillId="29" borderId="10" xfId="75" applyNumberFormat="1" applyFont="1" applyFill="1" applyBorder="1" applyAlignment="1">
      <alignment horizontal="center" vertical="center" wrapText="1"/>
    </xf>
    <xf numFmtId="4" fontId="29" fillId="29" borderId="5" xfId="75" applyNumberFormat="1" applyFont="1" applyFill="1" applyBorder="1" applyAlignment="1">
      <alignment horizontal="center" vertical="center" wrapText="1"/>
    </xf>
    <xf numFmtId="4" fontId="29" fillId="29" borderId="8" xfId="75" applyNumberFormat="1" applyFont="1" applyFill="1" applyBorder="1" applyAlignment="1">
      <alignment horizontal="center" vertical="center" wrapText="1"/>
    </xf>
    <xf numFmtId="4" fontId="29" fillId="29" borderId="4" xfId="75" applyNumberFormat="1" applyFont="1" applyFill="1" applyBorder="1" applyAlignment="1">
      <alignment horizontal="center" vertical="center" wrapText="1"/>
    </xf>
    <xf numFmtId="4" fontId="29" fillId="28" borderId="4" xfId="75" applyNumberFormat="1" applyFont="1" applyFill="1" applyBorder="1" applyAlignment="1">
      <alignment horizontal="center" vertical="center" wrapText="1"/>
    </xf>
    <xf numFmtId="0" fontId="29" fillId="28" borderId="10" xfId="0" applyFont="1" applyFill="1" applyBorder="1" applyAlignment="1">
      <alignment horizontal="center" vertical="center"/>
    </xf>
    <xf numFmtId="0" fontId="29" fillId="28" borderId="5" xfId="0" applyFont="1" applyFill="1" applyBorder="1" applyAlignment="1">
      <alignment horizontal="center" vertical="center"/>
    </xf>
    <xf numFmtId="0" fontId="29" fillId="28" borderId="8" xfId="0" applyFont="1" applyFill="1" applyBorder="1" applyAlignment="1">
      <alignment horizontal="center" vertical="center"/>
    </xf>
    <xf numFmtId="0" fontId="29" fillId="28" borderId="10" xfId="0" applyFont="1" applyFill="1" applyBorder="1" applyAlignment="1">
      <alignment horizontal="center" vertical="center" wrapText="1"/>
    </xf>
    <xf numFmtId="0" fontId="29" fillId="28" borderId="5" xfId="0" applyFont="1" applyFill="1" applyBorder="1" applyAlignment="1">
      <alignment horizontal="center" vertical="center" wrapText="1"/>
    </xf>
    <xf numFmtId="0" fontId="29" fillId="28" borderId="8" xfId="0" applyFont="1" applyFill="1" applyBorder="1" applyAlignment="1">
      <alignment horizontal="center" vertical="center" wrapText="1"/>
    </xf>
    <xf numFmtId="0" fontId="29" fillId="28" borderId="7" xfId="0" applyFont="1" applyFill="1" applyBorder="1" applyAlignment="1">
      <alignment horizontal="center" vertical="center"/>
    </xf>
    <xf numFmtId="0" fontId="29" fillId="28" borderId="11" xfId="0" applyFont="1" applyFill="1" applyBorder="1" applyAlignment="1">
      <alignment horizontal="center" vertical="center"/>
    </xf>
    <xf numFmtId="0" fontId="29" fillId="28" borderId="6" xfId="0" applyFont="1" applyFill="1" applyBorder="1" applyAlignment="1">
      <alignment horizontal="center" vertical="center"/>
    </xf>
    <xf numFmtId="4" fontId="29" fillId="28" borderId="10" xfId="75" applyNumberFormat="1" applyFont="1" applyFill="1" applyBorder="1" applyAlignment="1">
      <alignment horizontal="center" vertical="center" wrapText="1"/>
    </xf>
    <xf numFmtId="4" fontId="29" fillId="28" borderId="5" xfId="75" applyNumberFormat="1" applyFont="1" applyFill="1" applyBorder="1" applyAlignment="1">
      <alignment horizontal="center" vertical="center" wrapText="1"/>
    </xf>
    <xf numFmtId="4" fontId="29" fillId="28" borderId="8" xfId="75"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0" fontId="29" fillId="28" borderId="4"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8" xfId="0" applyFont="1" applyFill="1" applyBorder="1" applyAlignment="1">
      <alignment horizontal="center" vertical="center" wrapText="1"/>
    </xf>
    <xf numFmtId="4" fontId="29" fillId="0" borderId="4" xfId="75" applyNumberFormat="1" applyFont="1" applyFill="1" applyBorder="1" applyAlignment="1">
      <alignment horizontal="center" vertical="center" wrapText="1"/>
    </xf>
    <xf numFmtId="4" fontId="29" fillId="0" borderId="5" xfId="75" applyNumberFormat="1" applyFont="1" applyFill="1" applyBorder="1" applyAlignment="1">
      <alignment horizontal="center" vertical="center" wrapText="1"/>
    </xf>
    <xf numFmtId="4" fontId="29" fillId="0" borderId="8" xfId="75" applyNumberFormat="1" applyFont="1" applyFill="1" applyBorder="1" applyAlignment="1">
      <alignment horizontal="center" vertical="center" wrapText="1"/>
    </xf>
    <xf numFmtId="0" fontId="32" fillId="29" borderId="0" xfId="0" applyFont="1" applyFill="1" applyAlignment="1">
      <alignment horizontal="center" vertical="center" wrapText="1"/>
    </xf>
    <xf numFmtId="0" fontId="33" fillId="29" borderId="0" xfId="0" applyFont="1" applyFill="1" applyAlignment="1">
      <alignment horizontal="center" vertical="center" wrapText="1"/>
    </xf>
    <xf numFmtId="0" fontId="29" fillId="29" borderId="4" xfId="0" applyFont="1" applyFill="1" applyBorder="1" applyAlignment="1">
      <alignment horizontal="center" vertical="center" wrapText="1"/>
    </xf>
    <xf numFmtId="203" fontId="29" fillId="29" borderId="4" xfId="75" applyNumberFormat="1" applyFont="1" applyFill="1" applyBorder="1" applyAlignment="1">
      <alignment horizontal="center" vertical="center" wrapText="1"/>
    </xf>
    <xf numFmtId="0" fontId="29" fillId="29" borderId="7" xfId="0" applyFont="1" applyFill="1" applyBorder="1" applyAlignment="1">
      <alignment horizontal="center" vertical="center" wrapText="1"/>
    </xf>
    <xf numFmtId="0" fontId="29" fillId="29" borderId="11" xfId="0" applyFont="1" applyFill="1" applyBorder="1" applyAlignment="1">
      <alignment horizontal="center" vertical="center" wrapText="1"/>
    </xf>
    <xf numFmtId="0" fontId="29" fillId="29" borderId="6" xfId="0" applyFont="1" applyFill="1" applyBorder="1" applyAlignment="1">
      <alignment horizontal="center" vertical="center" wrapText="1"/>
    </xf>
    <xf numFmtId="203" fontId="29" fillId="29" borderId="12" xfId="75" applyNumberFormat="1" applyFont="1" applyFill="1" applyBorder="1" applyAlignment="1">
      <alignment horizontal="center" vertical="center" wrapText="1"/>
    </xf>
    <xf numFmtId="203" fontId="29" fillId="29" borderId="13" xfId="75" applyNumberFormat="1" applyFont="1" applyFill="1" applyBorder="1" applyAlignment="1">
      <alignment horizontal="center" vertical="center" wrapText="1"/>
    </xf>
    <xf numFmtId="203" fontId="29" fillId="29" borderId="14" xfId="75" applyNumberFormat="1" applyFont="1" applyFill="1" applyBorder="1" applyAlignment="1">
      <alignment horizontal="center" vertical="center" wrapText="1"/>
    </xf>
    <xf numFmtId="203" fontId="29" fillId="29" borderId="15" xfId="75" applyNumberFormat="1" applyFont="1" applyFill="1" applyBorder="1" applyAlignment="1">
      <alignment horizontal="center" vertical="center" wrapText="1"/>
    </xf>
    <xf numFmtId="203" fontId="29" fillId="29" borderId="9" xfId="75" applyNumberFormat="1" applyFont="1" applyFill="1" applyBorder="1" applyAlignment="1">
      <alignment horizontal="center" vertical="center" wrapText="1"/>
    </xf>
    <xf numFmtId="203" fontId="29" fillId="29" borderId="16" xfId="75" applyNumberFormat="1" applyFont="1" applyFill="1" applyBorder="1" applyAlignment="1">
      <alignment horizontal="center" vertical="center" wrapText="1"/>
    </xf>
    <xf numFmtId="0" fontId="30" fillId="29" borderId="0" xfId="0" applyFont="1" applyFill="1" applyAlignment="1">
      <alignment horizontal="right" vertical="center" wrapText="1"/>
    </xf>
    <xf numFmtId="0" fontId="29" fillId="28" borderId="4" xfId="0" applyFont="1" applyFill="1" applyBorder="1" applyAlignment="1">
      <alignment horizontal="center" vertical="center" wrapText="1"/>
    </xf>
    <xf numFmtId="203" fontId="29" fillId="28" borderId="12" xfId="75" applyNumberFormat="1" applyFont="1" applyFill="1" applyBorder="1" applyAlignment="1">
      <alignment horizontal="center" vertical="center" wrapText="1"/>
    </xf>
    <xf numFmtId="203" fontId="29" fillId="28" borderId="13" xfId="75" applyNumberFormat="1" applyFont="1" applyFill="1" applyBorder="1" applyAlignment="1">
      <alignment horizontal="center" vertical="center" wrapText="1"/>
    </xf>
    <xf numFmtId="203" fontId="29" fillId="28" borderId="14" xfId="75" applyNumberFormat="1" applyFont="1" applyFill="1" applyBorder="1" applyAlignment="1">
      <alignment horizontal="center" vertical="center" wrapText="1"/>
    </xf>
    <xf numFmtId="203" fontId="29" fillId="28" borderId="15" xfId="75" applyNumberFormat="1" applyFont="1" applyFill="1" applyBorder="1" applyAlignment="1">
      <alignment horizontal="center" vertical="center" wrapText="1"/>
    </xf>
    <xf numFmtId="203" fontId="29" fillId="28" borderId="9" xfId="75" applyNumberFormat="1" applyFont="1" applyFill="1" applyBorder="1" applyAlignment="1">
      <alignment horizontal="center" vertical="center" wrapText="1"/>
    </xf>
    <xf numFmtId="203" fontId="29" fillId="28" borderId="16" xfId="75" applyNumberFormat="1" applyFont="1" applyFill="1" applyBorder="1" applyAlignment="1">
      <alignment horizontal="center" vertical="center" wrapText="1"/>
    </xf>
    <xf numFmtId="0" fontId="35" fillId="29" borderId="13" xfId="0" applyFont="1" applyFill="1" applyBorder="1" applyAlignment="1">
      <alignment horizontal="left" vertical="center" wrapText="1"/>
    </xf>
    <xf numFmtId="0" fontId="34" fillId="29" borderId="13" xfId="0" applyFont="1" applyFill="1" applyBorder="1" applyAlignment="1">
      <alignment horizontal="left" vertical="center" wrapText="1"/>
    </xf>
    <xf numFmtId="0" fontId="29" fillId="28" borderId="7" xfId="0" applyFont="1" applyFill="1" applyBorder="1" applyAlignment="1">
      <alignment horizontal="center" vertical="center" wrapText="1"/>
    </xf>
    <xf numFmtId="0" fontId="29" fillId="28" borderId="11" xfId="0" applyFont="1" applyFill="1" applyBorder="1" applyAlignment="1">
      <alignment horizontal="center" vertical="center" wrapText="1"/>
    </xf>
    <xf numFmtId="0" fontId="29" fillId="28" borderId="6" xfId="0" applyFont="1" applyFill="1" applyBorder="1" applyAlignment="1">
      <alignment horizontal="center" vertical="center" wrapText="1"/>
    </xf>
    <xf numFmtId="203" fontId="29" fillId="28" borderId="4" xfId="75" applyNumberFormat="1" applyFont="1" applyFill="1" applyBorder="1" applyAlignment="1">
      <alignment horizontal="center" vertical="center" wrapText="1"/>
    </xf>
    <xf numFmtId="0" fontId="29" fillId="29" borderId="17" xfId="0" applyFont="1" applyFill="1" applyBorder="1" applyAlignment="1">
      <alignment horizontal="center" vertical="center" wrapText="1"/>
    </xf>
    <xf numFmtId="0" fontId="80" fillId="0" borderId="0" xfId="0" applyFont="1" applyAlignment="1">
      <alignment horizontal="right" vertical="center" wrapText="1"/>
    </xf>
    <xf numFmtId="0" fontId="83" fillId="0" borderId="0" xfId="0" applyFont="1" applyAlignment="1">
      <alignment horizontal="center" vertical="center" wrapText="1"/>
    </xf>
    <xf numFmtId="0" fontId="98" fillId="0" borderId="0" xfId="0" applyFont="1" applyAlignment="1">
      <alignment horizontal="center" vertical="center" wrapText="1"/>
    </xf>
    <xf numFmtId="0" fontId="80" fillId="0" borderId="0" xfId="0" applyFont="1" applyAlignment="1">
      <alignment horizontal="center" vertical="center" wrapText="1"/>
    </xf>
    <xf numFmtId="0" fontId="78" fillId="0" borderId="4" xfId="0" applyFont="1" applyBorder="1" applyAlignment="1">
      <alignment horizontal="center" vertical="center" wrapText="1"/>
    </xf>
    <xf numFmtId="3" fontId="78" fillId="28" borderId="4" xfId="0" applyNumberFormat="1" applyFont="1" applyFill="1" applyBorder="1" applyAlignment="1">
      <alignment horizontal="center" vertical="center" wrapText="1"/>
    </xf>
    <xf numFmtId="0" fontId="78" fillId="28" borderId="10" xfId="0" applyFont="1" applyFill="1" applyBorder="1" applyAlignment="1">
      <alignment horizontal="center" vertical="center" wrapText="1"/>
    </xf>
    <xf numFmtId="0" fontId="78" fillId="28" borderId="8" xfId="0" applyFont="1" applyFill="1" applyBorder="1" applyAlignment="1">
      <alignment horizontal="center" vertical="center" wrapText="1"/>
    </xf>
    <xf numFmtId="3" fontId="78"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78" fillId="28" borderId="12" xfId="0" applyNumberFormat="1" applyFont="1" applyFill="1" applyBorder="1" applyAlignment="1">
      <alignment horizontal="center" vertical="center" wrapText="1"/>
    </xf>
    <xf numFmtId="3" fontId="78" fillId="28" borderId="13" xfId="0" applyNumberFormat="1" applyFont="1" applyFill="1" applyBorder="1" applyAlignment="1">
      <alignment horizontal="center" vertical="center" wrapText="1"/>
    </xf>
    <xf numFmtId="3" fontId="78" fillId="28" borderId="14" xfId="0" applyNumberFormat="1" applyFont="1" applyFill="1" applyBorder="1" applyAlignment="1">
      <alignment horizontal="center" vertical="center" wrapText="1"/>
    </xf>
    <xf numFmtId="3" fontId="78" fillId="28" borderId="15" xfId="0" applyNumberFormat="1" applyFont="1" applyFill="1" applyBorder="1" applyAlignment="1">
      <alignment horizontal="center" vertical="center" wrapText="1"/>
    </xf>
    <xf numFmtId="3" fontId="78" fillId="28" borderId="9" xfId="0" applyNumberFormat="1" applyFont="1" applyFill="1" applyBorder="1" applyAlignment="1">
      <alignment horizontal="center" vertical="center" wrapText="1"/>
    </xf>
    <xf numFmtId="3" fontId="78" fillId="28" borderId="16" xfId="0" applyNumberFormat="1" applyFont="1" applyFill="1" applyBorder="1" applyAlignment="1">
      <alignment horizontal="center"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9" xfId="0" applyFont="1" applyBorder="1" applyAlignment="1">
      <alignment horizontal="center" vertical="center" wrapText="1"/>
    </xf>
    <xf numFmtId="0" fontId="78" fillId="0" borderId="16" xfId="0" applyFont="1" applyBorder="1" applyAlignment="1">
      <alignment horizontal="center" vertical="center" wrapText="1"/>
    </xf>
    <xf numFmtId="3" fontId="0" fillId="28" borderId="17" xfId="0" applyNumberFormat="1" applyFill="1" applyBorder="1" applyAlignment="1">
      <alignment horizontal="center" vertical="center"/>
    </xf>
    <xf numFmtId="3" fontId="0" fillId="28" borderId="0" xfId="0" applyNumberFormat="1" applyFill="1" applyAlignment="1">
      <alignment horizontal="center" vertical="center"/>
    </xf>
    <xf numFmtId="0" fontId="99" fillId="0" borderId="13" xfId="0" applyFont="1" applyBorder="1" applyAlignment="1">
      <alignment horizontal="left" vertical="center"/>
    </xf>
    <xf numFmtId="0" fontId="99" fillId="0" borderId="0" xfId="0" applyFont="1" applyAlignment="1">
      <alignment horizontal="left" vertical="center"/>
    </xf>
    <xf numFmtId="0" fontId="80" fillId="0" borderId="9" xfId="0" applyFont="1" applyBorder="1" applyAlignment="1">
      <alignment horizontal="center" vertical="center" wrapText="1"/>
    </xf>
    <xf numFmtId="3" fontId="78" fillId="0" borderId="10" xfId="0" applyNumberFormat="1" applyFont="1" applyBorder="1" applyAlignment="1">
      <alignment horizontal="center" vertical="center" wrapText="1"/>
    </xf>
    <xf numFmtId="3" fontId="78" fillId="0" borderId="8" xfId="0" applyNumberFormat="1" applyFont="1" applyBorder="1" applyAlignment="1">
      <alignment horizontal="center" vertical="center" wrapText="1"/>
    </xf>
    <xf numFmtId="3" fontId="78" fillId="0" borderId="7" xfId="0" applyNumberFormat="1" applyFont="1" applyBorder="1" applyAlignment="1">
      <alignment horizontal="center" vertical="center" wrapText="1"/>
    </xf>
    <xf numFmtId="3" fontId="78" fillId="0" borderId="6" xfId="0" applyNumberFormat="1" applyFont="1" applyBorder="1" applyAlignment="1">
      <alignment horizontal="center" vertical="center" wrapText="1"/>
    </xf>
    <xf numFmtId="0" fontId="78" fillId="28" borderId="4" xfId="0" applyFont="1" applyFill="1" applyBorder="1" applyAlignment="1">
      <alignment horizontal="center" vertical="center" wrapText="1"/>
    </xf>
    <xf numFmtId="0" fontId="77" fillId="28" borderId="17" xfId="0" applyFont="1" applyFill="1" applyBorder="1" applyAlignment="1">
      <alignment horizontal="center" vertical="center" wrapText="1"/>
    </xf>
    <xf numFmtId="0" fontId="77" fillId="0" borderId="0" xfId="0" applyFont="1" applyAlignment="1">
      <alignment horizontal="left" vertical="center" wrapText="1"/>
    </xf>
    <xf numFmtId="0" fontId="78" fillId="0" borderId="6" xfId="0" applyFont="1" applyBorder="1" applyAlignment="1">
      <alignment horizontal="center" vertical="center" wrapText="1"/>
    </xf>
    <xf numFmtId="0" fontId="77" fillId="0" borderId="0" xfId="0" applyFont="1" applyBorder="1" applyAlignment="1">
      <alignment vertical="center" wrapText="1"/>
    </xf>
    <xf numFmtId="0" fontId="78" fillId="29" borderId="4" xfId="0" applyFont="1" applyFill="1" applyBorder="1" applyAlignment="1">
      <alignment horizontal="center" vertical="center" wrapText="1"/>
    </xf>
    <xf numFmtId="0" fontId="89" fillId="0" borderId="4" xfId="0" applyFont="1" applyBorder="1" applyAlignment="1">
      <alignment horizontal="center" vertical="center" wrapText="1"/>
    </xf>
    <xf numFmtId="0" fontId="89" fillId="0" borderId="4" xfId="0" applyFont="1" applyBorder="1" applyAlignment="1">
      <alignment horizontal="center" vertical="center"/>
    </xf>
    <xf numFmtId="0" fontId="89" fillId="0" borderId="10" xfId="0" applyFont="1" applyBorder="1" applyAlignment="1">
      <alignment horizontal="center" vertical="center" wrapText="1"/>
    </xf>
    <xf numFmtId="0" fontId="89" fillId="0" borderId="8" xfId="0" applyFont="1" applyBorder="1" applyAlignment="1">
      <alignment horizontal="center" vertical="center" wrapText="1"/>
    </xf>
    <xf numFmtId="0" fontId="89" fillId="0" borderId="0" xfId="0" applyFont="1" applyAlignment="1">
      <alignment horizontal="center" vertical="center"/>
    </xf>
    <xf numFmtId="0" fontId="89" fillId="0" borderId="0" xfId="0" applyFont="1" applyAlignment="1">
      <alignment horizontal="center" vertical="center" wrapText="1"/>
    </xf>
    <xf numFmtId="0" fontId="100" fillId="0" borderId="0" xfId="0" applyFont="1" applyAlignment="1">
      <alignment horizontal="center" vertical="center" wrapText="1"/>
    </xf>
    <xf numFmtId="0" fontId="100" fillId="0" borderId="9" xfId="0" applyFont="1" applyBorder="1" applyAlignment="1">
      <alignment horizontal="right" vertical="center"/>
    </xf>
    <xf numFmtId="0" fontId="89" fillId="0" borderId="7" xfId="0" applyFont="1" applyBorder="1" applyAlignment="1">
      <alignment horizontal="center" vertical="center"/>
    </xf>
    <xf numFmtId="0" fontId="89" fillId="0" borderId="6" xfId="0" applyFont="1" applyBorder="1" applyAlignment="1">
      <alignment horizontal="center" vertical="center"/>
    </xf>
    <xf numFmtId="0" fontId="89" fillId="28" borderId="4" xfId="0" applyFont="1" applyFill="1" applyBorder="1" applyAlignment="1">
      <alignment horizontal="center" vertical="center" wrapText="1"/>
    </xf>
    <xf numFmtId="0" fontId="89" fillId="28" borderId="4" xfId="0" applyFont="1" applyFill="1" applyBorder="1" applyAlignment="1">
      <alignment horizontal="center" vertical="center"/>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TT35"/>
      <sheetName val="DATA"/>
      <sheetName val="luong"/>
      <sheetName val="Sheet1"/>
      <sheetName val="ND"/>
      <sheetName val="Equipment"/>
      <sheetName val="DT_THAU"/>
      <sheetName val="DGVL"/>
      <sheetName val="__-BLD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 val="DG7606DZ"/>
      <sheetName val="4.PTDG"/>
      <sheetName val="bt19"/>
      <sheetName val="Btr25"/>
      <sheetName val="XD"/>
      <sheetName val="Cuongricc"/>
      <sheetName val="A1, May"/>
      <sheetName val="Máy"/>
      <sheetName val="Vat lieu"/>
      <sheetName val="DTXL"/>
      <sheetName val="Chi tiet"/>
      <sheetName val="DonGiaLD"/>
      <sheetName val="Duc_bk"/>
      <sheetName val="갑지1"/>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X27"/>
  <sheetViews>
    <sheetView showZeros="0" zoomScale="70" zoomScaleNormal="70" zoomScaleSheetLayoutView="70" zoomScalePageLayoutView="0" workbookViewId="0" topLeftCell="O16">
      <selection activeCell="S19" sqref="S19"/>
    </sheetView>
  </sheetViews>
  <sheetFormatPr defaultColWidth="9.140625" defaultRowHeight="15"/>
  <cols>
    <col min="1" max="1" width="7.00390625" style="319" hidden="1" customWidth="1"/>
    <col min="2" max="2" width="47.7109375" style="320" hidden="1" customWidth="1"/>
    <col min="3" max="3" width="10.140625" style="321" hidden="1" customWidth="1"/>
    <col min="4" max="4" width="11.28125" style="321" hidden="1" customWidth="1"/>
    <col min="5" max="5" width="12.00390625" style="321" hidden="1" customWidth="1"/>
    <col min="6" max="6" width="13.00390625" style="321" hidden="1" customWidth="1"/>
    <col min="7" max="7" width="7.00390625" style="342" hidden="1" customWidth="1"/>
    <col min="8" max="8" width="49.57421875" style="343" hidden="1" customWidth="1"/>
    <col min="9" max="10" width="11.140625" style="344" hidden="1" customWidth="1"/>
    <col min="11" max="11" width="12.00390625" style="344" hidden="1" customWidth="1"/>
    <col min="12" max="12" width="10.00390625" style="344" hidden="1" customWidth="1"/>
    <col min="13" max="13" width="10.7109375" style="344" hidden="1" customWidth="1"/>
    <col min="14" max="14" width="13.140625" style="342" hidden="1" customWidth="1"/>
    <col min="15" max="15" width="7.00390625" style="210" customWidth="1"/>
    <col min="16" max="16" width="49.57421875" style="201" customWidth="1"/>
    <col min="17" max="18" width="11.140625" style="212" customWidth="1"/>
    <col min="19" max="19" width="12.00390625" style="212" customWidth="1"/>
    <col min="20" max="20" width="10.00390625" style="212" customWidth="1"/>
    <col min="21" max="21" width="10.7109375" style="212" customWidth="1"/>
    <col min="22" max="22" width="13.140625" style="210" customWidth="1"/>
    <col min="23" max="23" width="9.140625" style="206" customWidth="1"/>
    <col min="24" max="24" width="9.421875" style="206" bestFit="1" customWidth="1"/>
    <col min="25" max="16384" width="9.140625" style="206" customWidth="1"/>
  </cols>
  <sheetData>
    <row r="1" spans="1:22" s="205" customFormat="1" ht="18">
      <c r="A1" s="387" t="s">
        <v>262</v>
      </c>
      <c r="B1" s="387"/>
      <c r="C1" s="387"/>
      <c r="D1" s="387"/>
      <c r="E1" s="387"/>
      <c r="F1" s="387"/>
      <c r="G1" s="387"/>
      <c r="H1" s="387"/>
      <c r="I1" s="387"/>
      <c r="J1" s="387"/>
      <c r="K1" s="387"/>
      <c r="L1" s="387"/>
      <c r="M1" s="387"/>
      <c r="N1" s="387"/>
      <c r="O1" s="387"/>
      <c r="P1" s="387"/>
      <c r="Q1" s="387"/>
      <c r="R1" s="387"/>
      <c r="S1" s="387"/>
      <c r="T1" s="387"/>
      <c r="U1" s="387"/>
      <c r="V1" s="387"/>
    </row>
    <row r="2" spans="1:22" s="205" customFormat="1" ht="22.5" customHeight="1" hidden="1">
      <c r="A2" s="388" t="s">
        <v>232</v>
      </c>
      <c r="B2" s="388"/>
      <c r="C2" s="388"/>
      <c r="D2" s="388"/>
      <c r="E2" s="388"/>
      <c r="F2" s="388"/>
      <c r="G2" s="388"/>
      <c r="H2" s="388"/>
      <c r="I2" s="388"/>
      <c r="J2" s="388"/>
      <c r="K2" s="388"/>
      <c r="L2" s="388"/>
      <c r="M2" s="388"/>
      <c r="N2" s="388"/>
      <c r="O2" s="325"/>
      <c r="P2" s="325"/>
      <c r="Q2" s="325"/>
      <c r="R2" s="325"/>
      <c r="S2" s="325"/>
      <c r="T2" s="325"/>
      <c r="U2" s="325"/>
      <c r="V2" s="325"/>
    </row>
    <row r="3" spans="1:22" s="205" customFormat="1" ht="22.5" customHeight="1">
      <c r="A3" s="387" t="s">
        <v>234</v>
      </c>
      <c r="B3" s="387"/>
      <c r="C3" s="387"/>
      <c r="D3" s="387"/>
      <c r="E3" s="387"/>
      <c r="F3" s="387"/>
      <c r="G3" s="387"/>
      <c r="H3" s="387"/>
      <c r="I3" s="387"/>
      <c r="J3" s="387"/>
      <c r="K3" s="387"/>
      <c r="L3" s="387"/>
      <c r="M3" s="387"/>
      <c r="N3" s="387"/>
      <c r="O3" s="387"/>
      <c r="P3" s="387"/>
      <c r="Q3" s="387"/>
      <c r="R3" s="387"/>
      <c r="S3" s="387"/>
      <c r="T3" s="387"/>
      <c r="U3" s="387"/>
      <c r="V3" s="387"/>
    </row>
    <row r="4" spans="1:22" s="205" customFormat="1" ht="22.5" customHeight="1">
      <c r="A4" s="388" t="s">
        <v>347</v>
      </c>
      <c r="B4" s="388"/>
      <c r="C4" s="388"/>
      <c r="D4" s="388"/>
      <c r="E4" s="388"/>
      <c r="F4" s="388"/>
      <c r="G4" s="388"/>
      <c r="H4" s="388"/>
      <c r="I4" s="388"/>
      <c r="J4" s="388"/>
      <c r="K4" s="388"/>
      <c r="L4" s="388"/>
      <c r="M4" s="388"/>
      <c r="N4" s="388"/>
      <c r="O4" s="388"/>
      <c r="P4" s="388"/>
      <c r="Q4" s="388"/>
      <c r="R4" s="388"/>
      <c r="S4" s="388"/>
      <c r="T4" s="388"/>
      <c r="U4" s="388"/>
      <c r="V4" s="388"/>
    </row>
    <row r="5" spans="1:22" s="205" customFormat="1" ht="22.5" customHeight="1" hidden="1">
      <c r="A5" s="388" t="s">
        <v>241</v>
      </c>
      <c r="B5" s="388"/>
      <c r="C5" s="388"/>
      <c r="D5" s="388"/>
      <c r="E5" s="388"/>
      <c r="F5" s="388"/>
      <c r="G5" s="388"/>
      <c r="H5" s="388"/>
      <c r="I5" s="388"/>
      <c r="J5" s="388"/>
      <c r="K5" s="388"/>
      <c r="L5" s="388"/>
      <c r="M5" s="388"/>
      <c r="N5" s="388"/>
      <c r="O5" s="325"/>
      <c r="P5" s="325"/>
      <c r="Q5" s="325"/>
      <c r="R5" s="325"/>
      <c r="S5" s="325"/>
      <c r="T5" s="325"/>
      <c r="U5" s="325"/>
      <c r="V5" s="325"/>
    </row>
    <row r="6" spans="1:22" ht="24" customHeight="1">
      <c r="A6" s="307"/>
      <c r="B6" s="308"/>
      <c r="C6" s="389" t="s">
        <v>242</v>
      </c>
      <c r="D6" s="389"/>
      <c r="E6" s="389"/>
      <c r="F6" s="389"/>
      <c r="G6" s="389"/>
      <c r="H6" s="389"/>
      <c r="I6" s="389"/>
      <c r="J6" s="389"/>
      <c r="K6" s="389"/>
      <c r="L6" s="389"/>
      <c r="M6" s="389"/>
      <c r="N6" s="389"/>
      <c r="O6" s="389"/>
      <c r="P6" s="389"/>
      <c r="Q6" s="389"/>
      <c r="R6" s="389"/>
      <c r="S6" s="389"/>
      <c r="T6" s="389"/>
      <c r="U6" s="389"/>
      <c r="V6" s="389"/>
    </row>
    <row r="7" spans="1:22" ht="31.5" customHeight="1">
      <c r="A7" s="417" t="s">
        <v>305</v>
      </c>
      <c r="B7" s="418"/>
      <c r="C7" s="418"/>
      <c r="D7" s="418"/>
      <c r="E7" s="418"/>
      <c r="F7" s="418"/>
      <c r="G7" s="419" t="s">
        <v>267</v>
      </c>
      <c r="H7" s="419"/>
      <c r="I7" s="419"/>
      <c r="J7" s="419"/>
      <c r="K7" s="419"/>
      <c r="L7" s="419"/>
      <c r="M7" s="419"/>
      <c r="N7" s="419"/>
      <c r="O7" s="390" t="s">
        <v>348</v>
      </c>
      <c r="P7" s="390"/>
      <c r="Q7" s="390"/>
      <c r="R7" s="390"/>
      <c r="S7" s="390"/>
      <c r="T7" s="390"/>
      <c r="U7" s="390"/>
      <c r="V7" s="390"/>
    </row>
    <row r="8" spans="1:22" ht="34.5" customHeight="1">
      <c r="A8" s="420" t="s">
        <v>174</v>
      </c>
      <c r="B8" s="423" t="s">
        <v>210</v>
      </c>
      <c r="C8" s="426" t="s">
        <v>209</v>
      </c>
      <c r="D8" s="417" t="s">
        <v>301</v>
      </c>
      <c r="E8" s="418"/>
      <c r="F8" s="418"/>
      <c r="G8" s="405" t="s">
        <v>174</v>
      </c>
      <c r="H8" s="408" t="s">
        <v>210</v>
      </c>
      <c r="I8" s="411" t="s">
        <v>240</v>
      </c>
      <c r="J8" s="412"/>
      <c r="K8" s="412"/>
      <c r="L8" s="413"/>
      <c r="M8" s="408" t="s">
        <v>283</v>
      </c>
      <c r="N8" s="405" t="s">
        <v>3</v>
      </c>
      <c r="O8" s="391" t="s">
        <v>174</v>
      </c>
      <c r="P8" s="394" t="s">
        <v>210</v>
      </c>
      <c r="Q8" s="397" t="s">
        <v>240</v>
      </c>
      <c r="R8" s="398"/>
      <c r="S8" s="398"/>
      <c r="T8" s="399"/>
      <c r="U8" s="394" t="s">
        <v>283</v>
      </c>
      <c r="V8" s="391" t="s">
        <v>3</v>
      </c>
    </row>
    <row r="9" spans="1:22" ht="25.5" customHeight="1">
      <c r="A9" s="421"/>
      <c r="B9" s="424"/>
      <c r="C9" s="426"/>
      <c r="D9" s="426" t="s">
        <v>25</v>
      </c>
      <c r="E9" s="426"/>
      <c r="F9" s="426"/>
      <c r="G9" s="406"/>
      <c r="H9" s="409"/>
      <c r="I9" s="414" t="s">
        <v>209</v>
      </c>
      <c r="J9" s="404" t="s">
        <v>25</v>
      </c>
      <c r="K9" s="404"/>
      <c r="L9" s="404"/>
      <c r="M9" s="406"/>
      <c r="N9" s="406"/>
      <c r="O9" s="392"/>
      <c r="P9" s="395"/>
      <c r="Q9" s="400" t="s">
        <v>209</v>
      </c>
      <c r="R9" s="403" t="s">
        <v>25</v>
      </c>
      <c r="S9" s="403"/>
      <c r="T9" s="403"/>
      <c r="U9" s="392"/>
      <c r="V9" s="392"/>
    </row>
    <row r="10" spans="1:22" ht="25.5" customHeight="1">
      <c r="A10" s="421"/>
      <c r="B10" s="424"/>
      <c r="C10" s="427" t="s">
        <v>12</v>
      </c>
      <c r="D10" s="426" t="s">
        <v>12</v>
      </c>
      <c r="E10" s="426" t="s">
        <v>12</v>
      </c>
      <c r="F10" s="311" t="s">
        <v>15</v>
      </c>
      <c r="G10" s="406"/>
      <c r="H10" s="409"/>
      <c r="I10" s="415"/>
      <c r="J10" s="404" t="s">
        <v>193</v>
      </c>
      <c r="K10" s="404" t="s">
        <v>281</v>
      </c>
      <c r="L10" s="414" t="s">
        <v>282</v>
      </c>
      <c r="M10" s="406"/>
      <c r="N10" s="406"/>
      <c r="O10" s="392"/>
      <c r="P10" s="395"/>
      <c r="Q10" s="401"/>
      <c r="R10" s="403" t="s">
        <v>193</v>
      </c>
      <c r="S10" s="403" t="s">
        <v>281</v>
      </c>
      <c r="T10" s="400" t="s">
        <v>282</v>
      </c>
      <c r="U10" s="392"/>
      <c r="V10" s="392"/>
    </row>
    <row r="11" spans="1:22" ht="72.75" customHeight="1">
      <c r="A11" s="422"/>
      <c r="B11" s="425"/>
      <c r="C11" s="428"/>
      <c r="D11" s="426"/>
      <c r="E11" s="426"/>
      <c r="F11" s="311" t="s">
        <v>20</v>
      </c>
      <c r="G11" s="407"/>
      <c r="H11" s="410"/>
      <c r="I11" s="416"/>
      <c r="J11" s="404"/>
      <c r="K11" s="404"/>
      <c r="L11" s="416"/>
      <c r="M11" s="407"/>
      <c r="N11" s="407"/>
      <c r="O11" s="393"/>
      <c r="P11" s="396"/>
      <c r="Q11" s="402"/>
      <c r="R11" s="403"/>
      <c r="S11" s="403"/>
      <c r="T11" s="402"/>
      <c r="U11" s="393"/>
      <c r="V11" s="393"/>
    </row>
    <row r="12" spans="1:22" s="207" customFormat="1" ht="33">
      <c r="A12" s="310" t="s">
        <v>4</v>
      </c>
      <c r="B12" s="309" t="s">
        <v>24</v>
      </c>
      <c r="C12" s="312">
        <f>C13+C17+C25</f>
        <v>18062</v>
      </c>
      <c r="D12" s="312">
        <f>D13+D17+D25</f>
        <v>18062</v>
      </c>
      <c r="E12" s="312">
        <f>E13+E17+E25</f>
        <v>18062</v>
      </c>
      <c r="F12" s="312">
        <f>F13+F17+F25</f>
        <v>18062</v>
      </c>
      <c r="G12" s="332" t="s">
        <v>4</v>
      </c>
      <c r="H12" s="333" t="s">
        <v>24</v>
      </c>
      <c r="I12" s="334">
        <f>I13+I17+I25+I26</f>
        <v>18062</v>
      </c>
      <c r="J12" s="334">
        <f>J13+J17+J25+J26+J27</f>
        <v>22957</v>
      </c>
      <c r="K12" s="334">
        <f>K13+K17+K25+K26+K27</f>
        <v>22957</v>
      </c>
      <c r="L12" s="334">
        <f>L13+L17+L25+L26+L27</f>
        <v>0</v>
      </c>
      <c r="M12" s="334">
        <f>M13+M17+M25+M26</f>
        <v>4595</v>
      </c>
      <c r="N12" s="160"/>
      <c r="O12" s="324" t="s">
        <v>4</v>
      </c>
      <c r="P12" s="326" t="s">
        <v>24</v>
      </c>
      <c r="Q12" s="240">
        <f>Q13+Q17+Q25+Q26+Q27</f>
        <v>18062</v>
      </c>
      <c r="R12" s="240">
        <f>R13+R17+R25+R26+R27</f>
        <v>45080.827989</v>
      </c>
      <c r="S12" s="240">
        <f>S13+S17+S25+S26+S27</f>
        <v>45080.827989</v>
      </c>
      <c r="T12" s="240">
        <f>T13+T17+T25+T26+T27</f>
        <v>0</v>
      </c>
      <c r="U12" s="240">
        <f>U13+U17+U25+U26+U27</f>
        <v>27018.827989</v>
      </c>
      <c r="V12" s="228"/>
    </row>
    <row r="13" spans="1:24" s="208" customFormat="1" ht="33">
      <c r="A13" s="310">
        <v>1</v>
      </c>
      <c r="B13" s="313" t="s">
        <v>201</v>
      </c>
      <c r="C13" s="312">
        <f>C14+C15+C16</f>
        <v>11056</v>
      </c>
      <c r="D13" s="312">
        <f>D14+D15+D16</f>
        <v>11056</v>
      </c>
      <c r="E13" s="312">
        <f>E14+E15+E16</f>
        <v>11056</v>
      </c>
      <c r="F13" s="312">
        <f>F14+F15+F16</f>
        <v>11056</v>
      </c>
      <c r="G13" s="332">
        <v>1</v>
      </c>
      <c r="H13" s="335" t="s">
        <v>201</v>
      </c>
      <c r="I13" s="334">
        <f>I14+I15+I16</f>
        <v>11056</v>
      </c>
      <c r="J13" s="334">
        <f>J14+J15+J16</f>
        <v>11056</v>
      </c>
      <c r="K13" s="334">
        <f>K14+K15+K16</f>
        <v>11056</v>
      </c>
      <c r="L13" s="334">
        <f>L14+L15+L16</f>
        <v>0</v>
      </c>
      <c r="M13" s="336">
        <f aca="true" t="shared" si="0" ref="M13:M25">J13-I13</f>
        <v>0</v>
      </c>
      <c r="N13" s="160"/>
      <c r="O13" s="324">
        <v>1</v>
      </c>
      <c r="P13" s="198" t="s">
        <v>201</v>
      </c>
      <c r="Q13" s="240">
        <f>Q14+Q15+Q16</f>
        <v>11056</v>
      </c>
      <c r="R13" s="240">
        <f>R14+R15+R16</f>
        <v>11056</v>
      </c>
      <c r="S13" s="240">
        <f>S14+S15+S16</f>
        <v>11056</v>
      </c>
      <c r="T13" s="240">
        <f>T14+T15+T16</f>
        <v>0</v>
      </c>
      <c r="U13" s="241">
        <f aca="true" t="shared" si="1" ref="U13:U18">R13-Q13</f>
        <v>0</v>
      </c>
      <c r="V13" s="228"/>
      <c r="X13" s="209"/>
    </row>
    <row r="14" spans="1:24" s="210" customFormat="1" ht="49.5">
      <c r="A14" s="314" t="s">
        <v>26</v>
      </c>
      <c r="B14" s="297" t="s">
        <v>202</v>
      </c>
      <c r="C14" s="315">
        <f>D14</f>
        <v>5926</v>
      </c>
      <c r="D14" s="315">
        <f>E14</f>
        <v>5926</v>
      </c>
      <c r="E14" s="315">
        <f>F14</f>
        <v>5926</v>
      </c>
      <c r="F14" s="315">
        <f>'B.02.PhanCap'!I16</f>
        <v>5926</v>
      </c>
      <c r="G14" s="337" t="s">
        <v>26</v>
      </c>
      <c r="H14" s="338" t="s">
        <v>202</v>
      </c>
      <c r="I14" s="339">
        <v>5926</v>
      </c>
      <c r="J14" s="339">
        <f>I14</f>
        <v>5926</v>
      </c>
      <c r="K14" s="339">
        <v>5926</v>
      </c>
      <c r="L14" s="339">
        <f>'B.02.PhanCap'!X16</f>
        <v>0</v>
      </c>
      <c r="M14" s="336">
        <f t="shared" si="0"/>
        <v>0</v>
      </c>
      <c r="N14" s="160"/>
      <c r="O14" s="214" t="s">
        <v>26</v>
      </c>
      <c r="P14" s="199" t="s">
        <v>202</v>
      </c>
      <c r="Q14" s="215">
        <v>5926</v>
      </c>
      <c r="R14" s="215">
        <f>Q14</f>
        <v>5926</v>
      </c>
      <c r="S14" s="215">
        <v>5926</v>
      </c>
      <c r="T14" s="215">
        <f>'B.02.PhanCap'!AF16</f>
        <v>0</v>
      </c>
      <c r="U14" s="241">
        <f t="shared" si="1"/>
        <v>0</v>
      </c>
      <c r="V14" s="228"/>
      <c r="X14" s="211"/>
    </row>
    <row r="15" spans="1:22" ht="33">
      <c r="A15" s="314" t="s">
        <v>27</v>
      </c>
      <c r="B15" s="316" t="s">
        <v>264</v>
      </c>
      <c r="C15" s="315">
        <f>'B.02.PhanCap'!I24</f>
        <v>2630</v>
      </c>
      <c r="D15" s="315">
        <f>E15</f>
        <v>2630</v>
      </c>
      <c r="E15" s="315">
        <f>F15</f>
        <v>2630</v>
      </c>
      <c r="F15" s="315">
        <f>'B.02.PhanCap'!I24</f>
        <v>2630</v>
      </c>
      <c r="G15" s="337" t="s">
        <v>27</v>
      </c>
      <c r="H15" s="340" t="s">
        <v>264</v>
      </c>
      <c r="I15" s="339">
        <v>2630</v>
      </c>
      <c r="J15" s="339">
        <f>I15</f>
        <v>2630</v>
      </c>
      <c r="K15" s="339">
        <v>2630</v>
      </c>
      <c r="L15" s="339">
        <f>'B.02.PhanCap'!X24</f>
        <v>0</v>
      </c>
      <c r="M15" s="336">
        <f t="shared" si="0"/>
        <v>0</v>
      </c>
      <c r="N15" s="160"/>
      <c r="O15" s="214" t="s">
        <v>27</v>
      </c>
      <c r="P15" s="217" t="s">
        <v>264</v>
      </c>
      <c r="Q15" s="215">
        <v>2630</v>
      </c>
      <c r="R15" s="215">
        <f>Q15</f>
        <v>2630</v>
      </c>
      <c r="S15" s="215">
        <v>2630</v>
      </c>
      <c r="T15" s="215">
        <f>'B.02.PhanCap'!AF24</f>
        <v>0</v>
      </c>
      <c r="U15" s="241">
        <f t="shared" si="1"/>
        <v>0</v>
      </c>
      <c r="V15" s="228"/>
    </row>
    <row r="16" spans="1:22" ht="16.5">
      <c r="A16" s="314" t="s">
        <v>198</v>
      </c>
      <c r="B16" s="316" t="s">
        <v>199</v>
      </c>
      <c r="C16" s="315">
        <f>2500</f>
        <v>2500</v>
      </c>
      <c r="D16" s="315">
        <v>2500</v>
      </c>
      <c r="E16" s="315">
        <v>2500</v>
      </c>
      <c r="F16" s="315">
        <v>2500</v>
      </c>
      <c r="G16" s="337" t="s">
        <v>198</v>
      </c>
      <c r="H16" s="340" t="s">
        <v>199</v>
      </c>
      <c r="I16" s="339">
        <v>2500</v>
      </c>
      <c r="J16" s="339">
        <f>I16</f>
        <v>2500</v>
      </c>
      <c r="K16" s="339">
        <v>2500</v>
      </c>
      <c r="L16" s="339">
        <f>'B.02.PhanCap'!X31</f>
        <v>0</v>
      </c>
      <c r="M16" s="336">
        <f t="shared" si="0"/>
        <v>0</v>
      </c>
      <c r="N16" s="160"/>
      <c r="O16" s="214" t="s">
        <v>198</v>
      </c>
      <c r="P16" s="217" t="s">
        <v>199</v>
      </c>
      <c r="Q16" s="215">
        <v>2500</v>
      </c>
      <c r="R16" s="215">
        <f>Q16</f>
        <v>2500</v>
      </c>
      <c r="S16" s="215">
        <v>2500</v>
      </c>
      <c r="T16" s="215">
        <f>'B.02.PhanCap'!AF31</f>
        <v>0</v>
      </c>
      <c r="U16" s="241">
        <f t="shared" si="1"/>
        <v>0</v>
      </c>
      <c r="V16" s="228"/>
    </row>
    <row r="17" spans="1:24" s="210" customFormat="1" ht="33">
      <c r="A17" s="314">
        <v>2</v>
      </c>
      <c r="B17" s="297" t="s">
        <v>277</v>
      </c>
      <c r="C17" s="317">
        <f>4400+1000+736</f>
        <v>6136</v>
      </c>
      <c r="D17" s="317">
        <f>D18+D23+D24</f>
        <v>6136</v>
      </c>
      <c r="E17" s="317">
        <f>E18+E23+E24</f>
        <v>6136</v>
      </c>
      <c r="F17" s="317">
        <f>F18+F23+F24</f>
        <v>6136</v>
      </c>
      <c r="G17" s="337">
        <v>2</v>
      </c>
      <c r="H17" s="338" t="s">
        <v>277</v>
      </c>
      <c r="I17" s="336">
        <f>4400+1000+736</f>
        <v>6136</v>
      </c>
      <c r="J17" s="336">
        <f>J18+J23+J24</f>
        <v>7913</v>
      </c>
      <c r="K17" s="336">
        <f>K18+K23+K24</f>
        <v>7913</v>
      </c>
      <c r="L17" s="336">
        <f>L18+L19</f>
        <v>0</v>
      </c>
      <c r="M17" s="336">
        <f>J17-I17</f>
        <v>1777</v>
      </c>
      <c r="N17" s="160"/>
      <c r="O17" s="382">
        <v>2</v>
      </c>
      <c r="P17" s="198" t="s">
        <v>277</v>
      </c>
      <c r="Q17" s="240">
        <f>4400+1000+736</f>
        <v>6136</v>
      </c>
      <c r="R17" s="240">
        <f>R18+R23+R24</f>
        <v>30121.609055</v>
      </c>
      <c r="S17" s="240">
        <f>S18+S23+S24</f>
        <v>30121.609055</v>
      </c>
      <c r="T17" s="240">
        <f>T18+T19</f>
        <v>0</v>
      </c>
      <c r="U17" s="240">
        <f t="shared" si="1"/>
        <v>23985.609055</v>
      </c>
      <c r="V17" s="228"/>
      <c r="X17" s="211"/>
    </row>
    <row r="18" spans="1:24" s="210" customFormat="1" ht="33">
      <c r="A18" s="314" t="s">
        <v>38</v>
      </c>
      <c r="B18" s="297" t="s">
        <v>222</v>
      </c>
      <c r="C18" s="317"/>
      <c r="D18" s="317">
        <f>D19+D20</f>
        <v>4400</v>
      </c>
      <c r="E18" s="317">
        <f>E19+E20</f>
        <v>4400</v>
      </c>
      <c r="F18" s="317">
        <f>F19+F20</f>
        <v>4400</v>
      </c>
      <c r="G18" s="337" t="s">
        <v>38</v>
      </c>
      <c r="H18" s="338" t="s">
        <v>222</v>
      </c>
      <c r="I18" s="336">
        <v>4400</v>
      </c>
      <c r="J18" s="336">
        <f>J19+J20</f>
        <v>6177</v>
      </c>
      <c r="K18" s="336">
        <f>K19+K20</f>
        <v>6177</v>
      </c>
      <c r="L18" s="336">
        <f>'B.02.PhanCap'!X39</f>
        <v>0</v>
      </c>
      <c r="M18" s="336">
        <f t="shared" si="0"/>
        <v>1777</v>
      </c>
      <c r="N18" s="160"/>
      <c r="O18" s="214" t="s">
        <v>38</v>
      </c>
      <c r="P18" s="199" t="s">
        <v>222</v>
      </c>
      <c r="Q18" s="241">
        <v>4400</v>
      </c>
      <c r="R18" s="241">
        <f>R19+R20</f>
        <v>28385.609055</v>
      </c>
      <c r="S18" s="241">
        <f>S19+S20</f>
        <v>28385.609055</v>
      </c>
      <c r="T18" s="241">
        <f>'B.02.PhanCap'!AF39</f>
        <v>0</v>
      </c>
      <c r="U18" s="241">
        <f t="shared" si="1"/>
        <v>23985.609055</v>
      </c>
      <c r="V18" s="228"/>
      <c r="X18" s="211"/>
    </row>
    <row r="19" spans="1:24" s="210" customFormat="1" ht="33">
      <c r="A19" s="314" t="s">
        <v>278</v>
      </c>
      <c r="B19" s="297" t="s">
        <v>224</v>
      </c>
      <c r="C19" s="317"/>
      <c r="D19" s="317">
        <v>500</v>
      </c>
      <c r="E19" s="317">
        <v>500</v>
      </c>
      <c r="F19" s="317">
        <v>500</v>
      </c>
      <c r="G19" s="337" t="s">
        <v>278</v>
      </c>
      <c r="H19" s="338" t="s">
        <v>224</v>
      </c>
      <c r="I19" s="336"/>
      <c r="J19" s="336">
        <f>K19</f>
        <v>702</v>
      </c>
      <c r="K19" s="336">
        <f>'B.02.PhanCap'!S39</f>
        <v>702</v>
      </c>
      <c r="L19" s="336">
        <f>L20+L21+L22+L23</f>
        <v>0</v>
      </c>
      <c r="M19" s="336"/>
      <c r="N19" s="160" t="s">
        <v>231</v>
      </c>
      <c r="O19" s="214" t="s">
        <v>278</v>
      </c>
      <c r="P19" s="199" t="s">
        <v>224</v>
      </c>
      <c r="Q19" s="241"/>
      <c r="R19" s="241">
        <f>S19</f>
        <v>3072.45643</v>
      </c>
      <c r="S19" s="241">
        <f>'B.02.PhanCap'!AP39</f>
        <v>3072.45643</v>
      </c>
      <c r="T19" s="241">
        <f>T20+T21+T22+T23</f>
        <v>0</v>
      </c>
      <c r="U19" s="241"/>
      <c r="V19" s="228" t="s">
        <v>231</v>
      </c>
      <c r="X19" s="211"/>
    </row>
    <row r="20" spans="1:24" s="210" customFormat="1" ht="16.5">
      <c r="A20" s="318" t="s">
        <v>279</v>
      </c>
      <c r="B20" s="297" t="s">
        <v>225</v>
      </c>
      <c r="C20" s="317"/>
      <c r="D20" s="317">
        <f>D21+D22</f>
        <v>3900</v>
      </c>
      <c r="E20" s="317">
        <f>E21+E22</f>
        <v>3900</v>
      </c>
      <c r="F20" s="317">
        <f>F21+F22</f>
        <v>3900</v>
      </c>
      <c r="G20" s="337" t="s">
        <v>279</v>
      </c>
      <c r="H20" s="338" t="s">
        <v>225</v>
      </c>
      <c r="I20" s="336">
        <v>0</v>
      </c>
      <c r="J20" s="336">
        <f>J21+J22</f>
        <v>5475</v>
      </c>
      <c r="K20" s="336">
        <f>K21+K22</f>
        <v>5475</v>
      </c>
      <c r="L20" s="336">
        <f>'B.02.PhanCap'!X41</f>
        <v>0</v>
      </c>
      <c r="M20" s="336"/>
      <c r="N20" s="160"/>
      <c r="O20" s="214" t="s">
        <v>279</v>
      </c>
      <c r="P20" s="199" t="s">
        <v>225</v>
      </c>
      <c r="Q20" s="241">
        <v>0</v>
      </c>
      <c r="R20" s="241">
        <f>R21+R22</f>
        <v>25313.152625</v>
      </c>
      <c r="S20" s="241">
        <f>S21+S22</f>
        <v>25313.152625</v>
      </c>
      <c r="T20" s="241">
        <f>'B.02.PhanCap'!AF41</f>
        <v>0</v>
      </c>
      <c r="U20" s="241"/>
      <c r="V20" s="228"/>
      <c r="X20" s="211"/>
    </row>
    <row r="21" spans="1:24" s="210" customFormat="1" ht="99">
      <c r="A21" s="318" t="s">
        <v>5</v>
      </c>
      <c r="B21" s="297" t="s">
        <v>236</v>
      </c>
      <c r="C21" s="317"/>
      <c r="D21" s="317">
        <f>E21</f>
        <v>500</v>
      </c>
      <c r="E21" s="317">
        <f>F21</f>
        <v>500</v>
      </c>
      <c r="F21" s="317">
        <f>'B.02.PhanCap'!I39</f>
        <v>500</v>
      </c>
      <c r="G21" s="341" t="s">
        <v>5</v>
      </c>
      <c r="H21" s="338" t="s">
        <v>236</v>
      </c>
      <c r="I21" s="336"/>
      <c r="J21" s="336">
        <f>K21</f>
        <v>645</v>
      </c>
      <c r="K21" s="336">
        <f>'B.02.PhanCap'!S41</f>
        <v>645</v>
      </c>
      <c r="L21" s="336">
        <f>'B.02.PhanCap'!X46</f>
        <v>0</v>
      </c>
      <c r="M21" s="336"/>
      <c r="N21" s="160"/>
      <c r="O21" s="216" t="s">
        <v>5</v>
      </c>
      <c r="P21" s="199" t="s">
        <v>324</v>
      </c>
      <c r="Q21" s="241"/>
      <c r="R21" s="241">
        <f>S21</f>
        <v>1367.7440000000001</v>
      </c>
      <c r="S21" s="241">
        <f>'B.02.PhanCap'!AP41</f>
        <v>1367.7440000000001</v>
      </c>
      <c r="T21" s="241">
        <f>'B.02.PhanCap'!AF46</f>
        <v>0</v>
      </c>
      <c r="U21" s="241"/>
      <c r="V21" s="228"/>
      <c r="X21" s="211"/>
    </row>
    <row r="22" spans="1:24" s="210" customFormat="1" ht="16.5">
      <c r="A22" s="318" t="s">
        <v>5</v>
      </c>
      <c r="B22" s="297" t="s">
        <v>243</v>
      </c>
      <c r="C22" s="315"/>
      <c r="D22" s="315">
        <v>3400</v>
      </c>
      <c r="E22" s="315">
        <v>3400</v>
      </c>
      <c r="F22" s="315">
        <v>3400</v>
      </c>
      <c r="G22" s="341" t="s">
        <v>5</v>
      </c>
      <c r="H22" s="338" t="s">
        <v>243</v>
      </c>
      <c r="I22" s="339"/>
      <c r="J22" s="339">
        <f>K22</f>
        <v>4830</v>
      </c>
      <c r="K22" s="339">
        <f>'B.02.PhanCap'!S46</f>
        <v>4830</v>
      </c>
      <c r="L22" s="339">
        <f>'B.02.PhanCap'!Y47</f>
        <v>0</v>
      </c>
      <c r="M22" s="336"/>
      <c r="N22" s="160"/>
      <c r="O22" s="216" t="s">
        <v>5</v>
      </c>
      <c r="P22" s="199" t="s">
        <v>243</v>
      </c>
      <c r="Q22" s="215"/>
      <c r="R22" s="215">
        <f>S22</f>
        <v>23945.408625</v>
      </c>
      <c r="S22" s="215">
        <f>'B.02.PhanCap'!AP46</f>
        <v>23945.408625</v>
      </c>
      <c r="T22" s="215">
        <f>'B.02.PhanCap'!AG47</f>
        <v>0</v>
      </c>
      <c r="U22" s="241"/>
      <c r="V22" s="228"/>
      <c r="X22" s="211"/>
    </row>
    <row r="23" spans="1:24" s="210" customFormat="1" ht="49.5">
      <c r="A23" s="318" t="s">
        <v>39</v>
      </c>
      <c r="B23" s="297" t="s">
        <v>280</v>
      </c>
      <c r="C23" s="315">
        <v>1000</v>
      </c>
      <c r="D23" s="315">
        <v>1000</v>
      </c>
      <c r="E23" s="315">
        <v>1000</v>
      </c>
      <c r="F23" s="315">
        <v>1000</v>
      </c>
      <c r="G23" s="337" t="s">
        <v>39</v>
      </c>
      <c r="H23" s="338" t="s">
        <v>280</v>
      </c>
      <c r="I23" s="339">
        <v>1000</v>
      </c>
      <c r="J23" s="339">
        <v>1000</v>
      </c>
      <c r="K23" s="339">
        <v>1000</v>
      </c>
      <c r="L23" s="339">
        <f>'B.02.PhanCap'!Y48</f>
        <v>0</v>
      </c>
      <c r="M23" s="336">
        <f t="shared" si="0"/>
        <v>0</v>
      </c>
      <c r="N23" s="160"/>
      <c r="O23" s="214" t="s">
        <v>39</v>
      </c>
      <c r="P23" s="199" t="s">
        <v>280</v>
      </c>
      <c r="Q23" s="215">
        <v>1000</v>
      </c>
      <c r="R23" s="215">
        <v>1000</v>
      </c>
      <c r="S23" s="215">
        <v>1000</v>
      </c>
      <c r="T23" s="215">
        <f>'B.02.PhanCap'!AG48</f>
        <v>0</v>
      </c>
      <c r="U23" s="241">
        <f>R23-Q23</f>
        <v>0</v>
      </c>
      <c r="V23" s="228"/>
      <c r="X23" s="211"/>
    </row>
    <row r="24" spans="1:24" s="210" customFormat="1" ht="99">
      <c r="A24" s="318" t="s">
        <v>248</v>
      </c>
      <c r="B24" s="297" t="s">
        <v>245</v>
      </c>
      <c r="C24" s="315">
        <v>736</v>
      </c>
      <c r="D24" s="315">
        <v>736</v>
      </c>
      <c r="E24" s="315">
        <v>736</v>
      </c>
      <c r="F24" s="315">
        <v>736</v>
      </c>
      <c r="G24" s="337" t="s">
        <v>248</v>
      </c>
      <c r="H24" s="338" t="s">
        <v>245</v>
      </c>
      <c r="I24" s="339">
        <v>736</v>
      </c>
      <c r="J24" s="339">
        <v>736</v>
      </c>
      <c r="K24" s="339">
        <v>736</v>
      </c>
      <c r="L24" s="339"/>
      <c r="M24" s="336">
        <f t="shared" si="0"/>
        <v>0</v>
      </c>
      <c r="N24" s="160"/>
      <c r="O24" s="214" t="s">
        <v>248</v>
      </c>
      <c r="P24" s="199" t="s">
        <v>245</v>
      </c>
      <c r="Q24" s="215">
        <v>736</v>
      </c>
      <c r="R24" s="215">
        <v>736</v>
      </c>
      <c r="S24" s="215">
        <v>736</v>
      </c>
      <c r="T24" s="215"/>
      <c r="U24" s="241">
        <f>R24-Q24</f>
        <v>0</v>
      </c>
      <c r="V24" s="228"/>
      <c r="X24" s="211"/>
    </row>
    <row r="25" spans="1:22" ht="49.5">
      <c r="A25" s="314">
        <v>3</v>
      </c>
      <c r="B25" s="316" t="s">
        <v>265</v>
      </c>
      <c r="C25" s="315">
        <v>870</v>
      </c>
      <c r="D25" s="315">
        <v>870</v>
      </c>
      <c r="E25" s="315">
        <v>870</v>
      </c>
      <c r="F25" s="315">
        <v>870</v>
      </c>
      <c r="G25" s="337">
        <v>3</v>
      </c>
      <c r="H25" s="340" t="s">
        <v>265</v>
      </c>
      <c r="I25" s="339">
        <v>870</v>
      </c>
      <c r="J25" s="339">
        <f>K25</f>
        <v>870</v>
      </c>
      <c r="K25" s="339">
        <v>870</v>
      </c>
      <c r="L25" s="339"/>
      <c r="M25" s="336">
        <f t="shared" si="0"/>
        <v>0</v>
      </c>
      <c r="N25" s="160"/>
      <c r="O25" s="382">
        <v>3</v>
      </c>
      <c r="P25" s="385" t="s">
        <v>265</v>
      </c>
      <c r="Q25" s="384">
        <v>870</v>
      </c>
      <c r="R25" s="384">
        <f>S25</f>
        <v>870</v>
      </c>
      <c r="S25" s="384">
        <v>870</v>
      </c>
      <c r="T25" s="384"/>
      <c r="U25" s="240">
        <f>R25-Q25</f>
        <v>0</v>
      </c>
      <c r="V25" s="383"/>
    </row>
    <row r="26" spans="1:22" ht="26.25" customHeight="1">
      <c r="A26" s="314"/>
      <c r="B26" s="316"/>
      <c r="C26" s="315"/>
      <c r="D26" s="315"/>
      <c r="E26" s="315"/>
      <c r="F26" s="315"/>
      <c r="G26" s="337">
        <v>4</v>
      </c>
      <c r="H26" s="340" t="str">
        <f>'B.02.PhanCap'!L87</f>
        <v>Nguồn tăng thu ngân sách huyện</v>
      </c>
      <c r="I26" s="339">
        <v>0</v>
      </c>
      <c r="J26" s="339">
        <f>K26+L26</f>
        <v>2818</v>
      </c>
      <c r="K26" s="339">
        <f>'B.02.PhanCap'!S87</f>
        <v>2818</v>
      </c>
      <c r="L26" s="339"/>
      <c r="M26" s="336">
        <f>J26-I26</f>
        <v>2818</v>
      </c>
      <c r="N26" s="160"/>
      <c r="O26" s="382">
        <v>4</v>
      </c>
      <c r="P26" s="385" t="s">
        <v>304</v>
      </c>
      <c r="Q26" s="384">
        <v>0</v>
      </c>
      <c r="R26" s="384">
        <f>S26</f>
        <v>2818</v>
      </c>
      <c r="S26" s="384">
        <v>2818</v>
      </c>
      <c r="T26" s="384"/>
      <c r="U26" s="240">
        <v>2818</v>
      </c>
      <c r="V26" s="383"/>
    </row>
    <row r="27" spans="1:22" ht="26.25" customHeight="1">
      <c r="A27" s="314"/>
      <c r="B27" s="316"/>
      <c r="C27" s="315"/>
      <c r="D27" s="315"/>
      <c r="E27" s="315"/>
      <c r="F27" s="315"/>
      <c r="G27" s="337">
        <v>5</v>
      </c>
      <c r="H27" s="340" t="str">
        <f>'B.02.PhanCap'!L87</f>
        <v>Nguồn tăng thu ngân sách huyện</v>
      </c>
      <c r="I27" s="339">
        <v>0</v>
      </c>
      <c r="J27" s="339">
        <f>K27+L27</f>
        <v>300</v>
      </c>
      <c r="K27" s="339">
        <f>'B.02.PhanCap'!S93</f>
        <v>300</v>
      </c>
      <c r="L27" s="339"/>
      <c r="M27" s="336">
        <f>'B.02.PhanCap'!S93</f>
        <v>300</v>
      </c>
      <c r="N27" s="160"/>
      <c r="O27" s="382">
        <v>5</v>
      </c>
      <c r="P27" s="385" t="s">
        <v>304</v>
      </c>
      <c r="Q27" s="384">
        <v>0</v>
      </c>
      <c r="R27" s="384">
        <f>S27</f>
        <v>215.218934</v>
      </c>
      <c r="S27" s="384">
        <f>'B.02.PhanCap'!AP93</f>
        <v>215.218934</v>
      </c>
      <c r="T27" s="384"/>
      <c r="U27" s="240">
        <f>S27</f>
        <v>215.218934</v>
      </c>
      <c r="V27" s="383"/>
    </row>
  </sheetData>
  <sheetProtection/>
  <mergeCells count="37">
    <mergeCell ref="A2:N2"/>
    <mergeCell ref="N8:N11"/>
    <mergeCell ref="D9:F9"/>
    <mergeCell ref="C10:C11"/>
    <mergeCell ref="D10:D11"/>
    <mergeCell ref="E10:E11"/>
    <mergeCell ref="A5:N5"/>
    <mergeCell ref="L10:L11"/>
    <mergeCell ref="M8:M11"/>
    <mergeCell ref="C8:C9"/>
    <mergeCell ref="G8:G11"/>
    <mergeCell ref="H8:H11"/>
    <mergeCell ref="I8:L8"/>
    <mergeCell ref="I9:I11"/>
    <mergeCell ref="A7:F7"/>
    <mergeCell ref="G7:N7"/>
    <mergeCell ref="D8:F8"/>
    <mergeCell ref="A8:A11"/>
    <mergeCell ref="B8:B11"/>
    <mergeCell ref="Q9:Q11"/>
    <mergeCell ref="R9:T9"/>
    <mergeCell ref="R10:R11"/>
    <mergeCell ref="S10:S11"/>
    <mergeCell ref="J9:L9"/>
    <mergeCell ref="J10:J11"/>
    <mergeCell ref="K10:K11"/>
    <mergeCell ref="T10:T11"/>
    <mergeCell ref="A3:V3"/>
    <mergeCell ref="A4:V4"/>
    <mergeCell ref="C6:V6"/>
    <mergeCell ref="A1:V1"/>
    <mergeCell ref="O7:V7"/>
    <mergeCell ref="O8:O11"/>
    <mergeCell ref="P8:P11"/>
    <mergeCell ref="Q8:T8"/>
    <mergeCell ref="U8:U11"/>
    <mergeCell ref="V8:V11"/>
  </mergeCells>
  <printOptions/>
  <pageMargins left="0.56" right="0.15748031496063" top="1.02362204724409" bottom="0.551181102362205" header="0.78740157480315" footer="0.196850393700787"/>
  <pageSetup fitToHeight="0" horizontalDpi="600" verticalDpi="600" orientation="portrait" paperSize="9" scale="73"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CP100"/>
  <sheetViews>
    <sheetView showZeros="0" tabSelected="1" view="pageBreakPreview" zoomScale="70" zoomScaleNormal="70" zoomScaleSheetLayoutView="70" zoomScalePageLayoutView="0" workbookViewId="0" topLeftCell="AH91">
      <selection activeCell="AP95" sqref="AP95"/>
    </sheetView>
  </sheetViews>
  <sheetFormatPr defaultColWidth="9.140625" defaultRowHeight="15"/>
  <cols>
    <col min="1" max="1" width="7.57421875" style="271" hidden="1" customWidth="1"/>
    <col min="2" max="2" width="46.00390625" style="272" hidden="1" customWidth="1"/>
    <col min="3" max="3" width="11.7109375" style="271" hidden="1" customWidth="1"/>
    <col min="4" max="4" width="10.28125" style="271" hidden="1" customWidth="1"/>
    <col min="5" max="5" width="9.57421875" style="271" hidden="1" customWidth="1"/>
    <col min="6" max="6" width="19.8515625" style="271" hidden="1" customWidth="1"/>
    <col min="7" max="7" width="9.421875" style="273" hidden="1" customWidth="1"/>
    <col min="8" max="8" width="10.140625" style="227" hidden="1" customWidth="1"/>
    <col min="9" max="9" width="10.8515625" style="274" hidden="1" customWidth="1"/>
    <col min="10" max="10" width="10.421875" style="275" hidden="1" customWidth="1"/>
    <col min="11" max="11" width="6.8515625" style="367" hidden="1" customWidth="1"/>
    <col min="12" max="12" width="43.8515625" style="368" hidden="1" customWidth="1"/>
    <col min="13" max="13" width="11.421875" style="367" hidden="1" customWidth="1"/>
    <col min="14" max="14" width="10.00390625" style="367" hidden="1" customWidth="1"/>
    <col min="15" max="15" width="9.00390625" style="367" hidden="1" customWidth="1"/>
    <col min="16" max="16" width="17.140625" style="367" hidden="1" customWidth="1"/>
    <col min="17" max="17" width="10.00390625" style="369" hidden="1" customWidth="1"/>
    <col min="18" max="18" width="10.7109375" style="369" hidden="1" customWidth="1"/>
    <col min="19" max="19" width="11.140625" style="370" hidden="1" customWidth="1"/>
    <col min="20" max="20" width="10.421875" style="370" hidden="1" customWidth="1"/>
    <col min="21" max="21" width="11.7109375" style="370" hidden="1" customWidth="1"/>
    <col min="22" max="22" width="15.140625" style="369" hidden="1" customWidth="1"/>
    <col min="23" max="24" width="17.8515625" style="227" hidden="1" customWidth="1"/>
    <col min="25" max="25" width="18.28125" style="227" hidden="1" customWidth="1"/>
    <col min="26" max="29" width="0" style="227" hidden="1" customWidth="1"/>
    <col min="30" max="30" width="18.57421875" style="227" hidden="1" customWidth="1"/>
    <col min="31" max="33" width="0" style="227" hidden="1" customWidth="1"/>
    <col min="34" max="34" width="6.8515625" style="271" customWidth="1"/>
    <col min="35" max="35" width="43.8515625" style="272" customWidth="1"/>
    <col min="36" max="36" width="11.421875" style="271" customWidth="1"/>
    <col min="37" max="37" width="10.00390625" style="271" customWidth="1"/>
    <col min="38" max="38" width="9.00390625" style="271" customWidth="1"/>
    <col min="39" max="39" width="17.140625" style="271" customWidth="1"/>
    <col min="40" max="40" width="11.421875" style="227" customWidth="1"/>
    <col min="41" max="41" width="10.7109375" style="227" customWidth="1"/>
    <col min="42" max="42" width="13.57421875" style="274" customWidth="1"/>
    <col min="43" max="43" width="10.421875" style="274" customWidth="1"/>
    <col min="44" max="44" width="11.7109375" style="274" customWidth="1"/>
    <col min="45" max="45" width="26.7109375" style="227" customWidth="1"/>
    <col min="46" max="46" width="15.140625" style="227" customWidth="1"/>
    <col min="47" max="49" width="9.140625" style="227" customWidth="1"/>
    <col min="50" max="50" width="24.8515625" style="227" customWidth="1"/>
    <col min="51" max="54" width="9.140625" style="227" customWidth="1"/>
    <col min="55" max="55" width="12.140625" style="227" bestFit="1" customWidth="1"/>
    <col min="56" max="16384" width="9.140625" style="227" customWidth="1"/>
  </cols>
  <sheetData>
    <row r="1" spans="1:46" s="258" customFormat="1" ht="26.25" customHeight="1">
      <c r="A1" s="429" t="s">
        <v>244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327"/>
    </row>
    <row r="2" spans="1:24" s="219" customFormat="1" ht="25.5" customHeight="1" hidden="1">
      <c r="A2" s="430" t="s">
        <v>190</v>
      </c>
      <c r="B2" s="430"/>
      <c r="C2" s="430"/>
      <c r="D2" s="430"/>
      <c r="E2" s="430"/>
      <c r="F2" s="430"/>
      <c r="G2" s="430"/>
      <c r="H2" s="430"/>
      <c r="I2" s="430"/>
      <c r="J2" s="430"/>
      <c r="K2" s="430"/>
      <c r="L2" s="430"/>
      <c r="M2" s="430"/>
      <c r="N2" s="430"/>
      <c r="O2" s="430"/>
      <c r="P2" s="430"/>
      <c r="Q2" s="430"/>
      <c r="R2" s="430"/>
      <c r="S2" s="430"/>
      <c r="T2" s="430"/>
      <c r="U2" s="430"/>
      <c r="V2" s="430"/>
      <c r="W2" s="256"/>
      <c r="X2" s="256"/>
    </row>
    <row r="3" spans="1:24" s="219" customFormat="1" ht="25.5" customHeight="1" hidden="1">
      <c r="A3" s="430" t="s">
        <v>232</v>
      </c>
      <c r="B3" s="430"/>
      <c r="C3" s="430"/>
      <c r="D3" s="430"/>
      <c r="E3" s="430"/>
      <c r="F3" s="430"/>
      <c r="G3" s="430"/>
      <c r="H3" s="430"/>
      <c r="I3" s="430"/>
      <c r="J3" s="430"/>
      <c r="K3" s="430"/>
      <c r="L3" s="430"/>
      <c r="M3" s="430"/>
      <c r="N3" s="430"/>
      <c r="O3" s="430"/>
      <c r="P3" s="430"/>
      <c r="Q3" s="430"/>
      <c r="R3" s="430"/>
      <c r="S3" s="430"/>
      <c r="T3" s="430"/>
      <c r="U3" s="430"/>
      <c r="V3" s="430"/>
      <c r="W3" s="256"/>
      <c r="X3" s="256"/>
    </row>
    <row r="4" spans="1:46" s="219" customFormat="1" ht="25.5" customHeight="1">
      <c r="A4" s="429" t="s">
        <v>233</v>
      </c>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327"/>
    </row>
    <row r="5" spans="1:46" s="219" customFormat="1" ht="25.5" customHeight="1">
      <c r="A5" s="430" t="str">
        <f>'B.01_TH'!A4</f>
        <v>(Kèm theo Nghị quyết số        /NQ-HĐND ngày      /         /2022 của Hội đồng nhân dân huyện Ia H’Drai)</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0"/>
      <c r="AS5" s="430"/>
      <c r="AT5" s="329"/>
    </row>
    <row r="6" spans="1:24" s="219" customFormat="1" ht="25.5" customHeight="1" hidden="1">
      <c r="A6" s="430" t="str">
        <f>'B.01_TH'!A5</f>
        <v>(Kèm theo Quyết định số          /QĐ-UBND ngày      /       /2021của Ủy ban nhân dân huyện Ia H'D'rai)</v>
      </c>
      <c r="B6" s="430"/>
      <c r="C6" s="430"/>
      <c r="D6" s="430"/>
      <c r="E6" s="430"/>
      <c r="F6" s="430"/>
      <c r="G6" s="430"/>
      <c r="H6" s="430"/>
      <c r="I6" s="430"/>
      <c r="J6" s="430"/>
      <c r="K6" s="430"/>
      <c r="L6" s="430"/>
      <c r="M6" s="430"/>
      <c r="N6" s="430"/>
      <c r="O6" s="430"/>
      <c r="P6" s="430"/>
      <c r="Q6" s="430"/>
      <c r="R6" s="430"/>
      <c r="S6" s="430"/>
      <c r="T6" s="430"/>
      <c r="U6" s="430"/>
      <c r="V6" s="430"/>
      <c r="W6" s="256"/>
      <c r="X6" s="256"/>
    </row>
    <row r="7" spans="1:46" ht="16.5">
      <c r="A7" s="220"/>
      <c r="B7" s="221"/>
      <c r="C7" s="220"/>
      <c r="D7" s="220"/>
      <c r="E7" s="220"/>
      <c r="F7" s="442"/>
      <c r="G7" s="442"/>
      <c r="H7" s="442"/>
      <c r="I7" s="442"/>
      <c r="J7" s="442"/>
      <c r="K7" s="442"/>
      <c r="L7" s="442"/>
      <c r="M7" s="442"/>
      <c r="N7" s="442"/>
      <c r="O7" s="442"/>
      <c r="P7" s="442"/>
      <c r="Q7" s="442"/>
      <c r="R7" s="442"/>
      <c r="S7" s="442"/>
      <c r="T7" s="442"/>
      <c r="U7" s="442"/>
      <c r="V7" s="442"/>
      <c r="W7" s="257"/>
      <c r="X7" s="257"/>
      <c r="Y7" s="213"/>
      <c r="Z7" s="213"/>
      <c r="AA7" s="213"/>
      <c r="AB7" s="213"/>
      <c r="AC7" s="213"/>
      <c r="AD7" s="213"/>
      <c r="AE7" s="213"/>
      <c r="AF7" s="213"/>
      <c r="AG7" s="213"/>
      <c r="AH7" s="213"/>
      <c r="AI7" s="213"/>
      <c r="AJ7" s="213"/>
      <c r="AK7" s="213"/>
      <c r="AL7" s="213"/>
      <c r="AM7" s="213"/>
      <c r="AN7" s="213"/>
      <c r="AO7" s="213"/>
      <c r="AP7" s="213"/>
      <c r="AQ7" s="213"/>
      <c r="AR7" s="213"/>
      <c r="AS7" s="213"/>
      <c r="AT7" s="213"/>
    </row>
    <row r="8" spans="1:46" ht="36.75" customHeight="1">
      <c r="A8" s="433" t="s">
        <v>266</v>
      </c>
      <c r="B8" s="434"/>
      <c r="C8" s="434"/>
      <c r="D8" s="434"/>
      <c r="E8" s="434"/>
      <c r="F8" s="434"/>
      <c r="G8" s="434"/>
      <c r="H8" s="434"/>
      <c r="I8" s="434"/>
      <c r="J8" s="435"/>
      <c r="K8" s="452" t="s">
        <v>267</v>
      </c>
      <c r="L8" s="453"/>
      <c r="M8" s="453"/>
      <c r="N8" s="453"/>
      <c r="O8" s="453"/>
      <c r="P8" s="453"/>
      <c r="Q8" s="453"/>
      <c r="R8" s="453"/>
      <c r="S8" s="453"/>
      <c r="T8" s="453"/>
      <c r="U8" s="454"/>
      <c r="V8" s="443" t="s">
        <v>3</v>
      </c>
      <c r="W8" s="290"/>
      <c r="X8" s="290"/>
      <c r="Y8" s="213"/>
      <c r="Z8" s="213"/>
      <c r="AA8" s="213"/>
      <c r="AB8" s="213"/>
      <c r="AC8" s="213"/>
      <c r="AD8" s="213"/>
      <c r="AE8" s="213"/>
      <c r="AF8" s="213"/>
      <c r="AG8" s="213"/>
      <c r="AH8" s="433" t="s">
        <v>348</v>
      </c>
      <c r="AI8" s="434"/>
      <c r="AJ8" s="434"/>
      <c r="AK8" s="434"/>
      <c r="AL8" s="434"/>
      <c r="AM8" s="434"/>
      <c r="AN8" s="434"/>
      <c r="AO8" s="434"/>
      <c r="AP8" s="434"/>
      <c r="AQ8" s="434"/>
      <c r="AR8" s="435"/>
      <c r="AS8" s="431" t="s">
        <v>3</v>
      </c>
      <c r="AT8" s="246"/>
    </row>
    <row r="9" spans="1:46" ht="35.25" customHeight="1">
      <c r="A9" s="394" t="s">
        <v>1</v>
      </c>
      <c r="B9" s="394" t="s">
        <v>29</v>
      </c>
      <c r="C9" s="431" t="s">
        <v>191</v>
      </c>
      <c r="D9" s="431" t="s">
        <v>207</v>
      </c>
      <c r="E9" s="431" t="s">
        <v>208</v>
      </c>
      <c r="F9" s="431" t="s">
        <v>261</v>
      </c>
      <c r="G9" s="431"/>
      <c r="H9" s="431"/>
      <c r="I9" s="431"/>
      <c r="J9" s="431"/>
      <c r="K9" s="408" t="s">
        <v>1</v>
      </c>
      <c r="L9" s="408" t="s">
        <v>29</v>
      </c>
      <c r="M9" s="443" t="s">
        <v>191</v>
      </c>
      <c r="N9" s="443" t="s">
        <v>207</v>
      </c>
      <c r="O9" s="443" t="s">
        <v>208</v>
      </c>
      <c r="P9" s="452" t="s">
        <v>261</v>
      </c>
      <c r="Q9" s="453"/>
      <c r="R9" s="453"/>
      <c r="S9" s="453"/>
      <c r="T9" s="453"/>
      <c r="U9" s="454"/>
      <c r="V9" s="443"/>
      <c r="W9" s="257"/>
      <c r="X9" s="257"/>
      <c r="Y9" s="213"/>
      <c r="Z9" s="213"/>
      <c r="AA9" s="213"/>
      <c r="AB9" s="213"/>
      <c r="AC9" s="213"/>
      <c r="AD9" s="213"/>
      <c r="AE9" s="213"/>
      <c r="AF9" s="213"/>
      <c r="AG9" s="213"/>
      <c r="AH9" s="394" t="s">
        <v>1</v>
      </c>
      <c r="AI9" s="394" t="s">
        <v>29</v>
      </c>
      <c r="AJ9" s="431" t="s">
        <v>191</v>
      </c>
      <c r="AK9" s="431" t="s">
        <v>207</v>
      </c>
      <c r="AL9" s="431" t="s">
        <v>208</v>
      </c>
      <c r="AM9" s="433" t="s">
        <v>261</v>
      </c>
      <c r="AN9" s="434"/>
      <c r="AO9" s="434"/>
      <c r="AP9" s="434"/>
      <c r="AQ9" s="434"/>
      <c r="AR9" s="435"/>
      <c r="AS9" s="431"/>
      <c r="AT9" s="246"/>
    </row>
    <row r="10" spans="1:46" s="259" customFormat="1" ht="31.5" customHeight="1">
      <c r="A10" s="395"/>
      <c r="B10" s="395"/>
      <c r="C10" s="431"/>
      <c r="D10" s="431"/>
      <c r="E10" s="431"/>
      <c r="F10" s="431" t="s">
        <v>9</v>
      </c>
      <c r="G10" s="431"/>
      <c r="H10" s="431"/>
      <c r="I10" s="432" t="s">
        <v>235</v>
      </c>
      <c r="J10" s="432"/>
      <c r="K10" s="409"/>
      <c r="L10" s="409"/>
      <c r="M10" s="443"/>
      <c r="N10" s="443"/>
      <c r="O10" s="443"/>
      <c r="P10" s="443" t="s">
        <v>271</v>
      </c>
      <c r="Q10" s="443"/>
      <c r="R10" s="443"/>
      <c r="S10" s="444" t="s">
        <v>235</v>
      </c>
      <c r="T10" s="445"/>
      <c r="U10" s="446"/>
      <c r="V10" s="443"/>
      <c r="W10" s="222"/>
      <c r="X10" s="222"/>
      <c r="Y10" s="223"/>
      <c r="Z10" s="223"/>
      <c r="AA10" s="223"/>
      <c r="AB10" s="223"/>
      <c r="AC10" s="223"/>
      <c r="AD10" s="223"/>
      <c r="AE10" s="223"/>
      <c r="AF10" s="223"/>
      <c r="AG10" s="223"/>
      <c r="AH10" s="395"/>
      <c r="AI10" s="395"/>
      <c r="AJ10" s="431"/>
      <c r="AK10" s="431"/>
      <c r="AL10" s="431"/>
      <c r="AM10" s="431" t="s">
        <v>271</v>
      </c>
      <c r="AN10" s="431"/>
      <c r="AO10" s="431"/>
      <c r="AP10" s="436" t="s">
        <v>235</v>
      </c>
      <c r="AQ10" s="437"/>
      <c r="AR10" s="438"/>
      <c r="AS10" s="431"/>
      <c r="AT10" s="246"/>
    </row>
    <row r="11" spans="1:46" s="261" customFormat="1" ht="12.75" customHeight="1">
      <c r="A11" s="395"/>
      <c r="B11" s="395"/>
      <c r="C11" s="431"/>
      <c r="D11" s="431"/>
      <c r="E11" s="431"/>
      <c r="F11" s="431"/>
      <c r="G11" s="431"/>
      <c r="H11" s="431"/>
      <c r="I11" s="432"/>
      <c r="J11" s="432"/>
      <c r="K11" s="409"/>
      <c r="L11" s="409"/>
      <c r="M11" s="443"/>
      <c r="N11" s="443"/>
      <c r="O11" s="443"/>
      <c r="P11" s="443"/>
      <c r="Q11" s="443"/>
      <c r="R11" s="443"/>
      <c r="S11" s="447"/>
      <c r="T11" s="448"/>
      <c r="U11" s="449"/>
      <c r="V11" s="443"/>
      <c r="W11" s="435" t="s">
        <v>3</v>
      </c>
      <c r="X11" s="431" t="s">
        <v>3</v>
      </c>
      <c r="Y11" s="456"/>
      <c r="Z11" s="225"/>
      <c r="AA11" s="225"/>
      <c r="AB11" s="225"/>
      <c r="AC11" s="225"/>
      <c r="AD11" s="260" t="e">
        <f>#REF!+#REF!+#REF!+#REF!+#REF!+#REF!+#REF!+#REF!+#REF!+#REF!</f>
        <v>#REF!</v>
      </c>
      <c r="AE11" s="225"/>
      <c r="AF11" s="225"/>
      <c r="AG11" s="225"/>
      <c r="AH11" s="395"/>
      <c r="AI11" s="395"/>
      <c r="AJ11" s="431"/>
      <c r="AK11" s="431"/>
      <c r="AL11" s="431"/>
      <c r="AM11" s="431"/>
      <c r="AN11" s="431"/>
      <c r="AO11" s="431"/>
      <c r="AP11" s="439"/>
      <c r="AQ11" s="440"/>
      <c r="AR11" s="441"/>
      <c r="AS11" s="431"/>
      <c r="AT11" s="246"/>
    </row>
    <row r="12" spans="1:46" s="261" customFormat="1" ht="33" customHeight="1">
      <c r="A12" s="395"/>
      <c r="B12" s="395"/>
      <c r="C12" s="431"/>
      <c r="D12" s="431"/>
      <c r="E12" s="431"/>
      <c r="F12" s="431" t="s">
        <v>123</v>
      </c>
      <c r="G12" s="431" t="s">
        <v>10</v>
      </c>
      <c r="H12" s="431" t="s">
        <v>73</v>
      </c>
      <c r="I12" s="432" t="s">
        <v>195</v>
      </c>
      <c r="J12" s="432" t="s">
        <v>73</v>
      </c>
      <c r="K12" s="409"/>
      <c r="L12" s="409"/>
      <c r="M12" s="443"/>
      <c r="N12" s="443"/>
      <c r="O12" s="443"/>
      <c r="P12" s="443" t="s">
        <v>123</v>
      </c>
      <c r="Q12" s="443" t="s">
        <v>269</v>
      </c>
      <c r="R12" s="443" t="s">
        <v>270</v>
      </c>
      <c r="S12" s="455" t="s">
        <v>12</v>
      </c>
      <c r="T12" s="455" t="s">
        <v>15</v>
      </c>
      <c r="U12" s="455"/>
      <c r="V12" s="443"/>
      <c r="W12" s="435"/>
      <c r="X12" s="431"/>
      <c r="Y12" s="456"/>
      <c r="Z12" s="225"/>
      <c r="AA12" s="262"/>
      <c r="AB12" s="225"/>
      <c r="AC12" s="225"/>
      <c r="AD12" s="260" t="e">
        <f>#REF!+#REF!+#REF!+#REF!</f>
        <v>#REF!</v>
      </c>
      <c r="AE12" s="225"/>
      <c r="AF12" s="225"/>
      <c r="AG12" s="225"/>
      <c r="AH12" s="395"/>
      <c r="AI12" s="395"/>
      <c r="AJ12" s="431"/>
      <c r="AK12" s="431"/>
      <c r="AL12" s="431"/>
      <c r="AM12" s="431" t="s">
        <v>123</v>
      </c>
      <c r="AN12" s="431" t="s">
        <v>269</v>
      </c>
      <c r="AO12" s="431" t="s">
        <v>270</v>
      </c>
      <c r="AP12" s="432" t="s">
        <v>12</v>
      </c>
      <c r="AQ12" s="432" t="s">
        <v>15</v>
      </c>
      <c r="AR12" s="432"/>
      <c r="AS12" s="431"/>
      <c r="AT12" s="246"/>
    </row>
    <row r="13" spans="1:46" s="261" customFormat="1" ht="95.25" customHeight="1">
      <c r="A13" s="396"/>
      <c r="B13" s="396"/>
      <c r="C13" s="431"/>
      <c r="D13" s="431"/>
      <c r="E13" s="431"/>
      <c r="F13" s="431"/>
      <c r="G13" s="431"/>
      <c r="H13" s="431"/>
      <c r="I13" s="432"/>
      <c r="J13" s="432"/>
      <c r="K13" s="410"/>
      <c r="L13" s="410"/>
      <c r="M13" s="443"/>
      <c r="N13" s="443"/>
      <c r="O13" s="443"/>
      <c r="P13" s="443"/>
      <c r="Q13" s="443"/>
      <c r="R13" s="443"/>
      <c r="S13" s="455"/>
      <c r="T13" s="345" t="s">
        <v>268</v>
      </c>
      <c r="U13" s="345" t="s">
        <v>284</v>
      </c>
      <c r="V13" s="443"/>
      <c r="W13" s="435"/>
      <c r="X13" s="431"/>
      <c r="Y13" s="456"/>
      <c r="Z13" s="225"/>
      <c r="AA13" s="225"/>
      <c r="AB13" s="225"/>
      <c r="AC13" s="225"/>
      <c r="AD13" s="225"/>
      <c r="AE13" s="225"/>
      <c r="AF13" s="225"/>
      <c r="AG13" s="225"/>
      <c r="AH13" s="396"/>
      <c r="AI13" s="396"/>
      <c r="AJ13" s="431"/>
      <c r="AK13" s="431"/>
      <c r="AL13" s="431"/>
      <c r="AM13" s="431"/>
      <c r="AN13" s="431"/>
      <c r="AO13" s="431"/>
      <c r="AP13" s="432"/>
      <c r="AQ13" s="381" t="s">
        <v>268</v>
      </c>
      <c r="AR13" s="381" t="s">
        <v>284</v>
      </c>
      <c r="AS13" s="431"/>
      <c r="AT13" s="246"/>
    </row>
    <row r="14" spans="1:46" s="259" customFormat="1" ht="36.75" customHeight="1">
      <c r="A14" s="294"/>
      <c r="B14" s="294" t="s">
        <v>238</v>
      </c>
      <c r="C14" s="294"/>
      <c r="D14" s="294"/>
      <c r="E14" s="294"/>
      <c r="F14" s="295"/>
      <c r="G14" s="196"/>
      <c r="H14" s="196"/>
      <c r="I14" s="196">
        <f>I15+I37+I81</f>
        <v>18062</v>
      </c>
      <c r="J14" s="196">
        <f>J15+J37+J81</f>
        <v>18062</v>
      </c>
      <c r="K14" s="333"/>
      <c r="L14" s="333" t="s">
        <v>315</v>
      </c>
      <c r="M14" s="333"/>
      <c r="N14" s="333"/>
      <c r="O14" s="333"/>
      <c r="P14" s="345"/>
      <c r="Q14" s="346"/>
      <c r="R14" s="346"/>
      <c r="S14" s="346">
        <f>S15+S37+S81+S87+S93</f>
        <v>22957</v>
      </c>
      <c r="T14" s="346">
        <f>T15+T37+T81</f>
        <v>0</v>
      </c>
      <c r="U14" s="346"/>
      <c r="V14" s="347"/>
      <c r="W14" s="224"/>
      <c r="X14" s="224"/>
      <c r="Y14" s="223"/>
      <c r="Z14" s="223"/>
      <c r="AA14" s="223"/>
      <c r="AB14" s="223"/>
      <c r="AC14" s="223"/>
      <c r="AD14" s="223"/>
      <c r="AE14" s="223"/>
      <c r="AF14" s="223"/>
      <c r="AG14" s="223"/>
      <c r="AH14" s="380"/>
      <c r="AI14" s="380" t="s">
        <v>315</v>
      </c>
      <c r="AJ14" s="380"/>
      <c r="AK14" s="380"/>
      <c r="AL14" s="380"/>
      <c r="AM14" s="381"/>
      <c r="AN14" s="196"/>
      <c r="AO14" s="196"/>
      <c r="AP14" s="196">
        <f>AP15+AP37+AP81+AP87+AP93</f>
        <v>45080.827989</v>
      </c>
      <c r="AQ14" s="196">
        <f>AQ15+AQ37+AQ81</f>
        <v>0</v>
      </c>
      <c r="AR14" s="196"/>
      <c r="AS14" s="197"/>
      <c r="AT14" s="249">
        <f>AP14-S14</f>
        <v>22123.827988999998</v>
      </c>
    </row>
    <row r="15" spans="1:46" s="259" customFormat="1" ht="33" customHeight="1">
      <c r="A15" s="294" t="s">
        <v>4</v>
      </c>
      <c r="B15" s="198" t="s">
        <v>201</v>
      </c>
      <c r="C15" s="294"/>
      <c r="D15" s="294"/>
      <c r="E15" s="294"/>
      <c r="F15" s="295"/>
      <c r="G15" s="196"/>
      <c r="H15" s="196"/>
      <c r="I15" s="196">
        <f>I16+I24+I31</f>
        <v>11056</v>
      </c>
      <c r="J15" s="196">
        <f>J16+J24+J31</f>
        <v>11056</v>
      </c>
      <c r="K15" s="333" t="s">
        <v>4</v>
      </c>
      <c r="L15" s="335" t="s">
        <v>201</v>
      </c>
      <c r="M15" s="333"/>
      <c r="N15" s="333"/>
      <c r="O15" s="333"/>
      <c r="P15" s="345"/>
      <c r="Q15" s="346"/>
      <c r="R15" s="346"/>
      <c r="S15" s="346">
        <f>S16+S24+S31</f>
        <v>11056</v>
      </c>
      <c r="T15" s="346">
        <f>T16+T24+T31</f>
        <v>0</v>
      </c>
      <c r="U15" s="346"/>
      <c r="V15" s="347"/>
      <c r="W15" s="224"/>
      <c r="X15" s="224"/>
      <c r="Y15" s="223"/>
      <c r="Z15" s="223"/>
      <c r="AA15" s="223"/>
      <c r="AB15" s="223"/>
      <c r="AC15" s="223"/>
      <c r="AD15" s="223"/>
      <c r="AE15" s="223"/>
      <c r="AF15" s="223"/>
      <c r="AG15" s="223"/>
      <c r="AH15" s="380" t="s">
        <v>4</v>
      </c>
      <c r="AI15" s="198" t="s">
        <v>201</v>
      </c>
      <c r="AJ15" s="380"/>
      <c r="AK15" s="380"/>
      <c r="AL15" s="380"/>
      <c r="AM15" s="381"/>
      <c r="AN15" s="196"/>
      <c r="AO15" s="196"/>
      <c r="AP15" s="196">
        <f>AP16+AP24+AP31</f>
        <v>11056</v>
      </c>
      <c r="AQ15" s="196">
        <f>AQ16+AQ24+AQ31</f>
        <v>0</v>
      </c>
      <c r="AR15" s="196"/>
      <c r="AS15" s="197"/>
      <c r="AT15" s="249">
        <f aca="true" t="shared" si="0" ref="AT15:AT78">AP15-S15</f>
        <v>0</v>
      </c>
    </row>
    <row r="16" spans="1:46" s="261" customFormat="1" ht="49.5">
      <c r="A16" s="294">
        <v>1</v>
      </c>
      <c r="B16" s="198" t="s">
        <v>202</v>
      </c>
      <c r="C16" s="294"/>
      <c r="D16" s="294"/>
      <c r="E16" s="294"/>
      <c r="F16" s="295"/>
      <c r="G16" s="196"/>
      <c r="H16" s="196"/>
      <c r="I16" s="196">
        <f>I17</f>
        <v>5926</v>
      </c>
      <c r="J16" s="196">
        <f>J17</f>
        <v>5926</v>
      </c>
      <c r="K16" s="333">
        <v>1</v>
      </c>
      <c r="L16" s="335" t="s">
        <v>202</v>
      </c>
      <c r="M16" s="333"/>
      <c r="N16" s="333"/>
      <c r="O16" s="333"/>
      <c r="P16" s="345"/>
      <c r="Q16" s="346"/>
      <c r="R16" s="346"/>
      <c r="S16" s="346">
        <f>S17</f>
        <v>5926</v>
      </c>
      <c r="T16" s="346">
        <f>T17</f>
        <v>0</v>
      </c>
      <c r="U16" s="346"/>
      <c r="V16" s="347"/>
      <c r="W16" s="224"/>
      <c r="X16" s="224"/>
      <c r="Y16" s="225" t="s">
        <v>130</v>
      </c>
      <c r="Z16" s="225"/>
      <c r="AA16" s="225"/>
      <c r="AB16" s="225"/>
      <c r="AC16" s="225"/>
      <c r="AD16" s="225"/>
      <c r="AE16" s="225"/>
      <c r="AF16" s="225"/>
      <c r="AG16" s="225"/>
      <c r="AH16" s="380">
        <v>1</v>
      </c>
      <c r="AI16" s="198" t="s">
        <v>202</v>
      </c>
      <c r="AJ16" s="380"/>
      <c r="AK16" s="380"/>
      <c r="AL16" s="380"/>
      <c r="AM16" s="381"/>
      <c r="AN16" s="196"/>
      <c r="AO16" s="196"/>
      <c r="AP16" s="196">
        <f>AP17</f>
        <v>5926</v>
      </c>
      <c r="AQ16" s="196">
        <f>AQ17</f>
        <v>0</v>
      </c>
      <c r="AR16" s="196"/>
      <c r="AS16" s="197"/>
      <c r="AT16" s="249">
        <f t="shared" si="0"/>
        <v>0</v>
      </c>
    </row>
    <row r="17" spans="1:46" s="261" customFormat="1" ht="16.5">
      <c r="A17" s="203" t="s">
        <v>27</v>
      </c>
      <c r="B17" s="198" t="s">
        <v>157</v>
      </c>
      <c r="C17" s="294"/>
      <c r="D17" s="294"/>
      <c r="E17" s="294"/>
      <c r="F17" s="295"/>
      <c r="G17" s="196"/>
      <c r="H17" s="196"/>
      <c r="I17" s="196">
        <f>I18</f>
        <v>5926</v>
      </c>
      <c r="J17" s="196">
        <f>J18</f>
        <v>5926</v>
      </c>
      <c r="K17" s="348" t="s">
        <v>27</v>
      </c>
      <c r="L17" s="335" t="s">
        <v>157</v>
      </c>
      <c r="M17" s="333"/>
      <c r="N17" s="333"/>
      <c r="O17" s="333"/>
      <c r="P17" s="345"/>
      <c r="Q17" s="346"/>
      <c r="R17" s="346"/>
      <c r="S17" s="346">
        <f>S18</f>
        <v>5926</v>
      </c>
      <c r="T17" s="346">
        <f>T18</f>
        <v>0</v>
      </c>
      <c r="U17" s="346"/>
      <c r="V17" s="347"/>
      <c r="W17" s="224"/>
      <c r="X17" s="224"/>
      <c r="Y17" s="225"/>
      <c r="Z17" s="225"/>
      <c r="AA17" s="225"/>
      <c r="AB17" s="225"/>
      <c r="AC17" s="225"/>
      <c r="AD17" s="225"/>
      <c r="AE17" s="225"/>
      <c r="AF17" s="225"/>
      <c r="AG17" s="225"/>
      <c r="AH17" s="203" t="s">
        <v>27</v>
      </c>
      <c r="AI17" s="198" t="s">
        <v>157</v>
      </c>
      <c r="AJ17" s="380"/>
      <c r="AK17" s="380"/>
      <c r="AL17" s="380"/>
      <c r="AM17" s="381"/>
      <c r="AN17" s="196"/>
      <c r="AO17" s="196"/>
      <c r="AP17" s="196">
        <f>AP18</f>
        <v>5926</v>
      </c>
      <c r="AQ17" s="196">
        <f>AQ18</f>
        <v>0</v>
      </c>
      <c r="AR17" s="196"/>
      <c r="AS17" s="197"/>
      <c r="AT17" s="249">
        <f t="shared" si="0"/>
        <v>0</v>
      </c>
    </row>
    <row r="18" spans="1:46" s="261" customFormat="1" ht="16.5">
      <c r="A18" s="294" t="s">
        <v>16</v>
      </c>
      <c r="B18" s="198" t="s">
        <v>253</v>
      </c>
      <c r="C18" s="294"/>
      <c r="D18" s="294"/>
      <c r="E18" s="294"/>
      <c r="F18" s="295"/>
      <c r="G18" s="196"/>
      <c r="H18" s="196"/>
      <c r="I18" s="196">
        <f>I21+I22+I23</f>
        <v>5926</v>
      </c>
      <c r="J18" s="196">
        <f>J21+J22+J23</f>
        <v>5926</v>
      </c>
      <c r="K18" s="333" t="s">
        <v>16</v>
      </c>
      <c r="L18" s="335" t="s">
        <v>253</v>
      </c>
      <c r="M18" s="333"/>
      <c r="N18" s="333"/>
      <c r="O18" s="333"/>
      <c r="P18" s="345"/>
      <c r="Q18" s="346"/>
      <c r="R18" s="346"/>
      <c r="S18" s="346">
        <f>S19+S20</f>
        <v>5926</v>
      </c>
      <c r="T18" s="346">
        <f>SUM(T21:T23)</f>
        <v>0</v>
      </c>
      <c r="U18" s="346"/>
      <c r="V18" s="347"/>
      <c r="W18" s="224"/>
      <c r="X18" s="224"/>
      <c r="Y18" s="225"/>
      <c r="Z18" s="225"/>
      <c r="AA18" s="225"/>
      <c r="AB18" s="225"/>
      <c r="AC18" s="225"/>
      <c r="AD18" s="225"/>
      <c r="AE18" s="225"/>
      <c r="AF18" s="225"/>
      <c r="AG18" s="225"/>
      <c r="AH18" s="380" t="s">
        <v>16</v>
      </c>
      <c r="AI18" s="198" t="s">
        <v>253</v>
      </c>
      <c r="AJ18" s="380"/>
      <c r="AK18" s="380"/>
      <c r="AL18" s="380"/>
      <c r="AM18" s="381"/>
      <c r="AN18" s="196"/>
      <c r="AO18" s="196"/>
      <c r="AP18" s="196">
        <f>AP19+AP20</f>
        <v>5926</v>
      </c>
      <c r="AQ18" s="196">
        <f>SUM(AQ21:AQ23)</f>
        <v>0</v>
      </c>
      <c r="AR18" s="196"/>
      <c r="AS18" s="197"/>
      <c r="AT18" s="249">
        <f t="shared" si="0"/>
        <v>0</v>
      </c>
    </row>
    <row r="19" spans="1:46" s="261" customFormat="1" ht="16.5">
      <c r="A19" s="294" t="s">
        <v>287</v>
      </c>
      <c r="B19" s="198" t="s">
        <v>285</v>
      </c>
      <c r="C19" s="294"/>
      <c r="D19" s="294"/>
      <c r="E19" s="294"/>
      <c r="F19" s="295"/>
      <c r="G19" s="196"/>
      <c r="H19" s="196"/>
      <c r="I19" s="196">
        <v>0</v>
      </c>
      <c r="J19" s="182"/>
      <c r="K19" s="333" t="s">
        <v>287</v>
      </c>
      <c r="L19" s="335" t="s">
        <v>285</v>
      </c>
      <c r="M19" s="333"/>
      <c r="N19" s="333"/>
      <c r="O19" s="333"/>
      <c r="P19" s="345"/>
      <c r="Q19" s="346"/>
      <c r="R19" s="346"/>
      <c r="S19" s="346">
        <v>0</v>
      </c>
      <c r="T19" s="346"/>
      <c r="U19" s="346"/>
      <c r="V19" s="347"/>
      <c r="W19" s="224"/>
      <c r="X19" s="224"/>
      <c r="Y19" s="225"/>
      <c r="Z19" s="225"/>
      <c r="AA19" s="225"/>
      <c r="AB19" s="225"/>
      <c r="AC19" s="225"/>
      <c r="AD19" s="225"/>
      <c r="AE19" s="225"/>
      <c r="AF19" s="225"/>
      <c r="AG19" s="225"/>
      <c r="AH19" s="380" t="s">
        <v>287</v>
      </c>
      <c r="AI19" s="198" t="s">
        <v>285</v>
      </c>
      <c r="AJ19" s="380"/>
      <c r="AK19" s="380"/>
      <c r="AL19" s="380"/>
      <c r="AM19" s="381"/>
      <c r="AN19" s="196"/>
      <c r="AO19" s="196"/>
      <c r="AP19" s="196">
        <v>0</v>
      </c>
      <c r="AQ19" s="196"/>
      <c r="AR19" s="196"/>
      <c r="AS19" s="197"/>
      <c r="AT19" s="249">
        <f t="shared" si="0"/>
        <v>0</v>
      </c>
    </row>
    <row r="20" spans="1:46" s="261" customFormat="1" ht="16.5" customHeight="1">
      <c r="A20" s="294" t="s">
        <v>288</v>
      </c>
      <c r="B20" s="198" t="s">
        <v>286</v>
      </c>
      <c r="C20" s="294"/>
      <c r="D20" s="294"/>
      <c r="E20" s="294"/>
      <c r="F20" s="295"/>
      <c r="G20" s="196"/>
      <c r="H20" s="196"/>
      <c r="I20" s="196"/>
      <c r="J20" s="182"/>
      <c r="K20" s="333" t="s">
        <v>288</v>
      </c>
      <c r="L20" s="335" t="s">
        <v>286</v>
      </c>
      <c r="M20" s="333"/>
      <c r="N20" s="333"/>
      <c r="O20" s="333"/>
      <c r="P20" s="345"/>
      <c r="Q20" s="346"/>
      <c r="R20" s="346"/>
      <c r="S20" s="346">
        <f>SUM(S21:S23)</f>
        <v>5926</v>
      </c>
      <c r="T20" s="346"/>
      <c r="U20" s="346"/>
      <c r="V20" s="347"/>
      <c r="W20" s="224"/>
      <c r="X20" s="224"/>
      <c r="Y20" s="225"/>
      <c r="Z20" s="225"/>
      <c r="AA20" s="225"/>
      <c r="AB20" s="225"/>
      <c r="AC20" s="225"/>
      <c r="AD20" s="225"/>
      <c r="AE20" s="225"/>
      <c r="AF20" s="225"/>
      <c r="AG20" s="225"/>
      <c r="AH20" s="380" t="s">
        <v>288</v>
      </c>
      <c r="AI20" s="198" t="s">
        <v>286</v>
      </c>
      <c r="AJ20" s="380"/>
      <c r="AK20" s="380"/>
      <c r="AL20" s="380"/>
      <c r="AM20" s="381"/>
      <c r="AN20" s="196"/>
      <c r="AO20" s="196"/>
      <c r="AP20" s="196">
        <f>SUM(AP21:AP23)</f>
        <v>5926</v>
      </c>
      <c r="AQ20" s="196"/>
      <c r="AR20" s="196"/>
      <c r="AS20" s="197"/>
      <c r="AT20" s="249">
        <f t="shared" si="0"/>
        <v>0</v>
      </c>
    </row>
    <row r="21" spans="1:58" s="281" customFormat="1" ht="49.5">
      <c r="A21" s="164" t="s">
        <v>5</v>
      </c>
      <c r="B21" s="199" t="s">
        <v>194</v>
      </c>
      <c r="C21" s="228" t="s">
        <v>35</v>
      </c>
      <c r="D21" s="228" t="s">
        <v>44</v>
      </c>
      <c r="E21" s="164" t="s">
        <v>258</v>
      </c>
      <c r="F21" s="228" t="s">
        <v>215</v>
      </c>
      <c r="G21" s="202">
        <v>4500</v>
      </c>
      <c r="H21" s="202">
        <v>4500</v>
      </c>
      <c r="I21" s="182">
        <v>1000</v>
      </c>
      <c r="J21" s="182">
        <v>1000</v>
      </c>
      <c r="K21" s="349" t="s">
        <v>5</v>
      </c>
      <c r="L21" s="338" t="s">
        <v>194</v>
      </c>
      <c r="M21" s="160" t="s">
        <v>35</v>
      </c>
      <c r="N21" s="160" t="s">
        <v>44</v>
      </c>
      <c r="O21" s="98" t="s">
        <v>273</v>
      </c>
      <c r="P21" s="160" t="s">
        <v>316</v>
      </c>
      <c r="Q21" s="350">
        <v>4154.703766</v>
      </c>
      <c r="R21" s="350">
        <v>4154.703766</v>
      </c>
      <c r="S21" s="351">
        <v>1000</v>
      </c>
      <c r="T21" s="351"/>
      <c r="U21" s="351"/>
      <c r="V21" s="352"/>
      <c r="W21" s="279"/>
      <c r="X21" s="279"/>
      <c r="Y21" s="280"/>
      <c r="Z21" s="280"/>
      <c r="AA21" s="280"/>
      <c r="AB21" s="280"/>
      <c r="AC21" s="280"/>
      <c r="AD21" s="280"/>
      <c r="AE21" s="280"/>
      <c r="AF21" s="280"/>
      <c r="AG21" s="280"/>
      <c r="AH21" s="164" t="s">
        <v>5</v>
      </c>
      <c r="AI21" s="199" t="s">
        <v>194</v>
      </c>
      <c r="AJ21" s="228" t="s">
        <v>35</v>
      </c>
      <c r="AK21" s="228" t="s">
        <v>44</v>
      </c>
      <c r="AL21" s="228" t="s">
        <v>273</v>
      </c>
      <c r="AM21" s="228" t="s">
        <v>316</v>
      </c>
      <c r="AN21" s="202">
        <v>4154.703766</v>
      </c>
      <c r="AO21" s="202">
        <v>4154.703766</v>
      </c>
      <c r="AP21" s="182">
        <v>1000</v>
      </c>
      <c r="AQ21" s="182"/>
      <c r="AR21" s="182"/>
      <c r="AS21" s="200"/>
      <c r="AT21" s="249">
        <f t="shared" si="0"/>
        <v>0</v>
      </c>
      <c r="AU21" s="261"/>
      <c r="AV21" s="261"/>
      <c r="AW21" s="261"/>
      <c r="AX21" s="263"/>
      <c r="AY21" s="261"/>
      <c r="AZ21" s="261"/>
      <c r="BA21" s="261"/>
      <c r="BB21" s="261"/>
      <c r="BC21" s="261"/>
      <c r="BD21" s="261"/>
      <c r="BE21" s="261"/>
      <c r="BF21" s="261"/>
    </row>
    <row r="22" spans="1:58" s="281" customFormat="1" ht="49.5">
      <c r="A22" s="164" t="s">
        <v>5</v>
      </c>
      <c r="B22" s="199" t="s">
        <v>308</v>
      </c>
      <c r="C22" s="228" t="s">
        <v>35</v>
      </c>
      <c r="D22" s="228" t="s">
        <v>44</v>
      </c>
      <c r="E22" s="164" t="s">
        <v>258</v>
      </c>
      <c r="F22" s="228" t="s">
        <v>260</v>
      </c>
      <c r="G22" s="202">
        <v>5388.102</v>
      </c>
      <c r="H22" s="202">
        <f>G22</f>
        <v>5388.102</v>
      </c>
      <c r="I22" s="182">
        <v>2108</v>
      </c>
      <c r="J22" s="182">
        <v>2108</v>
      </c>
      <c r="K22" s="349" t="s">
        <v>5</v>
      </c>
      <c r="L22" s="338" t="s">
        <v>308</v>
      </c>
      <c r="M22" s="160" t="s">
        <v>35</v>
      </c>
      <c r="N22" s="160" t="s">
        <v>44</v>
      </c>
      <c r="O22" s="98" t="s">
        <v>273</v>
      </c>
      <c r="P22" s="160" t="s">
        <v>260</v>
      </c>
      <c r="Q22" s="350">
        <v>5388.102</v>
      </c>
      <c r="R22" s="350">
        <f>Q22</f>
        <v>5388.102</v>
      </c>
      <c r="S22" s="351">
        <v>2108</v>
      </c>
      <c r="T22" s="351"/>
      <c r="U22" s="351"/>
      <c r="V22" s="352"/>
      <c r="W22" s="279"/>
      <c r="X22" s="279"/>
      <c r="Y22" s="280"/>
      <c r="Z22" s="280"/>
      <c r="AA22" s="280"/>
      <c r="AB22" s="280"/>
      <c r="AC22" s="280"/>
      <c r="AD22" s="280"/>
      <c r="AE22" s="280"/>
      <c r="AF22" s="280"/>
      <c r="AG22" s="280"/>
      <c r="AH22" s="164" t="s">
        <v>5</v>
      </c>
      <c r="AI22" s="199" t="s">
        <v>308</v>
      </c>
      <c r="AJ22" s="228" t="s">
        <v>35</v>
      </c>
      <c r="AK22" s="228" t="s">
        <v>44</v>
      </c>
      <c r="AL22" s="228" t="s">
        <v>273</v>
      </c>
      <c r="AM22" s="228" t="s">
        <v>260</v>
      </c>
      <c r="AN22" s="202">
        <v>5388.102</v>
      </c>
      <c r="AO22" s="202">
        <f>AN22</f>
        <v>5388.102</v>
      </c>
      <c r="AP22" s="182">
        <v>2108</v>
      </c>
      <c r="AQ22" s="182"/>
      <c r="AR22" s="182"/>
      <c r="AS22" s="200"/>
      <c r="AT22" s="249">
        <f t="shared" si="0"/>
        <v>0</v>
      </c>
      <c r="AU22" s="261"/>
      <c r="AV22" s="261"/>
      <c r="AW22" s="261"/>
      <c r="AX22" s="263"/>
      <c r="AY22" s="261"/>
      <c r="AZ22" s="261"/>
      <c r="BA22" s="261"/>
      <c r="BB22" s="261"/>
      <c r="BC22" s="261"/>
      <c r="BD22" s="261"/>
      <c r="BE22" s="261"/>
      <c r="BF22" s="261"/>
    </row>
    <row r="23" spans="1:58" s="281" customFormat="1" ht="49.5">
      <c r="A23" s="164" t="s">
        <v>5</v>
      </c>
      <c r="B23" s="199" t="s">
        <v>249</v>
      </c>
      <c r="C23" s="228" t="s">
        <v>35</v>
      </c>
      <c r="D23" s="228" t="s">
        <v>44</v>
      </c>
      <c r="E23" s="164" t="s">
        <v>258</v>
      </c>
      <c r="F23" s="228" t="s">
        <v>250</v>
      </c>
      <c r="G23" s="202">
        <v>3808</v>
      </c>
      <c r="H23" s="202">
        <v>3808</v>
      </c>
      <c r="I23" s="182">
        <v>2818</v>
      </c>
      <c r="J23" s="182">
        <v>2818</v>
      </c>
      <c r="K23" s="349" t="s">
        <v>5</v>
      </c>
      <c r="L23" s="338" t="s">
        <v>249</v>
      </c>
      <c r="M23" s="160" t="s">
        <v>35</v>
      </c>
      <c r="N23" s="160" t="s">
        <v>44</v>
      </c>
      <c r="O23" s="98" t="s">
        <v>273</v>
      </c>
      <c r="P23" s="160" t="s">
        <v>250</v>
      </c>
      <c r="Q23" s="350">
        <v>3808</v>
      </c>
      <c r="R23" s="350">
        <v>3808</v>
      </c>
      <c r="S23" s="351">
        <v>2818</v>
      </c>
      <c r="T23" s="351"/>
      <c r="U23" s="351"/>
      <c r="V23" s="352"/>
      <c r="W23" s="279"/>
      <c r="X23" s="279"/>
      <c r="Y23" s="280"/>
      <c r="Z23" s="280"/>
      <c r="AA23" s="280"/>
      <c r="AB23" s="280"/>
      <c r="AC23" s="280"/>
      <c r="AD23" s="280"/>
      <c r="AE23" s="280"/>
      <c r="AF23" s="280"/>
      <c r="AG23" s="280"/>
      <c r="AH23" s="164" t="s">
        <v>5</v>
      </c>
      <c r="AI23" s="199" t="s">
        <v>249</v>
      </c>
      <c r="AJ23" s="228" t="s">
        <v>35</v>
      </c>
      <c r="AK23" s="228" t="s">
        <v>44</v>
      </c>
      <c r="AL23" s="228" t="s">
        <v>273</v>
      </c>
      <c r="AM23" s="228" t="s">
        <v>250</v>
      </c>
      <c r="AN23" s="202">
        <v>3808</v>
      </c>
      <c r="AO23" s="202">
        <v>3808</v>
      </c>
      <c r="AP23" s="182">
        <v>2818</v>
      </c>
      <c r="AQ23" s="182"/>
      <c r="AR23" s="182"/>
      <c r="AS23" s="200"/>
      <c r="AT23" s="249">
        <f t="shared" si="0"/>
        <v>0</v>
      </c>
      <c r="AU23" s="261"/>
      <c r="AV23" s="261"/>
      <c r="AW23" s="261"/>
      <c r="AX23" s="263"/>
      <c r="AY23" s="261"/>
      <c r="AZ23" s="261"/>
      <c r="BA23" s="261"/>
      <c r="BB23" s="261"/>
      <c r="BC23" s="261"/>
      <c r="BD23" s="261"/>
      <c r="BE23" s="261"/>
      <c r="BF23" s="261"/>
    </row>
    <row r="24" spans="1:46" s="265" customFormat="1" ht="49.5">
      <c r="A24" s="294">
        <v>2</v>
      </c>
      <c r="B24" s="198" t="s">
        <v>200</v>
      </c>
      <c r="C24" s="294"/>
      <c r="D24" s="294"/>
      <c r="E24" s="294"/>
      <c r="F24" s="294"/>
      <c r="G24" s="196"/>
      <c r="H24" s="196"/>
      <c r="I24" s="196">
        <f>I25</f>
        <v>2630</v>
      </c>
      <c r="J24" s="196">
        <f>J25</f>
        <v>2630</v>
      </c>
      <c r="K24" s="333">
        <v>2</v>
      </c>
      <c r="L24" s="335" t="s">
        <v>200</v>
      </c>
      <c r="M24" s="333"/>
      <c r="N24" s="333"/>
      <c r="O24" s="333"/>
      <c r="P24" s="333"/>
      <c r="Q24" s="346"/>
      <c r="R24" s="346"/>
      <c r="S24" s="346">
        <f>S25</f>
        <v>2630</v>
      </c>
      <c r="T24" s="346">
        <f>T25</f>
        <v>0</v>
      </c>
      <c r="U24" s="346"/>
      <c r="V24" s="347"/>
      <c r="W24" s="224"/>
      <c r="X24" s="224"/>
      <c r="Y24" s="225" t="s">
        <v>130</v>
      </c>
      <c r="Z24" s="264"/>
      <c r="AA24" s="264"/>
      <c r="AB24" s="264"/>
      <c r="AC24" s="264"/>
      <c r="AD24" s="264"/>
      <c r="AE24" s="264"/>
      <c r="AF24" s="264"/>
      <c r="AG24" s="264"/>
      <c r="AH24" s="380">
        <v>2</v>
      </c>
      <c r="AI24" s="198" t="s">
        <v>200</v>
      </c>
      <c r="AJ24" s="380"/>
      <c r="AK24" s="380"/>
      <c r="AL24" s="380"/>
      <c r="AM24" s="380"/>
      <c r="AN24" s="196"/>
      <c r="AO24" s="196"/>
      <c r="AP24" s="196">
        <f>AP25</f>
        <v>2630</v>
      </c>
      <c r="AQ24" s="196">
        <f>AQ25</f>
        <v>0</v>
      </c>
      <c r="AR24" s="196"/>
      <c r="AS24" s="197"/>
      <c r="AT24" s="249">
        <f t="shared" si="0"/>
        <v>0</v>
      </c>
    </row>
    <row r="25" spans="1:53" s="265" customFormat="1" ht="16.5">
      <c r="A25" s="294" t="s">
        <v>38</v>
      </c>
      <c r="B25" s="198" t="s">
        <v>237</v>
      </c>
      <c r="C25" s="294"/>
      <c r="D25" s="294"/>
      <c r="E25" s="294"/>
      <c r="F25" s="294"/>
      <c r="G25" s="196"/>
      <c r="H25" s="196"/>
      <c r="I25" s="196">
        <f>I29+I30</f>
        <v>2630</v>
      </c>
      <c r="J25" s="196">
        <f>J29+J30</f>
        <v>2630</v>
      </c>
      <c r="K25" s="333" t="s">
        <v>38</v>
      </c>
      <c r="L25" s="335" t="s">
        <v>237</v>
      </c>
      <c r="M25" s="333"/>
      <c r="N25" s="333"/>
      <c r="O25" s="333"/>
      <c r="P25" s="333"/>
      <c r="Q25" s="346"/>
      <c r="R25" s="346"/>
      <c r="S25" s="346">
        <f>S26</f>
        <v>2630</v>
      </c>
      <c r="T25" s="346"/>
      <c r="U25" s="346"/>
      <c r="V25" s="347"/>
      <c r="W25" s="224"/>
      <c r="X25" s="224"/>
      <c r="Y25" s="225"/>
      <c r="Z25" s="264"/>
      <c r="AA25" s="264"/>
      <c r="AB25" s="264"/>
      <c r="AC25" s="264"/>
      <c r="AD25" s="264"/>
      <c r="AE25" s="264"/>
      <c r="AF25" s="264"/>
      <c r="AG25" s="264"/>
      <c r="AH25" s="380" t="s">
        <v>38</v>
      </c>
      <c r="AI25" s="198" t="s">
        <v>237</v>
      </c>
      <c r="AJ25" s="380"/>
      <c r="AK25" s="380"/>
      <c r="AL25" s="380"/>
      <c r="AM25" s="380"/>
      <c r="AN25" s="196"/>
      <c r="AO25" s="196"/>
      <c r="AP25" s="196">
        <f>AP26</f>
        <v>2630</v>
      </c>
      <c r="AQ25" s="196"/>
      <c r="AR25" s="196"/>
      <c r="AS25" s="197"/>
      <c r="AT25" s="249">
        <f t="shared" si="0"/>
        <v>0</v>
      </c>
      <c r="BA25" s="282"/>
    </row>
    <row r="26" spans="1:53" s="265" customFormat="1" ht="33">
      <c r="A26" s="294" t="s">
        <v>16</v>
      </c>
      <c r="B26" s="198" t="s">
        <v>254</v>
      </c>
      <c r="C26" s="294"/>
      <c r="D26" s="294"/>
      <c r="E26" s="294"/>
      <c r="F26" s="294"/>
      <c r="G26" s="196"/>
      <c r="H26" s="196"/>
      <c r="I26" s="196"/>
      <c r="J26" s="196"/>
      <c r="K26" s="333" t="s">
        <v>16</v>
      </c>
      <c r="L26" s="335" t="s">
        <v>254</v>
      </c>
      <c r="M26" s="333"/>
      <c r="N26" s="333"/>
      <c r="O26" s="333"/>
      <c r="P26" s="333"/>
      <c r="Q26" s="346"/>
      <c r="R26" s="346"/>
      <c r="S26" s="346">
        <f>S27+S28</f>
        <v>2630</v>
      </c>
      <c r="T26" s="346"/>
      <c r="U26" s="346"/>
      <c r="V26" s="347"/>
      <c r="W26" s="224"/>
      <c r="X26" s="224"/>
      <c r="Y26" s="225"/>
      <c r="Z26" s="264"/>
      <c r="AA26" s="264"/>
      <c r="AB26" s="264"/>
      <c r="AC26" s="264"/>
      <c r="AD26" s="264"/>
      <c r="AE26" s="264"/>
      <c r="AF26" s="264"/>
      <c r="AG26" s="264"/>
      <c r="AH26" s="380" t="s">
        <v>16</v>
      </c>
      <c r="AI26" s="198" t="s">
        <v>254</v>
      </c>
      <c r="AJ26" s="380"/>
      <c r="AK26" s="380"/>
      <c r="AL26" s="380"/>
      <c r="AM26" s="380"/>
      <c r="AN26" s="196"/>
      <c r="AO26" s="196"/>
      <c r="AP26" s="196">
        <f>AP27+AP28</f>
        <v>2630</v>
      </c>
      <c r="AQ26" s="196"/>
      <c r="AR26" s="196"/>
      <c r="AS26" s="197"/>
      <c r="AT26" s="249">
        <f t="shared" si="0"/>
        <v>0</v>
      </c>
      <c r="BA26" s="282"/>
    </row>
    <row r="27" spans="1:53" s="267" customFormat="1" ht="16.5">
      <c r="A27" s="294" t="s">
        <v>287</v>
      </c>
      <c r="B27" s="198" t="s">
        <v>285</v>
      </c>
      <c r="C27" s="228"/>
      <c r="D27" s="228"/>
      <c r="E27" s="228"/>
      <c r="F27" s="228"/>
      <c r="G27" s="182"/>
      <c r="H27" s="182"/>
      <c r="I27" s="182"/>
      <c r="J27" s="182"/>
      <c r="K27" s="333" t="s">
        <v>287</v>
      </c>
      <c r="L27" s="335" t="s">
        <v>285</v>
      </c>
      <c r="M27" s="160"/>
      <c r="N27" s="160"/>
      <c r="O27" s="160"/>
      <c r="P27" s="160"/>
      <c r="Q27" s="351"/>
      <c r="R27" s="351"/>
      <c r="S27" s="351"/>
      <c r="T27" s="351"/>
      <c r="U27" s="351"/>
      <c r="V27" s="352"/>
      <c r="W27" s="226"/>
      <c r="X27" s="226"/>
      <c r="Y27" s="220"/>
      <c r="Z27" s="266"/>
      <c r="AA27" s="266"/>
      <c r="AB27" s="266"/>
      <c r="AC27" s="266"/>
      <c r="AD27" s="266"/>
      <c r="AE27" s="266"/>
      <c r="AF27" s="266"/>
      <c r="AG27" s="266"/>
      <c r="AH27" s="380" t="s">
        <v>287</v>
      </c>
      <c r="AI27" s="198" t="s">
        <v>285</v>
      </c>
      <c r="AJ27" s="228"/>
      <c r="AK27" s="228"/>
      <c r="AL27" s="228"/>
      <c r="AM27" s="228"/>
      <c r="AN27" s="182"/>
      <c r="AO27" s="182"/>
      <c r="AP27" s="182"/>
      <c r="AQ27" s="182"/>
      <c r="AR27" s="182"/>
      <c r="AS27" s="200"/>
      <c r="AT27" s="249">
        <f t="shared" si="0"/>
        <v>0</v>
      </c>
      <c r="BA27" s="300"/>
    </row>
    <row r="28" spans="1:53" s="265" customFormat="1" ht="16.5" customHeight="1">
      <c r="A28" s="294" t="s">
        <v>288</v>
      </c>
      <c r="B28" s="198" t="s">
        <v>286</v>
      </c>
      <c r="C28" s="294"/>
      <c r="D28" s="294"/>
      <c r="E28" s="294"/>
      <c r="F28" s="294"/>
      <c r="G28" s="196"/>
      <c r="H28" s="196"/>
      <c r="I28" s="196"/>
      <c r="J28" s="196"/>
      <c r="K28" s="333" t="s">
        <v>288</v>
      </c>
      <c r="L28" s="335" t="s">
        <v>286</v>
      </c>
      <c r="M28" s="333"/>
      <c r="N28" s="333"/>
      <c r="O28" s="333"/>
      <c r="P28" s="333"/>
      <c r="Q28" s="346"/>
      <c r="R28" s="346"/>
      <c r="S28" s="346">
        <f>S29+S30</f>
        <v>2630</v>
      </c>
      <c r="T28" s="346"/>
      <c r="U28" s="346"/>
      <c r="V28" s="347"/>
      <c r="W28" s="224"/>
      <c r="X28" s="224"/>
      <c r="Y28" s="225"/>
      <c r="Z28" s="264"/>
      <c r="AA28" s="264"/>
      <c r="AB28" s="264"/>
      <c r="AC28" s="264"/>
      <c r="AD28" s="264"/>
      <c r="AE28" s="264"/>
      <c r="AF28" s="264"/>
      <c r="AG28" s="264"/>
      <c r="AH28" s="380" t="s">
        <v>288</v>
      </c>
      <c r="AI28" s="198" t="s">
        <v>286</v>
      </c>
      <c r="AJ28" s="380"/>
      <c r="AK28" s="380"/>
      <c r="AL28" s="380"/>
      <c r="AM28" s="380"/>
      <c r="AN28" s="196"/>
      <c r="AO28" s="196"/>
      <c r="AP28" s="196">
        <f>AP29+AP30</f>
        <v>2630</v>
      </c>
      <c r="AQ28" s="196"/>
      <c r="AR28" s="196"/>
      <c r="AS28" s="197"/>
      <c r="AT28" s="249">
        <f t="shared" si="0"/>
        <v>0</v>
      </c>
      <c r="BA28" s="282"/>
    </row>
    <row r="29" spans="1:53" s="265" customFormat="1" ht="49.5">
      <c r="A29" s="296" t="s">
        <v>5</v>
      </c>
      <c r="B29" s="297" t="s">
        <v>197</v>
      </c>
      <c r="C29" s="298" t="s">
        <v>35</v>
      </c>
      <c r="D29" s="298" t="s">
        <v>45</v>
      </c>
      <c r="E29" s="298" t="s">
        <v>258</v>
      </c>
      <c r="F29" s="298" t="s">
        <v>223</v>
      </c>
      <c r="G29" s="299">
        <v>8000</v>
      </c>
      <c r="H29" s="299">
        <v>8000</v>
      </c>
      <c r="I29" s="299">
        <f>2630-1700</f>
        <v>930</v>
      </c>
      <c r="J29" s="299">
        <f>2630-1700</f>
        <v>930</v>
      </c>
      <c r="K29" s="353" t="s">
        <v>5</v>
      </c>
      <c r="L29" s="338" t="s">
        <v>197</v>
      </c>
      <c r="M29" s="160" t="s">
        <v>35</v>
      </c>
      <c r="N29" s="160" t="s">
        <v>45</v>
      </c>
      <c r="O29" s="98" t="s">
        <v>272</v>
      </c>
      <c r="P29" s="160" t="s">
        <v>223</v>
      </c>
      <c r="Q29" s="351">
        <v>8000</v>
      </c>
      <c r="R29" s="351">
        <v>8000</v>
      </c>
      <c r="S29" s="354">
        <f>2630-1700</f>
        <v>930</v>
      </c>
      <c r="T29" s="354"/>
      <c r="U29" s="346"/>
      <c r="V29" s="347"/>
      <c r="W29" s="224"/>
      <c r="X29" s="224"/>
      <c r="Y29" s="225"/>
      <c r="Z29" s="264"/>
      <c r="AA29" s="264"/>
      <c r="AB29" s="264"/>
      <c r="AC29" s="264"/>
      <c r="AD29" s="264"/>
      <c r="AE29" s="264"/>
      <c r="AF29" s="264"/>
      <c r="AG29" s="264"/>
      <c r="AH29" s="164" t="s">
        <v>5</v>
      </c>
      <c r="AI29" s="199" t="s">
        <v>197</v>
      </c>
      <c r="AJ29" s="228" t="s">
        <v>35</v>
      </c>
      <c r="AK29" s="228" t="s">
        <v>45</v>
      </c>
      <c r="AL29" s="228" t="s">
        <v>272</v>
      </c>
      <c r="AM29" s="228" t="s">
        <v>223</v>
      </c>
      <c r="AN29" s="182">
        <v>8000</v>
      </c>
      <c r="AO29" s="182">
        <v>8000</v>
      </c>
      <c r="AP29" s="182">
        <f>2630-1700</f>
        <v>930</v>
      </c>
      <c r="AQ29" s="182"/>
      <c r="AR29" s="196"/>
      <c r="AS29" s="197"/>
      <c r="AT29" s="249">
        <f t="shared" si="0"/>
        <v>0</v>
      </c>
      <c r="BA29" s="282"/>
    </row>
    <row r="30" spans="1:53" s="304" customFormat="1" ht="49.5">
      <c r="A30" s="296" t="s">
        <v>5</v>
      </c>
      <c r="B30" s="297" t="s">
        <v>298</v>
      </c>
      <c r="C30" s="298" t="s">
        <v>35</v>
      </c>
      <c r="D30" s="298" t="s">
        <v>299</v>
      </c>
      <c r="E30" s="298" t="s">
        <v>258</v>
      </c>
      <c r="F30" s="298" t="s">
        <v>300</v>
      </c>
      <c r="G30" s="299">
        <v>5160</v>
      </c>
      <c r="H30" s="299">
        <v>5160</v>
      </c>
      <c r="I30" s="299">
        <v>1700</v>
      </c>
      <c r="J30" s="299">
        <v>1700</v>
      </c>
      <c r="K30" s="355" t="s">
        <v>5</v>
      </c>
      <c r="L30" s="356" t="s">
        <v>298</v>
      </c>
      <c r="M30" s="96" t="s">
        <v>35</v>
      </c>
      <c r="N30" s="96" t="s">
        <v>299</v>
      </c>
      <c r="O30" s="98" t="s">
        <v>272</v>
      </c>
      <c r="P30" s="96" t="s">
        <v>300</v>
      </c>
      <c r="Q30" s="357">
        <v>5160</v>
      </c>
      <c r="R30" s="357">
        <v>5160</v>
      </c>
      <c r="S30" s="357">
        <v>1700</v>
      </c>
      <c r="T30" s="357"/>
      <c r="U30" s="358"/>
      <c r="V30" s="359"/>
      <c r="W30" s="301"/>
      <c r="X30" s="301"/>
      <c r="Y30" s="302"/>
      <c r="Z30" s="303"/>
      <c r="AA30" s="303"/>
      <c r="AB30" s="303"/>
      <c r="AC30" s="303"/>
      <c r="AD30" s="303"/>
      <c r="AE30" s="303"/>
      <c r="AF30" s="303"/>
      <c r="AG30" s="303"/>
      <c r="AH30" s="164" t="s">
        <v>5</v>
      </c>
      <c r="AI30" s="199" t="s">
        <v>298</v>
      </c>
      <c r="AJ30" s="228" t="s">
        <v>35</v>
      </c>
      <c r="AK30" s="228" t="s">
        <v>299</v>
      </c>
      <c r="AL30" s="228" t="s">
        <v>272</v>
      </c>
      <c r="AM30" s="228" t="s">
        <v>300</v>
      </c>
      <c r="AN30" s="182">
        <v>5160</v>
      </c>
      <c r="AO30" s="182">
        <v>5160</v>
      </c>
      <c r="AP30" s="182">
        <v>1700</v>
      </c>
      <c r="AQ30" s="182"/>
      <c r="AR30" s="196"/>
      <c r="AS30" s="197"/>
      <c r="AT30" s="249">
        <f t="shared" si="0"/>
        <v>0</v>
      </c>
      <c r="BA30" s="305"/>
    </row>
    <row r="31" spans="1:46" s="265" customFormat="1" ht="33">
      <c r="A31" s="294">
        <v>3</v>
      </c>
      <c r="B31" s="198" t="s">
        <v>199</v>
      </c>
      <c r="C31" s="294"/>
      <c r="D31" s="294"/>
      <c r="E31" s="294"/>
      <c r="F31" s="294"/>
      <c r="G31" s="196"/>
      <c r="H31" s="196"/>
      <c r="I31" s="196">
        <f>I32</f>
        <v>2500</v>
      </c>
      <c r="J31" s="196">
        <f>J32</f>
        <v>2500</v>
      </c>
      <c r="K31" s="333">
        <v>3</v>
      </c>
      <c r="L31" s="335" t="s">
        <v>199</v>
      </c>
      <c r="M31" s="333"/>
      <c r="N31" s="333"/>
      <c r="O31" s="333"/>
      <c r="P31" s="333"/>
      <c r="Q31" s="346"/>
      <c r="R31" s="346"/>
      <c r="S31" s="346">
        <f>S32</f>
        <v>2500</v>
      </c>
      <c r="T31" s="346">
        <f>T32</f>
        <v>0</v>
      </c>
      <c r="U31" s="346"/>
      <c r="V31" s="347"/>
      <c r="W31" s="224"/>
      <c r="X31" s="224"/>
      <c r="Y31" s="225"/>
      <c r="Z31" s="264"/>
      <c r="AA31" s="264"/>
      <c r="AB31" s="264"/>
      <c r="AC31" s="264"/>
      <c r="AD31" s="264"/>
      <c r="AE31" s="264"/>
      <c r="AF31" s="264"/>
      <c r="AG31" s="264"/>
      <c r="AH31" s="380">
        <v>3</v>
      </c>
      <c r="AI31" s="198" t="s">
        <v>199</v>
      </c>
      <c r="AJ31" s="380"/>
      <c r="AK31" s="380"/>
      <c r="AL31" s="380"/>
      <c r="AM31" s="380"/>
      <c r="AN31" s="196"/>
      <c r="AO31" s="196"/>
      <c r="AP31" s="196">
        <f>AP32</f>
        <v>2500</v>
      </c>
      <c r="AQ31" s="196">
        <f>AQ32</f>
        <v>0</v>
      </c>
      <c r="AR31" s="196"/>
      <c r="AS31" s="197"/>
      <c r="AT31" s="249">
        <f t="shared" si="0"/>
        <v>0</v>
      </c>
    </row>
    <row r="32" spans="1:46" s="265" customFormat="1" ht="16.5">
      <c r="A32" s="294" t="s">
        <v>196</v>
      </c>
      <c r="B32" s="198" t="s">
        <v>36</v>
      </c>
      <c r="C32" s="294"/>
      <c r="D32" s="294"/>
      <c r="E32" s="294"/>
      <c r="F32" s="294"/>
      <c r="G32" s="196"/>
      <c r="H32" s="196"/>
      <c r="I32" s="196">
        <f>I33</f>
        <v>2500</v>
      </c>
      <c r="J32" s="196">
        <f>J33</f>
        <v>2500</v>
      </c>
      <c r="K32" s="333" t="s">
        <v>196</v>
      </c>
      <c r="L32" s="335" t="s">
        <v>36</v>
      </c>
      <c r="M32" s="333"/>
      <c r="N32" s="333"/>
      <c r="O32" s="333"/>
      <c r="P32" s="333"/>
      <c r="Q32" s="346"/>
      <c r="R32" s="346"/>
      <c r="S32" s="346">
        <f>S33</f>
        <v>2500</v>
      </c>
      <c r="T32" s="346">
        <f>T33</f>
        <v>0</v>
      </c>
      <c r="U32" s="346"/>
      <c r="V32" s="347"/>
      <c r="W32" s="224"/>
      <c r="X32" s="224"/>
      <c r="Y32" s="225"/>
      <c r="Z32" s="264"/>
      <c r="AA32" s="264"/>
      <c r="AB32" s="264"/>
      <c r="AC32" s="264"/>
      <c r="AD32" s="264"/>
      <c r="AE32" s="264"/>
      <c r="AF32" s="264"/>
      <c r="AG32" s="264"/>
      <c r="AH32" s="380" t="s">
        <v>196</v>
      </c>
      <c r="AI32" s="198" t="s">
        <v>36</v>
      </c>
      <c r="AJ32" s="380"/>
      <c r="AK32" s="380"/>
      <c r="AL32" s="380"/>
      <c r="AM32" s="380"/>
      <c r="AN32" s="196"/>
      <c r="AO32" s="196"/>
      <c r="AP32" s="196">
        <f>AP33</f>
        <v>2500</v>
      </c>
      <c r="AQ32" s="196">
        <f>AQ33</f>
        <v>0</v>
      </c>
      <c r="AR32" s="196"/>
      <c r="AS32" s="197"/>
      <c r="AT32" s="249">
        <f t="shared" si="0"/>
        <v>0</v>
      </c>
    </row>
    <row r="33" spans="1:46" s="265" customFormat="1" ht="33">
      <c r="A33" s="294" t="s">
        <v>16</v>
      </c>
      <c r="B33" s="198" t="s">
        <v>254</v>
      </c>
      <c r="C33" s="294"/>
      <c r="D33" s="294"/>
      <c r="E33" s="294"/>
      <c r="F33" s="295"/>
      <c r="G33" s="196"/>
      <c r="H33" s="196"/>
      <c r="I33" s="196">
        <f>I36</f>
        <v>2500</v>
      </c>
      <c r="J33" s="196">
        <f>J36</f>
        <v>2500</v>
      </c>
      <c r="K33" s="333" t="s">
        <v>16</v>
      </c>
      <c r="L33" s="335" t="s">
        <v>254</v>
      </c>
      <c r="M33" s="333"/>
      <c r="N33" s="333"/>
      <c r="O33" s="333"/>
      <c r="P33" s="345"/>
      <c r="Q33" s="346"/>
      <c r="R33" s="346"/>
      <c r="S33" s="346">
        <f>S36</f>
        <v>2500</v>
      </c>
      <c r="T33" s="346">
        <f>T36</f>
        <v>0</v>
      </c>
      <c r="U33" s="346"/>
      <c r="V33" s="347"/>
      <c r="W33" s="224"/>
      <c r="X33" s="224"/>
      <c r="Y33" s="225"/>
      <c r="Z33" s="264"/>
      <c r="AA33" s="264"/>
      <c r="AB33" s="264"/>
      <c r="AC33" s="264"/>
      <c r="AD33" s="264"/>
      <c r="AE33" s="264"/>
      <c r="AF33" s="264"/>
      <c r="AG33" s="264"/>
      <c r="AH33" s="380" t="s">
        <v>16</v>
      </c>
      <c r="AI33" s="198" t="s">
        <v>254</v>
      </c>
      <c r="AJ33" s="380"/>
      <c r="AK33" s="380"/>
      <c r="AL33" s="380"/>
      <c r="AM33" s="381"/>
      <c r="AN33" s="196"/>
      <c r="AO33" s="196"/>
      <c r="AP33" s="196">
        <f>AP36</f>
        <v>2500</v>
      </c>
      <c r="AQ33" s="196">
        <f>AQ36</f>
        <v>0</v>
      </c>
      <c r="AR33" s="196"/>
      <c r="AS33" s="197"/>
      <c r="AT33" s="249">
        <f t="shared" si="0"/>
        <v>0</v>
      </c>
    </row>
    <row r="34" spans="1:46" s="261" customFormat="1" ht="16.5">
      <c r="A34" s="294" t="s">
        <v>287</v>
      </c>
      <c r="B34" s="198" t="s">
        <v>285</v>
      </c>
      <c r="C34" s="294"/>
      <c r="D34" s="294"/>
      <c r="E34" s="294"/>
      <c r="F34" s="295"/>
      <c r="G34" s="196"/>
      <c r="H34" s="196"/>
      <c r="I34" s="196"/>
      <c r="J34" s="196"/>
      <c r="K34" s="333" t="s">
        <v>287</v>
      </c>
      <c r="L34" s="335" t="s">
        <v>285</v>
      </c>
      <c r="M34" s="333"/>
      <c r="N34" s="333"/>
      <c r="O34" s="333"/>
      <c r="P34" s="345"/>
      <c r="Q34" s="346"/>
      <c r="R34" s="346"/>
      <c r="S34" s="346">
        <v>0</v>
      </c>
      <c r="T34" s="346"/>
      <c r="U34" s="346"/>
      <c r="V34" s="347"/>
      <c r="W34" s="224"/>
      <c r="X34" s="224"/>
      <c r="Y34" s="225"/>
      <c r="Z34" s="225"/>
      <c r="AA34" s="225"/>
      <c r="AB34" s="225"/>
      <c r="AC34" s="225"/>
      <c r="AD34" s="225"/>
      <c r="AE34" s="225"/>
      <c r="AF34" s="225"/>
      <c r="AG34" s="225"/>
      <c r="AH34" s="380" t="s">
        <v>287</v>
      </c>
      <c r="AI34" s="198" t="s">
        <v>285</v>
      </c>
      <c r="AJ34" s="380"/>
      <c r="AK34" s="380"/>
      <c r="AL34" s="380"/>
      <c r="AM34" s="381"/>
      <c r="AN34" s="196"/>
      <c r="AO34" s="196"/>
      <c r="AP34" s="196">
        <v>0</v>
      </c>
      <c r="AQ34" s="196"/>
      <c r="AR34" s="196"/>
      <c r="AS34" s="197"/>
      <c r="AT34" s="249">
        <f t="shared" si="0"/>
        <v>0</v>
      </c>
    </row>
    <row r="35" spans="1:46" s="261" customFormat="1" ht="16.5" customHeight="1">
      <c r="A35" s="294" t="s">
        <v>288</v>
      </c>
      <c r="B35" s="198" t="s">
        <v>286</v>
      </c>
      <c r="C35" s="294"/>
      <c r="D35" s="294"/>
      <c r="E35" s="294"/>
      <c r="F35" s="295"/>
      <c r="G35" s="196"/>
      <c r="H35" s="196"/>
      <c r="I35" s="196"/>
      <c r="J35" s="196"/>
      <c r="K35" s="333" t="s">
        <v>288</v>
      </c>
      <c r="L35" s="335" t="s">
        <v>286</v>
      </c>
      <c r="M35" s="333"/>
      <c r="N35" s="333"/>
      <c r="O35" s="333"/>
      <c r="P35" s="345"/>
      <c r="Q35" s="346"/>
      <c r="R35" s="346"/>
      <c r="S35" s="346">
        <f>S36</f>
        <v>2500</v>
      </c>
      <c r="T35" s="346"/>
      <c r="U35" s="346"/>
      <c r="V35" s="347"/>
      <c r="W35" s="224"/>
      <c r="X35" s="224"/>
      <c r="Y35" s="225"/>
      <c r="Z35" s="225"/>
      <c r="AA35" s="225"/>
      <c r="AB35" s="225"/>
      <c r="AC35" s="225"/>
      <c r="AD35" s="225"/>
      <c r="AE35" s="225"/>
      <c r="AF35" s="225"/>
      <c r="AG35" s="225"/>
      <c r="AH35" s="380" t="s">
        <v>288</v>
      </c>
      <c r="AI35" s="198" t="s">
        <v>286</v>
      </c>
      <c r="AJ35" s="380"/>
      <c r="AK35" s="380"/>
      <c r="AL35" s="380"/>
      <c r="AM35" s="381"/>
      <c r="AN35" s="196"/>
      <c r="AO35" s="196"/>
      <c r="AP35" s="196">
        <f>AP36</f>
        <v>2500</v>
      </c>
      <c r="AQ35" s="196"/>
      <c r="AR35" s="196"/>
      <c r="AS35" s="197"/>
      <c r="AT35" s="249">
        <f t="shared" si="0"/>
        <v>0</v>
      </c>
    </row>
    <row r="36" spans="1:46" s="265" customFormat="1" ht="66">
      <c r="A36" s="164" t="s">
        <v>206</v>
      </c>
      <c r="B36" s="199" t="s">
        <v>214</v>
      </c>
      <c r="C36" s="228" t="s">
        <v>35</v>
      </c>
      <c r="D36" s="228" t="s">
        <v>45</v>
      </c>
      <c r="E36" s="298" t="s">
        <v>258</v>
      </c>
      <c r="F36" s="228" t="s">
        <v>221</v>
      </c>
      <c r="G36" s="202">
        <v>11163</v>
      </c>
      <c r="H36" s="202">
        <v>11163</v>
      </c>
      <c r="I36" s="182">
        <v>2500</v>
      </c>
      <c r="J36" s="182">
        <v>2500</v>
      </c>
      <c r="K36" s="353" t="s">
        <v>206</v>
      </c>
      <c r="L36" s="338" t="s">
        <v>214</v>
      </c>
      <c r="M36" s="160" t="s">
        <v>35</v>
      </c>
      <c r="N36" s="160" t="s">
        <v>45</v>
      </c>
      <c r="O36" s="98" t="s">
        <v>272</v>
      </c>
      <c r="P36" s="160" t="s">
        <v>221</v>
      </c>
      <c r="Q36" s="350">
        <v>11163</v>
      </c>
      <c r="R36" s="350">
        <v>11163</v>
      </c>
      <c r="S36" s="351">
        <v>2500</v>
      </c>
      <c r="T36" s="351"/>
      <c r="U36" s="351"/>
      <c r="V36" s="352"/>
      <c r="W36" s="226"/>
      <c r="X36" s="226"/>
      <c r="Y36" s="225"/>
      <c r="Z36" s="264"/>
      <c r="AA36" s="264"/>
      <c r="AB36" s="264"/>
      <c r="AC36" s="264"/>
      <c r="AD36" s="264"/>
      <c r="AE36" s="264"/>
      <c r="AF36" s="264"/>
      <c r="AG36" s="264"/>
      <c r="AH36" s="164" t="s">
        <v>206</v>
      </c>
      <c r="AI36" s="199" t="s">
        <v>214</v>
      </c>
      <c r="AJ36" s="228" t="s">
        <v>35</v>
      </c>
      <c r="AK36" s="228" t="s">
        <v>45</v>
      </c>
      <c r="AL36" s="228" t="s">
        <v>272</v>
      </c>
      <c r="AM36" s="228" t="s">
        <v>221</v>
      </c>
      <c r="AN36" s="202">
        <v>11163</v>
      </c>
      <c r="AO36" s="202">
        <v>11163</v>
      </c>
      <c r="AP36" s="182">
        <v>2500</v>
      </c>
      <c r="AQ36" s="182"/>
      <c r="AR36" s="182"/>
      <c r="AS36" s="200"/>
      <c r="AT36" s="249">
        <f t="shared" si="0"/>
        <v>0</v>
      </c>
    </row>
    <row r="37" spans="1:46" s="261" customFormat="1" ht="99">
      <c r="A37" s="294" t="s">
        <v>6</v>
      </c>
      <c r="B37" s="198" t="s">
        <v>277</v>
      </c>
      <c r="C37" s="294"/>
      <c r="D37" s="294"/>
      <c r="E37" s="294"/>
      <c r="F37" s="197"/>
      <c r="G37" s="196"/>
      <c r="H37" s="196"/>
      <c r="I37" s="196">
        <f>I38+I79+I80</f>
        <v>6136</v>
      </c>
      <c r="J37" s="196">
        <f>J38+J79+J80</f>
        <v>6136</v>
      </c>
      <c r="K37" s="333" t="s">
        <v>6</v>
      </c>
      <c r="L37" s="335" t="s">
        <v>277</v>
      </c>
      <c r="M37" s="333"/>
      <c r="N37" s="333"/>
      <c r="O37" s="333"/>
      <c r="P37" s="347"/>
      <c r="Q37" s="346"/>
      <c r="R37" s="346"/>
      <c r="S37" s="346">
        <f>S38+S79+S80</f>
        <v>7913</v>
      </c>
      <c r="T37" s="346">
        <f>T39+T40</f>
        <v>0</v>
      </c>
      <c r="U37" s="346"/>
      <c r="V37" s="347" t="s">
        <v>312</v>
      </c>
      <c r="W37" s="224"/>
      <c r="X37" s="224"/>
      <c r="Y37" s="225"/>
      <c r="Z37" s="225"/>
      <c r="AA37" s="225"/>
      <c r="AB37" s="225"/>
      <c r="AC37" s="225"/>
      <c r="AD37" s="225"/>
      <c r="AE37" s="225"/>
      <c r="AF37" s="225"/>
      <c r="AG37" s="225"/>
      <c r="AH37" s="380" t="s">
        <v>6</v>
      </c>
      <c r="AI37" s="198" t="s">
        <v>277</v>
      </c>
      <c r="AJ37" s="380"/>
      <c r="AK37" s="380"/>
      <c r="AL37" s="380"/>
      <c r="AM37" s="197"/>
      <c r="AN37" s="196"/>
      <c r="AO37" s="196"/>
      <c r="AP37" s="196">
        <f>AP38+AP79+AP80</f>
        <v>30121.609055</v>
      </c>
      <c r="AQ37" s="196">
        <f>AQ39+AQ40</f>
        <v>0</v>
      </c>
      <c r="AR37" s="196"/>
      <c r="AS37" s="197" t="s">
        <v>346</v>
      </c>
      <c r="AT37" s="249">
        <f t="shared" si="0"/>
        <v>22208.609055</v>
      </c>
    </row>
    <row r="38" spans="1:48" s="261" customFormat="1" ht="49.5">
      <c r="A38" s="294">
        <v>1</v>
      </c>
      <c r="B38" s="198" t="s">
        <v>222</v>
      </c>
      <c r="C38" s="294"/>
      <c r="D38" s="294"/>
      <c r="E38" s="294"/>
      <c r="F38" s="197"/>
      <c r="G38" s="196"/>
      <c r="H38" s="196"/>
      <c r="I38" s="196">
        <f>I39+I40</f>
        <v>4400</v>
      </c>
      <c r="J38" s="196">
        <f>J39+J40</f>
        <v>4400</v>
      </c>
      <c r="K38" s="333">
        <v>1</v>
      </c>
      <c r="L38" s="335" t="s">
        <v>222</v>
      </c>
      <c r="M38" s="333"/>
      <c r="N38" s="333"/>
      <c r="O38" s="333"/>
      <c r="P38" s="347"/>
      <c r="Q38" s="346"/>
      <c r="R38" s="346"/>
      <c r="S38" s="346">
        <f>S39+S40</f>
        <v>6177</v>
      </c>
      <c r="T38" s="346"/>
      <c r="U38" s="346"/>
      <c r="V38" s="347"/>
      <c r="W38" s="224"/>
      <c r="X38" s="224"/>
      <c r="Y38" s="225"/>
      <c r="Z38" s="225"/>
      <c r="AA38" s="225"/>
      <c r="AB38" s="225"/>
      <c r="AC38" s="225"/>
      <c r="AD38" s="225"/>
      <c r="AE38" s="225"/>
      <c r="AF38" s="225"/>
      <c r="AG38" s="225"/>
      <c r="AH38" s="380">
        <v>1</v>
      </c>
      <c r="AI38" s="198" t="s">
        <v>222</v>
      </c>
      <c r="AJ38" s="380"/>
      <c r="AK38" s="380"/>
      <c r="AL38" s="380"/>
      <c r="AM38" s="197"/>
      <c r="AN38" s="196"/>
      <c r="AO38" s="196"/>
      <c r="AP38" s="196">
        <f>AP39+AP40</f>
        <v>28385.609055</v>
      </c>
      <c r="AQ38" s="196"/>
      <c r="AR38" s="196"/>
      <c r="AS38" s="386" t="s">
        <v>353</v>
      </c>
      <c r="AT38" s="249">
        <f t="shared" si="0"/>
        <v>22208.609055</v>
      </c>
      <c r="AV38" s="261">
        <f>6177-28386</f>
        <v>-22209</v>
      </c>
    </row>
    <row r="39" spans="1:46" s="261" customFormat="1" ht="132">
      <c r="A39" s="294" t="s">
        <v>26</v>
      </c>
      <c r="B39" s="198" t="s">
        <v>224</v>
      </c>
      <c r="C39" s="294"/>
      <c r="D39" s="294"/>
      <c r="E39" s="294"/>
      <c r="F39" s="197"/>
      <c r="G39" s="196"/>
      <c r="H39" s="196"/>
      <c r="I39" s="196">
        <v>500</v>
      </c>
      <c r="J39" s="182">
        <v>500</v>
      </c>
      <c r="K39" s="333" t="s">
        <v>26</v>
      </c>
      <c r="L39" s="335" t="s">
        <v>224</v>
      </c>
      <c r="M39" s="333"/>
      <c r="N39" s="333"/>
      <c r="O39" s="333"/>
      <c r="P39" s="347"/>
      <c r="Q39" s="346"/>
      <c r="R39" s="346"/>
      <c r="S39" s="346">
        <v>702</v>
      </c>
      <c r="T39" s="346"/>
      <c r="U39" s="346"/>
      <c r="V39" s="347" t="s">
        <v>311</v>
      </c>
      <c r="W39" s="224"/>
      <c r="X39" s="224"/>
      <c r="Y39" s="225"/>
      <c r="Z39" s="225"/>
      <c r="AA39" s="225"/>
      <c r="AB39" s="225"/>
      <c r="AC39" s="225"/>
      <c r="AD39" s="225"/>
      <c r="AE39" s="225"/>
      <c r="AF39" s="225"/>
      <c r="AG39" s="225"/>
      <c r="AH39" s="380" t="s">
        <v>26</v>
      </c>
      <c r="AI39" s="198" t="s">
        <v>224</v>
      </c>
      <c r="AJ39" s="380"/>
      <c r="AK39" s="380"/>
      <c r="AL39" s="380"/>
      <c r="AM39" s="197"/>
      <c r="AN39" s="196"/>
      <c r="AO39" s="196"/>
      <c r="AP39" s="196">
        <v>3072.45643</v>
      </c>
      <c r="AQ39" s="196"/>
      <c r="AR39" s="196"/>
      <c r="AS39" s="386" t="s">
        <v>352</v>
      </c>
      <c r="AT39" s="249">
        <f t="shared" si="0"/>
        <v>2370.45643</v>
      </c>
    </row>
    <row r="40" spans="1:50" s="261" customFormat="1" ht="148.5">
      <c r="A40" s="294" t="s">
        <v>27</v>
      </c>
      <c r="B40" s="198" t="s">
        <v>225</v>
      </c>
      <c r="C40" s="294"/>
      <c r="D40" s="294"/>
      <c r="E40" s="294"/>
      <c r="F40" s="197"/>
      <c r="G40" s="196"/>
      <c r="H40" s="196"/>
      <c r="I40" s="196">
        <f>I41+I46</f>
        <v>3900</v>
      </c>
      <c r="J40" s="196">
        <f>J41+J46</f>
        <v>3900</v>
      </c>
      <c r="K40" s="333" t="s">
        <v>27</v>
      </c>
      <c r="L40" s="335" t="s">
        <v>225</v>
      </c>
      <c r="M40" s="333"/>
      <c r="N40" s="333"/>
      <c r="O40" s="333"/>
      <c r="P40" s="347"/>
      <c r="Q40" s="346"/>
      <c r="R40" s="346"/>
      <c r="S40" s="346">
        <f>S41+S46</f>
        <v>5475</v>
      </c>
      <c r="T40" s="346">
        <f>T47+T48+T46+T41</f>
        <v>0</v>
      </c>
      <c r="U40" s="346"/>
      <c r="V40" s="347" t="s">
        <v>192</v>
      </c>
      <c r="W40" s="224"/>
      <c r="X40" s="224"/>
      <c r="Y40" s="225"/>
      <c r="Z40" s="225"/>
      <c r="AA40" s="225"/>
      <c r="AB40" s="225"/>
      <c r="AC40" s="225"/>
      <c r="AD40" s="225"/>
      <c r="AE40" s="225"/>
      <c r="AF40" s="225"/>
      <c r="AG40" s="225"/>
      <c r="AH40" s="380" t="s">
        <v>27</v>
      </c>
      <c r="AI40" s="198" t="s">
        <v>225</v>
      </c>
      <c r="AJ40" s="380"/>
      <c r="AK40" s="380"/>
      <c r="AL40" s="380"/>
      <c r="AM40" s="197"/>
      <c r="AN40" s="196"/>
      <c r="AO40" s="196"/>
      <c r="AP40" s="196">
        <f>AP41+AP46</f>
        <v>25313.152625</v>
      </c>
      <c r="AQ40" s="196">
        <f>AQ47+AQ48+AQ46+AQ41</f>
        <v>0</v>
      </c>
      <c r="AR40" s="196"/>
      <c r="AS40" s="197" t="s">
        <v>341</v>
      </c>
      <c r="AT40" s="249">
        <f t="shared" si="0"/>
        <v>19838.152625</v>
      </c>
      <c r="AX40" s="379"/>
    </row>
    <row r="41" spans="1:50" s="261" customFormat="1" ht="115.5">
      <c r="A41" s="294" t="s">
        <v>229</v>
      </c>
      <c r="B41" s="198" t="s">
        <v>236</v>
      </c>
      <c r="C41" s="294" t="s">
        <v>43</v>
      </c>
      <c r="D41" s="294"/>
      <c r="E41" s="294"/>
      <c r="F41" s="294"/>
      <c r="G41" s="196"/>
      <c r="H41" s="196"/>
      <c r="I41" s="196">
        <v>500</v>
      </c>
      <c r="J41" s="196">
        <v>500</v>
      </c>
      <c r="K41" s="333" t="s">
        <v>229</v>
      </c>
      <c r="L41" s="335" t="s">
        <v>236</v>
      </c>
      <c r="M41" s="333"/>
      <c r="N41" s="333"/>
      <c r="O41" s="333"/>
      <c r="P41" s="333"/>
      <c r="Q41" s="346"/>
      <c r="R41" s="346"/>
      <c r="S41" s="346">
        <f>S42</f>
        <v>645</v>
      </c>
      <c r="T41" s="346"/>
      <c r="U41" s="346"/>
      <c r="V41" s="347" t="s">
        <v>307</v>
      </c>
      <c r="W41" s="224"/>
      <c r="X41" s="224"/>
      <c r="Y41" s="225"/>
      <c r="Z41" s="225"/>
      <c r="AA41" s="225"/>
      <c r="AB41" s="225"/>
      <c r="AC41" s="225"/>
      <c r="AD41" s="225"/>
      <c r="AE41" s="225"/>
      <c r="AF41" s="225"/>
      <c r="AG41" s="225"/>
      <c r="AH41" s="380" t="s">
        <v>229</v>
      </c>
      <c r="AI41" s="198" t="s">
        <v>324</v>
      </c>
      <c r="AJ41" s="380"/>
      <c r="AK41" s="380"/>
      <c r="AL41" s="380"/>
      <c r="AM41" s="380"/>
      <c r="AN41" s="196"/>
      <c r="AO41" s="196"/>
      <c r="AP41" s="196">
        <f>SUM(AP42:AP45)</f>
        <v>1367.7440000000001</v>
      </c>
      <c r="AQ41" s="196"/>
      <c r="AR41" s="196"/>
      <c r="AS41" s="197" t="s">
        <v>325</v>
      </c>
      <c r="AT41" s="249">
        <f t="shared" si="0"/>
        <v>722.7440000000001</v>
      </c>
      <c r="AX41" s="379"/>
    </row>
    <row r="42" spans="1:46" s="271" customFormat="1" ht="63" customHeight="1">
      <c r="A42" s="228"/>
      <c r="B42" s="199"/>
      <c r="C42" s="228"/>
      <c r="D42" s="228"/>
      <c r="E42" s="228"/>
      <c r="F42" s="228"/>
      <c r="G42" s="182"/>
      <c r="H42" s="182"/>
      <c r="I42" s="182"/>
      <c r="J42" s="182"/>
      <c r="K42" s="160"/>
      <c r="L42" s="338" t="s">
        <v>306</v>
      </c>
      <c r="M42" s="160" t="s">
        <v>35</v>
      </c>
      <c r="N42" s="160" t="s">
        <v>17</v>
      </c>
      <c r="O42" s="160"/>
      <c r="P42" s="160"/>
      <c r="Q42" s="351"/>
      <c r="R42" s="351"/>
      <c r="S42" s="360">
        <v>645</v>
      </c>
      <c r="T42" s="354"/>
      <c r="U42" s="354"/>
      <c r="V42" s="361" t="s">
        <v>302</v>
      </c>
      <c r="W42" s="226"/>
      <c r="X42" s="226"/>
      <c r="Y42" s="220"/>
      <c r="Z42" s="220"/>
      <c r="AA42" s="220"/>
      <c r="AB42" s="220"/>
      <c r="AC42" s="220"/>
      <c r="AD42" s="220"/>
      <c r="AE42" s="220"/>
      <c r="AF42" s="220"/>
      <c r="AG42" s="220"/>
      <c r="AH42" s="164" t="s">
        <v>5</v>
      </c>
      <c r="AI42" s="199" t="s">
        <v>351</v>
      </c>
      <c r="AJ42" s="228" t="s">
        <v>35</v>
      </c>
      <c r="AK42" s="228" t="s">
        <v>17</v>
      </c>
      <c r="AL42" s="228">
        <v>2022</v>
      </c>
      <c r="AM42" s="228"/>
      <c r="AN42" s="182"/>
      <c r="AO42" s="182"/>
      <c r="AP42" s="377">
        <v>645</v>
      </c>
      <c r="AQ42" s="182"/>
      <c r="AR42" s="182"/>
      <c r="AS42" s="200"/>
      <c r="AT42" s="249">
        <f t="shared" si="0"/>
        <v>0</v>
      </c>
    </row>
    <row r="43" spans="1:46" s="271" customFormat="1" ht="63" customHeight="1">
      <c r="A43" s="228"/>
      <c r="B43" s="199"/>
      <c r="C43" s="228"/>
      <c r="D43" s="228"/>
      <c r="E43" s="228"/>
      <c r="F43" s="228"/>
      <c r="G43" s="182"/>
      <c r="H43" s="182"/>
      <c r="I43" s="182"/>
      <c r="J43" s="182"/>
      <c r="K43" s="160"/>
      <c r="L43" s="338"/>
      <c r="M43" s="160"/>
      <c r="N43" s="160"/>
      <c r="O43" s="160"/>
      <c r="P43" s="160"/>
      <c r="Q43" s="351"/>
      <c r="R43" s="351"/>
      <c r="S43" s="360"/>
      <c r="T43" s="354"/>
      <c r="U43" s="354"/>
      <c r="V43" s="361"/>
      <c r="W43" s="226"/>
      <c r="X43" s="226"/>
      <c r="Y43" s="220"/>
      <c r="Z43" s="220"/>
      <c r="AA43" s="220"/>
      <c r="AB43" s="220"/>
      <c r="AC43" s="220"/>
      <c r="AD43" s="220"/>
      <c r="AE43" s="220"/>
      <c r="AF43" s="220"/>
      <c r="AG43" s="220"/>
      <c r="AH43" s="214" t="s">
        <v>5</v>
      </c>
      <c r="AI43" s="199" t="s">
        <v>320</v>
      </c>
      <c r="AJ43" s="228" t="s">
        <v>323</v>
      </c>
      <c r="AK43" s="228" t="s">
        <v>17</v>
      </c>
      <c r="AL43" s="228">
        <v>2022</v>
      </c>
      <c r="AM43" s="228"/>
      <c r="AN43" s="182"/>
      <c r="AO43" s="182"/>
      <c r="AP43" s="306">
        <v>454</v>
      </c>
      <c r="AQ43" s="182"/>
      <c r="AR43" s="182"/>
      <c r="AS43" s="278" t="s">
        <v>302</v>
      </c>
      <c r="AT43" s="249">
        <f t="shared" si="0"/>
        <v>454</v>
      </c>
    </row>
    <row r="44" spans="1:46" s="271" customFormat="1" ht="63" customHeight="1">
      <c r="A44" s="228"/>
      <c r="B44" s="199"/>
      <c r="C44" s="228"/>
      <c r="D44" s="228"/>
      <c r="E44" s="228"/>
      <c r="F44" s="228"/>
      <c r="G44" s="182"/>
      <c r="H44" s="182"/>
      <c r="I44" s="182"/>
      <c r="J44" s="182"/>
      <c r="K44" s="160"/>
      <c r="L44" s="338"/>
      <c r="M44" s="160"/>
      <c r="N44" s="160"/>
      <c r="O44" s="160"/>
      <c r="P44" s="160"/>
      <c r="Q44" s="351"/>
      <c r="R44" s="351"/>
      <c r="S44" s="360"/>
      <c r="T44" s="354"/>
      <c r="U44" s="354"/>
      <c r="V44" s="361"/>
      <c r="W44" s="226"/>
      <c r="X44" s="226"/>
      <c r="Y44" s="220"/>
      <c r="Z44" s="220"/>
      <c r="AA44" s="220"/>
      <c r="AB44" s="220"/>
      <c r="AC44" s="220"/>
      <c r="AD44" s="220"/>
      <c r="AE44" s="220"/>
      <c r="AF44" s="220"/>
      <c r="AG44" s="220"/>
      <c r="AH44" s="214" t="s">
        <v>5</v>
      </c>
      <c r="AI44" s="199" t="s">
        <v>321</v>
      </c>
      <c r="AJ44" s="228" t="s">
        <v>323</v>
      </c>
      <c r="AK44" s="228" t="s">
        <v>17</v>
      </c>
      <c r="AL44" s="228">
        <v>2022</v>
      </c>
      <c r="AM44" s="228"/>
      <c r="AN44" s="182"/>
      <c r="AO44" s="182"/>
      <c r="AP44" s="306">
        <v>235.199</v>
      </c>
      <c r="AQ44" s="182"/>
      <c r="AR44" s="182"/>
      <c r="AS44" s="278" t="s">
        <v>302</v>
      </c>
      <c r="AT44" s="249">
        <f t="shared" si="0"/>
        <v>235.199</v>
      </c>
    </row>
    <row r="45" spans="1:46" s="271" customFormat="1" ht="79.5" customHeight="1">
      <c r="A45" s="228"/>
      <c r="B45" s="199"/>
      <c r="C45" s="228"/>
      <c r="D45" s="228"/>
      <c r="E45" s="228"/>
      <c r="F45" s="228"/>
      <c r="G45" s="182"/>
      <c r="H45" s="182"/>
      <c r="I45" s="182"/>
      <c r="J45" s="182"/>
      <c r="K45" s="160"/>
      <c r="L45" s="338"/>
      <c r="M45" s="160"/>
      <c r="N45" s="160"/>
      <c r="O45" s="160"/>
      <c r="P45" s="160"/>
      <c r="Q45" s="351"/>
      <c r="R45" s="351"/>
      <c r="S45" s="360"/>
      <c r="T45" s="354"/>
      <c r="U45" s="354"/>
      <c r="V45" s="361"/>
      <c r="W45" s="226"/>
      <c r="X45" s="226"/>
      <c r="Y45" s="220"/>
      <c r="Z45" s="220"/>
      <c r="AA45" s="220"/>
      <c r="AB45" s="220"/>
      <c r="AC45" s="220"/>
      <c r="AD45" s="220"/>
      <c r="AE45" s="220"/>
      <c r="AF45" s="220"/>
      <c r="AG45" s="220"/>
      <c r="AH45" s="214" t="s">
        <v>5</v>
      </c>
      <c r="AI45" s="217" t="s">
        <v>322</v>
      </c>
      <c r="AJ45" s="228" t="s">
        <v>35</v>
      </c>
      <c r="AK45" s="228" t="s">
        <v>17</v>
      </c>
      <c r="AL45" s="228">
        <v>2022</v>
      </c>
      <c r="AM45" s="228"/>
      <c r="AN45" s="182"/>
      <c r="AO45" s="182"/>
      <c r="AP45" s="306">
        <v>33.545</v>
      </c>
      <c r="AQ45" s="182"/>
      <c r="AR45" s="182"/>
      <c r="AS45" s="278" t="s">
        <v>302</v>
      </c>
      <c r="AT45" s="249">
        <f t="shared" si="0"/>
        <v>33.545</v>
      </c>
    </row>
    <row r="46" spans="1:46" s="261" customFormat="1" ht="49.5">
      <c r="A46" s="294" t="s">
        <v>230</v>
      </c>
      <c r="B46" s="198" t="s">
        <v>243</v>
      </c>
      <c r="C46" s="294"/>
      <c r="D46" s="294"/>
      <c r="E46" s="294"/>
      <c r="F46" s="294"/>
      <c r="G46" s="196"/>
      <c r="H46" s="196"/>
      <c r="I46" s="196">
        <f>I47+I53</f>
        <v>3400</v>
      </c>
      <c r="J46" s="196">
        <f>J47+J53</f>
        <v>3400</v>
      </c>
      <c r="K46" s="333" t="s">
        <v>230</v>
      </c>
      <c r="L46" s="335" t="s">
        <v>243</v>
      </c>
      <c r="M46" s="333"/>
      <c r="N46" s="333"/>
      <c r="O46" s="333"/>
      <c r="P46" s="333"/>
      <c r="Q46" s="346"/>
      <c r="R46" s="346"/>
      <c r="S46" s="346">
        <f>S47+S53</f>
        <v>4830</v>
      </c>
      <c r="T46" s="346"/>
      <c r="U46" s="346"/>
      <c r="V46" s="347"/>
      <c r="W46" s="224"/>
      <c r="X46" s="224"/>
      <c r="Y46" s="225"/>
      <c r="Z46" s="225"/>
      <c r="AA46" s="225"/>
      <c r="AB46" s="225"/>
      <c r="AC46" s="225"/>
      <c r="AD46" s="225"/>
      <c r="AE46" s="225"/>
      <c r="AF46" s="225"/>
      <c r="AG46" s="225"/>
      <c r="AH46" s="380" t="s">
        <v>230</v>
      </c>
      <c r="AI46" s="198" t="s">
        <v>243</v>
      </c>
      <c r="AJ46" s="380"/>
      <c r="AK46" s="380"/>
      <c r="AL46" s="380"/>
      <c r="AM46" s="380"/>
      <c r="AN46" s="196"/>
      <c r="AO46" s="196"/>
      <c r="AP46" s="196">
        <f>AP47+AP53</f>
        <v>23945.408625</v>
      </c>
      <c r="AQ46" s="196"/>
      <c r="AR46" s="196"/>
      <c r="AS46" s="197" t="s">
        <v>342</v>
      </c>
      <c r="AT46" s="249">
        <f t="shared" si="0"/>
        <v>19115.408625</v>
      </c>
    </row>
    <row r="47" spans="1:46" s="261" customFormat="1" ht="49.5">
      <c r="A47" s="294" t="s">
        <v>16</v>
      </c>
      <c r="B47" s="198" t="s">
        <v>33</v>
      </c>
      <c r="C47" s="294"/>
      <c r="D47" s="294"/>
      <c r="E47" s="294"/>
      <c r="F47" s="294"/>
      <c r="G47" s="196">
        <v>0</v>
      </c>
      <c r="H47" s="196">
        <v>0</v>
      </c>
      <c r="I47" s="196">
        <f>I48+I49</f>
        <v>200</v>
      </c>
      <c r="J47" s="196">
        <f>J48+J49</f>
        <v>200</v>
      </c>
      <c r="K47" s="333" t="s">
        <v>16</v>
      </c>
      <c r="L47" s="335" t="s">
        <v>33</v>
      </c>
      <c r="M47" s="333"/>
      <c r="N47" s="333"/>
      <c r="O47" s="333"/>
      <c r="P47" s="333"/>
      <c r="Q47" s="346">
        <v>0</v>
      </c>
      <c r="R47" s="346">
        <v>0</v>
      </c>
      <c r="S47" s="346">
        <f>S48+S49</f>
        <v>200</v>
      </c>
      <c r="T47" s="346"/>
      <c r="U47" s="346"/>
      <c r="V47" s="352"/>
      <c r="W47" s="224"/>
      <c r="X47" s="224"/>
      <c r="Y47" s="225"/>
      <c r="Z47" s="225"/>
      <c r="AA47" s="225"/>
      <c r="AB47" s="225"/>
      <c r="AC47" s="225"/>
      <c r="AD47" s="225"/>
      <c r="AE47" s="225"/>
      <c r="AF47" s="225"/>
      <c r="AG47" s="225"/>
      <c r="AH47" s="380" t="s">
        <v>16</v>
      </c>
      <c r="AI47" s="198" t="s">
        <v>33</v>
      </c>
      <c r="AJ47" s="380"/>
      <c r="AK47" s="380"/>
      <c r="AL47" s="380"/>
      <c r="AM47" s="380"/>
      <c r="AN47" s="196">
        <v>0</v>
      </c>
      <c r="AO47" s="196">
        <v>0</v>
      </c>
      <c r="AP47" s="196">
        <f>SUM(AP48:AP52)</f>
        <v>3843</v>
      </c>
      <c r="AQ47" s="196">
        <f>SUM(AQ48:AQ52)</f>
        <v>0</v>
      </c>
      <c r="AR47" s="196">
        <f>SUM(AR48:AR52)</f>
        <v>0</v>
      </c>
      <c r="AS47" s="197" t="s">
        <v>343</v>
      </c>
      <c r="AT47" s="249">
        <f t="shared" si="0"/>
        <v>3643</v>
      </c>
    </row>
    <row r="48" spans="1:46" s="261" customFormat="1" ht="66">
      <c r="A48" s="203" t="s">
        <v>5</v>
      </c>
      <c r="B48" s="199" t="s">
        <v>217</v>
      </c>
      <c r="C48" s="228" t="s">
        <v>35</v>
      </c>
      <c r="D48" s="228" t="s">
        <v>17</v>
      </c>
      <c r="E48" s="298" t="s">
        <v>258</v>
      </c>
      <c r="F48" s="228" t="s">
        <v>219</v>
      </c>
      <c r="G48" s="182">
        <v>104248</v>
      </c>
      <c r="H48" s="182">
        <v>104248</v>
      </c>
      <c r="I48" s="182">
        <v>100</v>
      </c>
      <c r="J48" s="182">
        <v>100</v>
      </c>
      <c r="K48" s="348" t="s">
        <v>5</v>
      </c>
      <c r="L48" s="338" t="s">
        <v>217</v>
      </c>
      <c r="M48" s="160" t="s">
        <v>35</v>
      </c>
      <c r="N48" s="160" t="s">
        <v>17</v>
      </c>
      <c r="O48" s="98" t="s">
        <v>275</v>
      </c>
      <c r="P48" s="160" t="s">
        <v>219</v>
      </c>
      <c r="Q48" s="351">
        <v>104248</v>
      </c>
      <c r="R48" s="351">
        <v>100</v>
      </c>
      <c r="S48" s="351">
        <v>100</v>
      </c>
      <c r="T48" s="346">
        <f>T49+T55</f>
        <v>0</v>
      </c>
      <c r="U48" s="362"/>
      <c r="V48" s="363"/>
      <c r="W48" s="224"/>
      <c r="X48" s="224"/>
      <c r="Y48" s="225"/>
      <c r="Z48" s="225"/>
      <c r="AA48" s="225"/>
      <c r="AB48" s="225"/>
      <c r="AC48" s="225"/>
      <c r="AD48" s="225"/>
      <c r="AE48" s="225"/>
      <c r="AF48" s="225"/>
      <c r="AG48" s="225"/>
      <c r="AH48" s="203" t="s">
        <v>5</v>
      </c>
      <c r="AI48" s="199" t="s">
        <v>217</v>
      </c>
      <c r="AJ48" s="228" t="s">
        <v>35</v>
      </c>
      <c r="AK48" s="228" t="s">
        <v>17</v>
      </c>
      <c r="AL48" s="228" t="s">
        <v>275</v>
      </c>
      <c r="AM48" s="228" t="s">
        <v>219</v>
      </c>
      <c r="AN48" s="182">
        <v>104248</v>
      </c>
      <c r="AO48" s="182">
        <v>100</v>
      </c>
      <c r="AP48" s="182">
        <v>100</v>
      </c>
      <c r="AQ48" s="196">
        <f>AQ49+AQ55</f>
        <v>0</v>
      </c>
      <c r="AR48" s="291"/>
      <c r="AS48" s="242"/>
      <c r="AT48" s="249">
        <f t="shared" si="0"/>
        <v>0</v>
      </c>
    </row>
    <row r="49" spans="1:46" s="261" customFormat="1" ht="66">
      <c r="A49" s="203" t="s">
        <v>5</v>
      </c>
      <c r="B49" s="199" t="s">
        <v>218</v>
      </c>
      <c r="C49" s="228" t="s">
        <v>35</v>
      </c>
      <c r="D49" s="228" t="s">
        <v>17</v>
      </c>
      <c r="E49" s="298" t="s">
        <v>258</v>
      </c>
      <c r="F49" s="228" t="s">
        <v>220</v>
      </c>
      <c r="G49" s="182">
        <v>149882</v>
      </c>
      <c r="H49" s="182">
        <v>149882</v>
      </c>
      <c r="I49" s="182">
        <v>100</v>
      </c>
      <c r="J49" s="182">
        <v>100</v>
      </c>
      <c r="K49" s="348" t="s">
        <v>5</v>
      </c>
      <c r="L49" s="338" t="s">
        <v>218</v>
      </c>
      <c r="M49" s="160" t="s">
        <v>35</v>
      </c>
      <c r="N49" s="160" t="s">
        <v>17</v>
      </c>
      <c r="O49" s="98" t="s">
        <v>274</v>
      </c>
      <c r="P49" s="160" t="s">
        <v>220</v>
      </c>
      <c r="Q49" s="351">
        <v>149882</v>
      </c>
      <c r="R49" s="351">
        <v>100</v>
      </c>
      <c r="S49" s="351">
        <v>100</v>
      </c>
      <c r="T49" s="346">
        <f>T53+T54</f>
        <v>0</v>
      </c>
      <c r="U49" s="346"/>
      <c r="V49" s="347"/>
      <c r="W49" s="224"/>
      <c r="X49" s="224"/>
      <c r="Y49" s="225"/>
      <c r="Z49" s="225"/>
      <c r="AA49" s="225"/>
      <c r="AB49" s="225"/>
      <c r="AC49" s="225"/>
      <c r="AD49" s="225"/>
      <c r="AE49" s="225"/>
      <c r="AF49" s="225"/>
      <c r="AG49" s="225"/>
      <c r="AH49" s="203" t="s">
        <v>5</v>
      </c>
      <c r="AI49" s="199" t="s">
        <v>218</v>
      </c>
      <c r="AJ49" s="228" t="s">
        <v>35</v>
      </c>
      <c r="AK49" s="228" t="s">
        <v>17</v>
      </c>
      <c r="AL49" s="228" t="s">
        <v>274</v>
      </c>
      <c r="AM49" s="228" t="s">
        <v>220</v>
      </c>
      <c r="AN49" s="182">
        <v>149882</v>
      </c>
      <c r="AO49" s="182">
        <v>100</v>
      </c>
      <c r="AP49" s="182">
        <v>100</v>
      </c>
      <c r="AQ49" s="196">
        <f>AQ53+AQ54</f>
        <v>0</v>
      </c>
      <c r="AR49" s="196"/>
      <c r="AS49" s="197"/>
      <c r="AT49" s="249">
        <f t="shared" si="0"/>
        <v>0</v>
      </c>
    </row>
    <row r="50" spans="1:46" s="261" customFormat="1" ht="49.5">
      <c r="A50" s="203"/>
      <c r="B50" s="199"/>
      <c r="C50" s="228"/>
      <c r="D50" s="228"/>
      <c r="E50" s="298"/>
      <c r="F50" s="228"/>
      <c r="G50" s="182"/>
      <c r="H50" s="182"/>
      <c r="I50" s="182"/>
      <c r="J50" s="182"/>
      <c r="K50" s="348"/>
      <c r="L50" s="338"/>
      <c r="M50" s="160"/>
      <c r="N50" s="160"/>
      <c r="O50" s="98"/>
      <c r="P50" s="160"/>
      <c r="Q50" s="351"/>
      <c r="R50" s="351"/>
      <c r="S50" s="351"/>
      <c r="T50" s="346"/>
      <c r="U50" s="346"/>
      <c r="V50" s="347"/>
      <c r="W50" s="224"/>
      <c r="X50" s="224"/>
      <c r="Y50" s="225"/>
      <c r="Z50" s="225"/>
      <c r="AA50" s="225"/>
      <c r="AB50" s="225"/>
      <c r="AC50" s="225"/>
      <c r="AD50" s="225"/>
      <c r="AE50" s="225"/>
      <c r="AF50" s="225"/>
      <c r="AG50" s="225"/>
      <c r="AH50" s="164" t="s">
        <v>5</v>
      </c>
      <c r="AI50" s="338" t="s">
        <v>349</v>
      </c>
      <c r="AJ50" s="228" t="s">
        <v>35</v>
      </c>
      <c r="AK50" s="228" t="s">
        <v>17</v>
      </c>
      <c r="AL50" s="378" t="s">
        <v>319</v>
      </c>
      <c r="AM50" s="160"/>
      <c r="AN50" s="182">
        <v>98798.546</v>
      </c>
      <c r="AO50" s="182">
        <v>100</v>
      </c>
      <c r="AP50" s="277">
        <v>1958</v>
      </c>
      <c r="AQ50" s="182"/>
      <c r="AR50" s="182"/>
      <c r="AS50" s="278" t="s">
        <v>302</v>
      </c>
      <c r="AT50" s="249">
        <f t="shared" si="0"/>
        <v>1958</v>
      </c>
    </row>
    <row r="51" spans="1:46" s="261" customFormat="1" ht="49.5">
      <c r="A51" s="203"/>
      <c r="B51" s="199"/>
      <c r="C51" s="228"/>
      <c r="D51" s="228"/>
      <c r="E51" s="298"/>
      <c r="F51" s="228"/>
      <c r="G51" s="182"/>
      <c r="H51" s="182"/>
      <c r="I51" s="182"/>
      <c r="J51" s="182"/>
      <c r="K51" s="348"/>
      <c r="L51" s="338"/>
      <c r="M51" s="160"/>
      <c r="N51" s="160"/>
      <c r="O51" s="98"/>
      <c r="P51" s="160"/>
      <c r="Q51" s="351"/>
      <c r="R51" s="351"/>
      <c r="S51" s="351"/>
      <c r="T51" s="346"/>
      <c r="U51" s="346"/>
      <c r="V51" s="347"/>
      <c r="W51" s="224"/>
      <c r="X51" s="224"/>
      <c r="Y51" s="225"/>
      <c r="Z51" s="225"/>
      <c r="AA51" s="225"/>
      <c r="AB51" s="225"/>
      <c r="AC51" s="225"/>
      <c r="AD51" s="225"/>
      <c r="AE51" s="225"/>
      <c r="AF51" s="225"/>
      <c r="AG51" s="225"/>
      <c r="AH51" s="164" t="s">
        <v>5</v>
      </c>
      <c r="AI51" s="199" t="s">
        <v>317</v>
      </c>
      <c r="AJ51" s="228" t="s">
        <v>35</v>
      </c>
      <c r="AK51" s="228" t="s">
        <v>17</v>
      </c>
      <c r="AL51" s="378" t="s">
        <v>273</v>
      </c>
      <c r="AM51" s="160"/>
      <c r="AN51" s="182">
        <v>7929.843</v>
      </c>
      <c r="AO51" s="182">
        <v>100</v>
      </c>
      <c r="AP51" s="277">
        <v>78</v>
      </c>
      <c r="AQ51" s="182"/>
      <c r="AR51" s="182"/>
      <c r="AS51" s="278" t="s">
        <v>302</v>
      </c>
      <c r="AT51" s="249">
        <f t="shared" si="0"/>
        <v>78</v>
      </c>
    </row>
    <row r="52" spans="1:46" s="261" customFormat="1" ht="33" customHeight="1">
      <c r="A52" s="203"/>
      <c r="B52" s="199"/>
      <c r="C52" s="228"/>
      <c r="D52" s="228"/>
      <c r="E52" s="298"/>
      <c r="F52" s="228"/>
      <c r="G52" s="182"/>
      <c r="H52" s="182"/>
      <c r="I52" s="182"/>
      <c r="J52" s="182"/>
      <c r="K52" s="348"/>
      <c r="L52" s="338"/>
      <c r="M52" s="160"/>
      <c r="N52" s="160"/>
      <c r="O52" s="98"/>
      <c r="P52" s="160"/>
      <c r="Q52" s="351"/>
      <c r="R52" s="351"/>
      <c r="S52" s="351"/>
      <c r="T52" s="346"/>
      <c r="U52" s="346"/>
      <c r="V52" s="347"/>
      <c r="W52" s="224"/>
      <c r="X52" s="224"/>
      <c r="Y52" s="225"/>
      <c r="Z52" s="225"/>
      <c r="AA52" s="225"/>
      <c r="AB52" s="225"/>
      <c r="AC52" s="225"/>
      <c r="AD52" s="225"/>
      <c r="AE52" s="225"/>
      <c r="AF52" s="225"/>
      <c r="AG52" s="225"/>
      <c r="AH52" s="164" t="s">
        <v>5</v>
      </c>
      <c r="AI52" s="199" t="s">
        <v>318</v>
      </c>
      <c r="AJ52" s="228" t="s">
        <v>35</v>
      </c>
      <c r="AK52" s="228" t="s">
        <v>17</v>
      </c>
      <c r="AL52" s="378" t="s">
        <v>273</v>
      </c>
      <c r="AM52" s="160"/>
      <c r="AN52" s="182">
        <v>4927.842</v>
      </c>
      <c r="AO52" s="182">
        <v>100</v>
      </c>
      <c r="AP52" s="277">
        <v>1607</v>
      </c>
      <c r="AQ52" s="182"/>
      <c r="AR52" s="182"/>
      <c r="AS52" s="278" t="s">
        <v>302</v>
      </c>
      <c r="AT52" s="249">
        <f t="shared" si="0"/>
        <v>1607</v>
      </c>
    </row>
    <row r="53" spans="1:46" s="265" customFormat="1" ht="49.5">
      <c r="A53" s="294" t="s">
        <v>18</v>
      </c>
      <c r="B53" s="198" t="s">
        <v>204</v>
      </c>
      <c r="C53" s="294"/>
      <c r="D53" s="294"/>
      <c r="E53" s="294"/>
      <c r="F53" s="294"/>
      <c r="G53" s="196"/>
      <c r="H53" s="196"/>
      <c r="I53" s="196">
        <f>I54+I59+I68</f>
        <v>3200</v>
      </c>
      <c r="J53" s="196">
        <f>J54+J59+J68</f>
        <v>3200</v>
      </c>
      <c r="K53" s="333" t="s">
        <v>18</v>
      </c>
      <c r="L53" s="335" t="s">
        <v>204</v>
      </c>
      <c r="M53" s="333"/>
      <c r="N53" s="333"/>
      <c r="O53" s="333"/>
      <c r="P53" s="333"/>
      <c r="Q53" s="346"/>
      <c r="R53" s="346"/>
      <c r="S53" s="346">
        <f>S54+S59+S68</f>
        <v>4630</v>
      </c>
      <c r="T53" s="351"/>
      <c r="U53" s="351"/>
      <c r="V53" s="350"/>
      <c r="W53" s="226"/>
      <c r="X53" s="226"/>
      <c r="Y53" s="225"/>
      <c r="Z53" s="264"/>
      <c r="AA53" s="264"/>
      <c r="AB53" s="264"/>
      <c r="AC53" s="264"/>
      <c r="AD53" s="264"/>
      <c r="AE53" s="264"/>
      <c r="AF53" s="264"/>
      <c r="AG53" s="264"/>
      <c r="AH53" s="380" t="s">
        <v>18</v>
      </c>
      <c r="AI53" s="198" t="s">
        <v>204</v>
      </c>
      <c r="AJ53" s="380"/>
      <c r="AK53" s="380"/>
      <c r="AL53" s="380"/>
      <c r="AM53" s="380"/>
      <c r="AN53" s="196"/>
      <c r="AO53" s="196"/>
      <c r="AP53" s="196">
        <f>AP54+AP59+AP68</f>
        <v>20102.408625</v>
      </c>
      <c r="AQ53" s="196"/>
      <c r="AR53" s="196"/>
      <c r="AS53" s="197" t="s">
        <v>344</v>
      </c>
      <c r="AT53" s="249">
        <f t="shared" si="0"/>
        <v>15472.408625</v>
      </c>
    </row>
    <row r="54" spans="1:46" s="265" customFormat="1" ht="49.5">
      <c r="A54" s="294" t="s">
        <v>289</v>
      </c>
      <c r="B54" s="198" t="s">
        <v>205</v>
      </c>
      <c r="C54" s="294"/>
      <c r="D54" s="294"/>
      <c r="E54" s="294"/>
      <c r="F54" s="197"/>
      <c r="G54" s="196"/>
      <c r="H54" s="196"/>
      <c r="I54" s="196">
        <f>I57</f>
        <v>1000</v>
      </c>
      <c r="J54" s="196">
        <f>J57</f>
        <v>1000</v>
      </c>
      <c r="K54" s="333" t="s">
        <v>289</v>
      </c>
      <c r="L54" s="335" t="s">
        <v>205</v>
      </c>
      <c r="M54" s="333"/>
      <c r="N54" s="333"/>
      <c r="O54" s="333"/>
      <c r="P54" s="347"/>
      <c r="Q54" s="346"/>
      <c r="R54" s="346"/>
      <c r="S54" s="346">
        <f>S55+S56</f>
        <v>2430</v>
      </c>
      <c r="T54" s="351"/>
      <c r="U54" s="351"/>
      <c r="V54" s="350"/>
      <c r="W54" s="226"/>
      <c r="X54" s="226"/>
      <c r="Y54" s="225"/>
      <c r="Z54" s="264"/>
      <c r="AA54" s="264"/>
      <c r="AB54" s="264"/>
      <c r="AC54" s="264"/>
      <c r="AD54" s="264"/>
      <c r="AE54" s="264"/>
      <c r="AF54" s="264"/>
      <c r="AG54" s="264"/>
      <c r="AH54" s="380" t="s">
        <v>289</v>
      </c>
      <c r="AI54" s="198" t="s">
        <v>205</v>
      </c>
      <c r="AJ54" s="380"/>
      <c r="AK54" s="380"/>
      <c r="AL54" s="380"/>
      <c r="AM54" s="197"/>
      <c r="AN54" s="196"/>
      <c r="AO54" s="196"/>
      <c r="AP54" s="196">
        <f>AP55+AP56</f>
        <v>5275.900098</v>
      </c>
      <c r="AQ54" s="182"/>
      <c r="AR54" s="182"/>
      <c r="AS54" s="202"/>
      <c r="AT54" s="249">
        <f t="shared" si="0"/>
        <v>2845.900098</v>
      </c>
    </row>
    <row r="55" spans="1:50" s="261" customFormat="1" ht="16.5">
      <c r="A55" s="294" t="s">
        <v>291</v>
      </c>
      <c r="B55" s="198" t="s">
        <v>285</v>
      </c>
      <c r="C55" s="294"/>
      <c r="D55" s="294"/>
      <c r="E55" s="294"/>
      <c r="F55" s="295"/>
      <c r="G55" s="196"/>
      <c r="H55" s="196"/>
      <c r="I55" s="196"/>
      <c r="J55" s="182"/>
      <c r="K55" s="333" t="s">
        <v>291</v>
      </c>
      <c r="L55" s="335" t="s">
        <v>285</v>
      </c>
      <c r="M55" s="333"/>
      <c r="N55" s="333"/>
      <c r="O55" s="333"/>
      <c r="P55" s="345"/>
      <c r="Q55" s="346"/>
      <c r="R55" s="346"/>
      <c r="S55" s="346">
        <v>0</v>
      </c>
      <c r="T55" s="346">
        <f>T56+T61+T70</f>
        <v>0</v>
      </c>
      <c r="U55" s="346"/>
      <c r="V55" s="347"/>
      <c r="W55" s="224"/>
      <c r="X55" s="224"/>
      <c r="Y55" s="225"/>
      <c r="Z55" s="225"/>
      <c r="AA55" s="225"/>
      <c r="AB55" s="225"/>
      <c r="AC55" s="225"/>
      <c r="AD55" s="225"/>
      <c r="AE55" s="225"/>
      <c r="AF55" s="225"/>
      <c r="AG55" s="225"/>
      <c r="AH55" s="380" t="s">
        <v>291</v>
      </c>
      <c r="AI55" s="198" t="s">
        <v>285</v>
      </c>
      <c r="AJ55" s="380"/>
      <c r="AK55" s="380"/>
      <c r="AL55" s="380"/>
      <c r="AM55" s="381"/>
      <c r="AN55" s="196"/>
      <c r="AO55" s="196"/>
      <c r="AP55" s="196">
        <v>0</v>
      </c>
      <c r="AQ55" s="196">
        <f>AQ56+AQ61+AQ70</f>
        <v>0</v>
      </c>
      <c r="AR55" s="196"/>
      <c r="AS55" s="197"/>
      <c r="AT55" s="249">
        <f t="shared" si="0"/>
        <v>0</v>
      </c>
      <c r="AX55" s="268"/>
    </row>
    <row r="56" spans="1:46" s="261" customFormat="1" ht="16.5" customHeight="1">
      <c r="A56" s="294" t="s">
        <v>292</v>
      </c>
      <c r="B56" s="198" t="s">
        <v>286</v>
      </c>
      <c r="C56" s="294"/>
      <c r="D56" s="294"/>
      <c r="E56" s="294"/>
      <c r="F56" s="295"/>
      <c r="G56" s="196"/>
      <c r="H56" s="196"/>
      <c r="I56" s="196"/>
      <c r="J56" s="182"/>
      <c r="K56" s="333" t="s">
        <v>292</v>
      </c>
      <c r="L56" s="335" t="s">
        <v>286</v>
      </c>
      <c r="M56" s="333"/>
      <c r="N56" s="333"/>
      <c r="O56" s="333"/>
      <c r="P56" s="345"/>
      <c r="Q56" s="346"/>
      <c r="R56" s="346"/>
      <c r="S56" s="346">
        <f>S57</f>
        <v>2430</v>
      </c>
      <c r="T56" s="346">
        <f>SUM(T60:T60)</f>
        <v>0</v>
      </c>
      <c r="U56" s="346"/>
      <c r="V56" s="347"/>
      <c r="W56" s="224"/>
      <c r="X56" s="224"/>
      <c r="Y56" s="225"/>
      <c r="Z56" s="225"/>
      <c r="AA56" s="225"/>
      <c r="AB56" s="225"/>
      <c r="AC56" s="225"/>
      <c r="AD56" s="225"/>
      <c r="AE56" s="225"/>
      <c r="AF56" s="225"/>
      <c r="AG56" s="225"/>
      <c r="AH56" s="380" t="s">
        <v>292</v>
      </c>
      <c r="AI56" s="198" t="s">
        <v>286</v>
      </c>
      <c r="AJ56" s="380"/>
      <c r="AK56" s="380"/>
      <c r="AL56" s="380"/>
      <c r="AM56" s="381"/>
      <c r="AN56" s="196"/>
      <c r="AO56" s="196"/>
      <c r="AP56" s="196">
        <f>SUM(AP57:AP58)</f>
        <v>5275.900098</v>
      </c>
      <c r="AQ56" s="196">
        <f>SUM(AQ60:AQ60)</f>
        <v>0</v>
      </c>
      <c r="AR56" s="196"/>
      <c r="AS56" s="197"/>
      <c r="AT56" s="249">
        <f t="shared" si="0"/>
        <v>2845.900098</v>
      </c>
    </row>
    <row r="57" spans="1:46" s="261" customFormat="1" ht="132" customHeight="1">
      <c r="A57" s="203" t="s">
        <v>5</v>
      </c>
      <c r="B57" s="199" t="s">
        <v>255</v>
      </c>
      <c r="C57" s="228" t="s">
        <v>35</v>
      </c>
      <c r="D57" s="228" t="s">
        <v>17</v>
      </c>
      <c r="E57" s="228">
        <v>2019</v>
      </c>
      <c r="F57" s="228" t="s">
        <v>216</v>
      </c>
      <c r="G57" s="202">
        <v>26350.926</v>
      </c>
      <c r="H57" s="202">
        <v>26350.926</v>
      </c>
      <c r="I57" s="182">
        <v>1000</v>
      </c>
      <c r="J57" s="182">
        <v>1000</v>
      </c>
      <c r="K57" s="348" t="s">
        <v>5</v>
      </c>
      <c r="L57" s="338" t="s">
        <v>255</v>
      </c>
      <c r="M57" s="160" t="s">
        <v>35</v>
      </c>
      <c r="N57" s="160" t="s">
        <v>17</v>
      </c>
      <c r="O57" s="98" t="s">
        <v>272</v>
      </c>
      <c r="P57" s="160" t="s">
        <v>216</v>
      </c>
      <c r="Q57" s="350">
        <v>26350.926</v>
      </c>
      <c r="R57" s="350">
        <v>26350.926</v>
      </c>
      <c r="S57" s="354">
        <f>2050+380</f>
        <v>2430</v>
      </c>
      <c r="T57" s="346"/>
      <c r="U57" s="346"/>
      <c r="V57" s="352" t="s">
        <v>310</v>
      </c>
      <c r="W57" s="224"/>
      <c r="X57" s="224"/>
      <c r="Y57" s="225"/>
      <c r="Z57" s="225"/>
      <c r="AA57" s="225"/>
      <c r="AB57" s="225"/>
      <c r="AC57" s="225"/>
      <c r="AD57" s="225"/>
      <c r="AE57" s="225"/>
      <c r="AF57" s="225"/>
      <c r="AG57" s="225"/>
      <c r="AH57" s="203" t="s">
        <v>5</v>
      </c>
      <c r="AI57" s="199" t="s">
        <v>255</v>
      </c>
      <c r="AJ57" s="228" t="s">
        <v>35</v>
      </c>
      <c r="AK57" s="228" t="s">
        <v>17</v>
      </c>
      <c r="AL57" s="228" t="s">
        <v>272</v>
      </c>
      <c r="AM57" s="228" t="s">
        <v>216</v>
      </c>
      <c r="AN57" s="202">
        <v>26350.926</v>
      </c>
      <c r="AO57" s="202">
        <v>26350.926</v>
      </c>
      <c r="AP57" s="277">
        <f>1435.25+954.891479+2883.108521</f>
        <v>5273.25</v>
      </c>
      <c r="AQ57" s="196"/>
      <c r="AR57" s="196"/>
      <c r="AS57" s="361" t="s">
        <v>354</v>
      </c>
      <c r="AT57" s="249">
        <f t="shared" si="0"/>
        <v>2843.25</v>
      </c>
    </row>
    <row r="58" spans="1:46" s="261" customFormat="1" ht="66">
      <c r="A58" s="203"/>
      <c r="B58" s="199"/>
      <c r="C58" s="228"/>
      <c r="D58" s="228"/>
      <c r="E58" s="228"/>
      <c r="F58" s="228"/>
      <c r="G58" s="202"/>
      <c r="H58" s="202"/>
      <c r="I58" s="182"/>
      <c r="J58" s="182"/>
      <c r="K58" s="348"/>
      <c r="L58" s="338"/>
      <c r="M58" s="160"/>
      <c r="N58" s="160"/>
      <c r="O58" s="98"/>
      <c r="P58" s="160"/>
      <c r="Q58" s="350"/>
      <c r="R58" s="350"/>
      <c r="S58" s="354"/>
      <c r="T58" s="346"/>
      <c r="U58" s="346"/>
      <c r="V58" s="352"/>
      <c r="W58" s="224"/>
      <c r="X58" s="224"/>
      <c r="Y58" s="225"/>
      <c r="Z58" s="225"/>
      <c r="AA58" s="225"/>
      <c r="AB58" s="225"/>
      <c r="AC58" s="225"/>
      <c r="AD58" s="225"/>
      <c r="AE58" s="225"/>
      <c r="AF58" s="225"/>
      <c r="AG58" s="225"/>
      <c r="AH58" s="164" t="s">
        <v>5</v>
      </c>
      <c r="AI58" s="199" t="s">
        <v>329</v>
      </c>
      <c r="AJ58" s="228" t="s">
        <v>35</v>
      </c>
      <c r="AK58" s="228" t="s">
        <v>46</v>
      </c>
      <c r="AL58" s="228" t="s">
        <v>332</v>
      </c>
      <c r="AM58" s="228" t="s">
        <v>333</v>
      </c>
      <c r="AN58" s="202">
        <v>12526.574</v>
      </c>
      <c r="AO58" s="202">
        <v>12526.574</v>
      </c>
      <c r="AP58" s="277">
        <v>2.650098</v>
      </c>
      <c r="AQ58" s="182"/>
      <c r="AR58" s="182"/>
      <c r="AS58" s="278" t="s">
        <v>340</v>
      </c>
      <c r="AT58" s="249">
        <f t="shared" si="0"/>
        <v>2.650098</v>
      </c>
    </row>
    <row r="59" spans="1:46" s="261" customFormat="1" ht="33">
      <c r="A59" s="294" t="s">
        <v>290</v>
      </c>
      <c r="B59" s="198" t="s">
        <v>254</v>
      </c>
      <c r="C59" s="294"/>
      <c r="D59" s="294"/>
      <c r="E59" s="294"/>
      <c r="F59" s="295">
        <f>SUM(F62:F62)</f>
        <v>0</v>
      </c>
      <c r="G59" s="196"/>
      <c r="H59" s="196"/>
      <c r="I59" s="196">
        <f>I62+I63</f>
        <v>232</v>
      </c>
      <c r="J59" s="196">
        <f>J62+J63</f>
        <v>232</v>
      </c>
      <c r="K59" s="333" t="s">
        <v>290</v>
      </c>
      <c r="L59" s="335" t="s">
        <v>254</v>
      </c>
      <c r="M59" s="333"/>
      <c r="N59" s="333"/>
      <c r="O59" s="333"/>
      <c r="P59" s="345">
        <f>SUM(P62:P62)</f>
        <v>0</v>
      </c>
      <c r="Q59" s="346"/>
      <c r="R59" s="346"/>
      <c r="S59" s="346">
        <f>S60+S61</f>
        <v>232</v>
      </c>
      <c r="T59" s="346"/>
      <c r="U59" s="346"/>
      <c r="V59" s="347"/>
      <c r="W59" s="224"/>
      <c r="X59" s="224"/>
      <c r="Y59" s="225"/>
      <c r="Z59" s="225"/>
      <c r="AA59" s="225"/>
      <c r="AB59" s="225"/>
      <c r="AC59" s="225"/>
      <c r="AD59" s="225"/>
      <c r="AE59" s="225"/>
      <c r="AF59" s="225"/>
      <c r="AG59" s="225"/>
      <c r="AH59" s="380" t="s">
        <v>290</v>
      </c>
      <c r="AI59" s="198" t="s">
        <v>254</v>
      </c>
      <c r="AJ59" s="380"/>
      <c r="AK59" s="380"/>
      <c r="AL59" s="380"/>
      <c r="AM59" s="381">
        <f>SUM(AM62:AM62)</f>
        <v>0</v>
      </c>
      <c r="AN59" s="196"/>
      <c r="AO59" s="196"/>
      <c r="AP59" s="196">
        <f>AP60+AP61</f>
        <v>6161.8588199999995</v>
      </c>
      <c r="AQ59" s="196"/>
      <c r="AR59" s="196"/>
      <c r="AS59" s="197"/>
      <c r="AT59" s="249">
        <f t="shared" si="0"/>
        <v>5929.8588199999995</v>
      </c>
    </row>
    <row r="60" spans="1:58" s="287" customFormat="1" ht="16.5">
      <c r="A60" s="294" t="s">
        <v>293</v>
      </c>
      <c r="B60" s="198" t="s">
        <v>285</v>
      </c>
      <c r="C60" s="294"/>
      <c r="D60" s="294"/>
      <c r="E60" s="294"/>
      <c r="F60" s="295"/>
      <c r="G60" s="196"/>
      <c r="H60" s="196"/>
      <c r="I60" s="196"/>
      <c r="J60" s="196"/>
      <c r="K60" s="364" t="s">
        <v>293</v>
      </c>
      <c r="L60" s="335" t="s">
        <v>285</v>
      </c>
      <c r="M60" s="333"/>
      <c r="N60" s="333"/>
      <c r="O60" s="333"/>
      <c r="P60" s="345"/>
      <c r="Q60" s="346"/>
      <c r="R60" s="346"/>
      <c r="S60" s="346">
        <v>0</v>
      </c>
      <c r="T60" s="351"/>
      <c r="U60" s="351"/>
      <c r="V60" s="352"/>
      <c r="W60" s="279"/>
      <c r="X60" s="279"/>
      <c r="Y60" s="280"/>
      <c r="Z60" s="286"/>
      <c r="AA60" s="286"/>
      <c r="AB60" s="286"/>
      <c r="AC60" s="286"/>
      <c r="AD60" s="286"/>
      <c r="AE60" s="286"/>
      <c r="AF60" s="286"/>
      <c r="AG60" s="286"/>
      <c r="AH60" s="380" t="s">
        <v>293</v>
      </c>
      <c r="AI60" s="198" t="s">
        <v>285</v>
      </c>
      <c r="AJ60" s="380"/>
      <c r="AK60" s="380"/>
      <c r="AL60" s="380"/>
      <c r="AM60" s="381"/>
      <c r="AN60" s="196"/>
      <c r="AO60" s="196"/>
      <c r="AP60" s="196">
        <v>0</v>
      </c>
      <c r="AQ60" s="182"/>
      <c r="AR60" s="182"/>
      <c r="AS60" s="200"/>
      <c r="AT60" s="249">
        <f t="shared" si="0"/>
        <v>0</v>
      </c>
      <c r="AU60" s="269"/>
      <c r="AV60" s="270"/>
      <c r="AW60" s="270"/>
      <c r="AX60" s="270"/>
      <c r="AY60" s="289"/>
      <c r="AZ60" s="289"/>
      <c r="BA60" s="289"/>
      <c r="BB60" s="289"/>
      <c r="BC60" s="289"/>
      <c r="BD60" s="270"/>
      <c r="BE60" s="270"/>
      <c r="BF60" s="270"/>
    </row>
    <row r="61" spans="1:51" s="265" customFormat="1" ht="16.5" customHeight="1">
      <c r="A61" s="294" t="s">
        <v>294</v>
      </c>
      <c r="B61" s="198" t="s">
        <v>286</v>
      </c>
      <c r="C61" s="294"/>
      <c r="D61" s="294"/>
      <c r="E61" s="294"/>
      <c r="F61" s="295"/>
      <c r="G61" s="196"/>
      <c r="H61" s="196"/>
      <c r="I61" s="196"/>
      <c r="J61" s="196"/>
      <c r="K61" s="333" t="s">
        <v>294</v>
      </c>
      <c r="L61" s="335" t="s">
        <v>286</v>
      </c>
      <c r="M61" s="333"/>
      <c r="N61" s="333"/>
      <c r="O61" s="333"/>
      <c r="P61" s="345"/>
      <c r="Q61" s="346"/>
      <c r="R61" s="346"/>
      <c r="S61" s="346">
        <f>S62+S63</f>
        <v>232</v>
      </c>
      <c r="T61" s="346">
        <f>SUM(T68:T69)</f>
        <v>0</v>
      </c>
      <c r="U61" s="346"/>
      <c r="V61" s="347"/>
      <c r="W61" s="224"/>
      <c r="X61" s="224"/>
      <c r="Y61" s="225"/>
      <c r="Z61" s="264"/>
      <c r="AA61" s="264"/>
      <c r="AB61" s="264"/>
      <c r="AC61" s="264"/>
      <c r="AD61" s="264"/>
      <c r="AE61" s="264"/>
      <c r="AF61" s="264"/>
      <c r="AG61" s="264"/>
      <c r="AH61" s="380" t="s">
        <v>294</v>
      </c>
      <c r="AI61" s="198" t="s">
        <v>286</v>
      </c>
      <c r="AJ61" s="380"/>
      <c r="AK61" s="380"/>
      <c r="AL61" s="380"/>
      <c r="AM61" s="381"/>
      <c r="AN61" s="196"/>
      <c r="AO61" s="196"/>
      <c r="AP61" s="196">
        <f>SUM(AP62:AP66)</f>
        <v>6161.8588199999995</v>
      </c>
      <c r="AQ61" s="196">
        <f>SUM(AQ68:AQ69)</f>
        <v>0</v>
      </c>
      <c r="AR61" s="196"/>
      <c r="AS61" s="197"/>
      <c r="AT61" s="249">
        <f t="shared" si="0"/>
        <v>5929.8588199999995</v>
      </c>
      <c r="AY61" s="288"/>
    </row>
    <row r="62" spans="1:46" s="261" customFormat="1" ht="66">
      <c r="A62" s="203" t="s">
        <v>5</v>
      </c>
      <c r="B62" s="199" t="s">
        <v>214</v>
      </c>
      <c r="C62" s="228" t="s">
        <v>35</v>
      </c>
      <c r="D62" s="228" t="s">
        <v>45</v>
      </c>
      <c r="E62" s="298" t="s">
        <v>258</v>
      </c>
      <c r="F62" s="228" t="s">
        <v>221</v>
      </c>
      <c r="G62" s="202">
        <v>11163</v>
      </c>
      <c r="H62" s="202">
        <v>11163</v>
      </c>
      <c r="I62" s="182">
        <v>109</v>
      </c>
      <c r="J62" s="182">
        <v>109</v>
      </c>
      <c r="K62" s="348" t="s">
        <v>5</v>
      </c>
      <c r="L62" s="338" t="s">
        <v>214</v>
      </c>
      <c r="M62" s="160" t="s">
        <v>35</v>
      </c>
      <c r="N62" s="160" t="s">
        <v>45</v>
      </c>
      <c r="O62" s="98" t="s">
        <v>272</v>
      </c>
      <c r="P62" s="160" t="s">
        <v>221</v>
      </c>
      <c r="Q62" s="350">
        <v>11163</v>
      </c>
      <c r="R62" s="350">
        <v>11163</v>
      </c>
      <c r="S62" s="351">
        <v>109</v>
      </c>
      <c r="T62" s="346"/>
      <c r="U62" s="346"/>
      <c r="V62" s="347"/>
      <c r="W62" s="224"/>
      <c r="X62" s="224"/>
      <c r="Y62" s="225"/>
      <c r="Z62" s="225"/>
      <c r="AA62" s="225"/>
      <c r="AB62" s="225"/>
      <c r="AC62" s="225"/>
      <c r="AD62" s="225"/>
      <c r="AE62" s="225"/>
      <c r="AF62" s="225"/>
      <c r="AG62" s="225"/>
      <c r="AH62" s="203" t="s">
        <v>5</v>
      </c>
      <c r="AI62" s="199" t="s">
        <v>214</v>
      </c>
      <c r="AJ62" s="228" t="s">
        <v>35</v>
      </c>
      <c r="AK62" s="228" t="s">
        <v>45</v>
      </c>
      <c r="AL62" s="228" t="s">
        <v>272</v>
      </c>
      <c r="AM62" s="228" t="s">
        <v>221</v>
      </c>
      <c r="AN62" s="202">
        <v>11163</v>
      </c>
      <c r="AO62" s="202">
        <v>11163</v>
      </c>
      <c r="AP62" s="182">
        <v>109</v>
      </c>
      <c r="AQ62" s="196"/>
      <c r="AR62" s="196"/>
      <c r="AS62" s="197"/>
      <c r="AT62" s="249">
        <f t="shared" si="0"/>
        <v>0</v>
      </c>
    </row>
    <row r="63" spans="1:46" s="261" customFormat="1" ht="66">
      <c r="A63" s="203" t="s">
        <v>5</v>
      </c>
      <c r="B63" s="199" t="s">
        <v>246</v>
      </c>
      <c r="C63" s="228" t="s">
        <v>35</v>
      </c>
      <c r="D63" s="228" t="s">
        <v>17</v>
      </c>
      <c r="E63" s="298" t="s">
        <v>258</v>
      </c>
      <c r="F63" s="200" t="s">
        <v>247</v>
      </c>
      <c r="G63" s="182">
        <v>4967.05</v>
      </c>
      <c r="H63" s="182">
        <v>4967.05</v>
      </c>
      <c r="I63" s="182">
        <v>123</v>
      </c>
      <c r="J63" s="182">
        <v>123</v>
      </c>
      <c r="K63" s="348" t="s">
        <v>5</v>
      </c>
      <c r="L63" s="338" t="s">
        <v>246</v>
      </c>
      <c r="M63" s="160" t="s">
        <v>35</v>
      </c>
      <c r="N63" s="160" t="s">
        <v>17</v>
      </c>
      <c r="O63" s="98" t="s">
        <v>272</v>
      </c>
      <c r="P63" s="352" t="s">
        <v>247</v>
      </c>
      <c r="Q63" s="351">
        <v>4967.05</v>
      </c>
      <c r="R63" s="351">
        <v>4967.05</v>
      </c>
      <c r="S63" s="351">
        <v>123</v>
      </c>
      <c r="T63" s="346"/>
      <c r="U63" s="346"/>
      <c r="V63" s="347"/>
      <c r="W63" s="224"/>
      <c r="X63" s="224"/>
      <c r="Y63" s="225"/>
      <c r="Z63" s="225"/>
      <c r="AA63" s="225"/>
      <c r="AB63" s="225"/>
      <c r="AC63" s="225"/>
      <c r="AD63" s="225"/>
      <c r="AE63" s="225"/>
      <c r="AF63" s="225"/>
      <c r="AG63" s="225"/>
      <c r="AH63" s="203" t="s">
        <v>5</v>
      </c>
      <c r="AI63" s="199" t="s">
        <v>246</v>
      </c>
      <c r="AJ63" s="228" t="s">
        <v>35</v>
      </c>
      <c r="AK63" s="228" t="s">
        <v>17</v>
      </c>
      <c r="AL63" s="228" t="s">
        <v>272</v>
      </c>
      <c r="AM63" s="200" t="s">
        <v>247</v>
      </c>
      <c r="AN63" s="182">
        <v>4967.05</v>
      </c>
      <c r="AO63" s="182">
        <v>4967.05</v>
      </c>
      <c r="AP63" s="277">
        <v>102.85882</v>
      </c>
      <c r="AQ63" s="196"/>
      <c r="AR63" s="196"/>
      <c r="AS63" s="278" t="s">
        <v>326</v>
      </c>
      <c r="AT63" s="249">
        <f t="shared" si="0"/>
        <v>-20.141180000000006</v>
      </c>
    </row>
    <row r="64" spans="1:46" s="261" customFormat="1" ht="49.5">
      <c r="A64" s="203"/>
      <c r="B64" s="199"/>
      <c r="C64" s="228"/>
      <c r="D64" s="228"/>
      <c r="E64" s="298"/>
      <c r="F64" s="200"/>
      <c r="G64" s="182"/>
      <c r="H64" s="182"/>
      <c r="I64" s="182"/>
      <c r="J64" s="182"/>
      <c r="K64" s="348"/>
      <c r="L64" s="338"/>
      <c r="M64" s="160"/>
      <c r="N64" s="160"/>
      <c r="O64" s="98"/>
      <c r="P64" s="352"/>
      <c r="Q64" s="351"/>
      <c r="R64" s="351"/>
      <c r="S64" s="351"/>
      <c r="T64" s="346"/>
      <c r="U64" s="346"/>
      <c r="V64" s="347"/>
      <c r="W64" s="224"/>
      <c r="X64" s="224"/>
      <c r="Y64" s="225"/>
      <c r="Z64" s="225"/>
      <c r="AA64" s="225"/>
      <c r="AB64" s="225"/>
      <c r="AC64" s="225"/>
      <c r="AD64" s="225"/>
      <c r="AE64" s="225"/>
      <c r="AF64" s="225"/>
      <c r="AG64" s="225"/>
      <c r="AH64" s="164" t="s">
        <v>5</v>
      </c>
      <c r="AI64" s="199" t="s">
        <v>197</v>
      </c>
      <c r="AJ64" s="228" t="s">
        <v>35</v>
      </c>
      <c r="AK64" s="228" t="s">
        <v>45</v>
      </c>
      <c r="AL64" s="228" t="s">
        <v>272</v>
      </c>
      <c r="AM64" s="228" t="s">
        <v>223</v>
      </c>
      <c r="AN64" s="182">
        <v>8000</v>
      </c>
      <c r="AO64" s="182">
        <v>8000</v>
      </c>
      <c r="AP64" s="277">
        <v>760</v>
      </c>
      <c r="AQ64" s="182"/>
      <c r="AR64" s="182"/>
      <c r="AS64" s="278" t="s">
        <v>302</v>
      </c>
      <c r="AT64" s="249">
        <f t="shared" si="0"/>
        <v>760</v>
      </c>
    </row>
    <row r="65" spans="1:46" s="261" customFormat="1" ht="49.5">
      <c r="A65" s="203"/>
      <c r="B65" s="199"/>
      <c r="C65" s="228"/>
      <c r="D65" s="228"/>
      <c r="E65" s="298"/>
      <c r="F65" s="200"/>
      <c r="G65" s="182"/>
      <c r="H65" s="182"/>
      <c r="I65" s="182"/>
      <c r="J65" s="182"/>
      <c r="K65" s="348"/>
      <c r="L65" s="338"/>
      <c r="M65" s="160"/>
      <c r="N65" s="160"/>
      <c r="O65" s="98"/>
      <c r="P65" s="352"/>
      <c r="Q65" s="351"/>
      <c r="R65" s="351"/>
      <c r="S65" s="351"/>
      <c r="T65" s="346"/>
      <c r="U65" s="346"/>
      <c r="V65" s="347"/>
      <c r="W65" s="224"/>
      <c r="X65" s="224"/>
      <c r="Y65" s="225"/>
      <c r="Z65" s="225"/>
      <c r="AA65" s="225"/>
      <c r="AB65" s="225"/>
      <c r="AC65" s="225"/>
      <c r="AD65" s="225"/>
      <c r="AE65" s="225"/>
      <c r="AF65" s="225"/>
      <c r="AG65" s="225"/>
      <c r="AH65" s="164" t="s">
        <v>5</v>
      </c>
      <c r="AI65" s="199" t="s">
        <v>298</v>
      </c>
      <c r="AJ65" s="228" t="s">
        <v>35</v>
      </c>
      <c r="AK65" s="228" t="s">
        <v>299</v>
      </c>
      <c r="AL65" s="228" t="s">
        <v>272</v>
      </c>
      <c r="AM65" s="228" t="s">
        <v>300</v>
      </c>
      <c r="AN65" s="182">
        <v>5160</v>
      </c>
      <c r="AO65" s="182">
        <v>5160</v>
      </c>
      <c r="AP65" s="277">
        <v>2695</v>
      </c>
      <c r="AQ65" s="182"/>
      <c r="AR65" s="182"/>
      <c r="AS65" s="278" t="s">
        <v>302</v>
      </c>
      <c r="AT65" s="249">
        <f t="shared" si="0"/>
        <v>2695</v>
      </c>
    </row>
    <row r="66" spans="1:46" s="261" customFormat="1" ht="49.5">
      <c r="A66" s="203"/>
      <c r="B66" s="199"/>
      <c r="C66" s="228"/>
      <c r="D66" s="228"/>
      <c r="E66" s="298"/>
      <c r="F66" s="200"/>
      <c r="G66" s="182"/>
      <c r="H66" s="182"/>
      <c r="I66" s="182"/>
      <c r="J66" s="182"/>
      <c r="K66" s="348"/>
      <c r="L66" s="338"/>
      <c r="M66" s="160"/>
      <c r="N66" s="160"/>
      <c r="O66" s="98"/>
      <c r="P66" s="352"/>
      <c r="Q66" s="351"/>
      <c r="R66" s="351"/>
      <c r="S66" s="351"/>
      <c r="T66" s="346"/>
      <c r="U66" s="346"/>
      <c r="V66" s="347"/>
      <c r="W66" s="224"/>
      <c r="X66" s="224"/>
      <c r="Y66" s="225"/>
      <c r="Z66" s="225"/>
      <c r="AA66" s="225"/>
      <c r="AB66" s="225"/>
      <c r="AC66" s="225"/>
      <c r="AD66" s="225"/>
      <c r="AE66" s="225"/>
      <c r="AF66" s="225"/>
      <c r="AG66" s="225"/>
      <c r="AH66" s="164" t="s">
        <v>5</v>
      </c>
      <c r="AI66" s="199" t="s">
        <v>213</v>
      </c>
      <c r="AJ66" s="228" t="s">
        <v>35</v>
      </c>
      <c r="AK66" s="228" t="s">
        <v>44</v>
      </c>
      <c r="AL66" s="228" t="s">
        <v>272</v>
      </c>
      <c r="AM66" s="228" t="s">
        <v>276</v>
      </c>
      <c r="AN66" s="182">
        <v>4340</v>
      </c>
      <c r="AO66" s="182">
        <v>4340</v>
      </c>
      <c r="AP66" s="277">
        <v>2495</v>
      </c>
      <c r="AQ66" s="182"/>
      <c r="AR66" s="182"/>
      <c r="AS66" s="278" t="s">
        <v>302</v>
      </c>
      <c r="AT66" s="249">
        <f t="shared" si="0"/>
        <v>2495</v>
      </c>
    </row>
    <row r="67" spans="1:46" s="261" customFormat="1" ht="16.5">
      <c r="A67" s="203"/>
      <c r="B67" s="199"/>
      <c r="C67" s="228"/>
      <c r="D67" s="228"/>
      <c r="E67" s="298"/>
      <c r="F67" s="200"/>
      <c r="G67" s="182"/>
      <c r="H67" s="182"/>
      <c r="I67" s="182"/>
      <c r="J67" s="182"/>
      <c r="K67" s="348"/>
      <c r="L67" s="338"/>
      <c r="M67" s="160"/>
      <c r="N67" s="160"/>
      <c r="O67" s="98"/>
      <c r="P67" s="352"/>
      <c r="Q67" s="351"/>
      <c r="R67" s="351"/>
      <c r="S67" s="351"/>
      <c r="T67" s="346"/>
      <c r="U67" s="346"/>
      <c r="V67" s="347"/>
      <c r="W67" s="224"/>
      <c r="X67" s="224"/>
      <c r="Y67" s="225"/>
      <c r="Z67" s="225"/>
      <c r="AA67" s="225"/>
      <c r="AB67" s="225"/>
      <c r="AC67" s="225"/>
      <c r="AD67" s="225"/>
      <c r="AE67" s="225"/>
      <c r="AF67" s="225"/>
      <c r="AG67" s="225"/>
      <c r="AH67" s="203"/>
      <c r="AI67" s="199"/>
      <c r="AJ67" s="228"/>
      <c r="AK67" s="228"/>
      <c r="AL67" s="228"/>
      <c r="AM67" s="200"/>
      <c r="AN67" s="182"/>
      <c r="AO67" s="182"/>
      <c r="AP67" s="182"/>
      <c r="AQ67" s="196"/>
      <c r="AR67" s="196"/>
      <c r="AS67" s="197"/>
      <c r="AT67" s="249">
        <f t="shared" si="0"/>
        <v>0</v>
      </c>
    </row>
    <row r="68" spans="1:46" s="267" customFormat="1" ht="16.5">
      <c r="A68" s="294" t="s">
        <v>295</v>
      </c>
      <c r="B68" s="198" t="s">
        <v>253</v>
      </c>
      <c r="C68" s="294"/>
      <c r="D68" s="294"/>
      <c r="E68" s="294"/>
      <c r="F68" s="197"/>
      <c r="G68" s="196"/>
      <c r="H68" s="196"/>
      <c r="I68" s="196">
        <f>I71+I72+I73</f>
        <v>1968</v>
      </c>
      <c r="J68" s="196">
        <f>J71+J72+J73</f>
        <v>1968</v>
      </c>
      <c r="K68" s="333" t="s">
        <v>295</v>
      </c>
      <c r="L68" s="335" t="s">
        <v>253</v>
      </c>
      <c r="M68" s="333"/>
      <c r="N68" s="333"/>
      <c r="O68" s="333"/>
      <c r="P68" s="347"/>
      <c r="Q68" s="346"/>
      <c r="R68" s="346"/>
      <c r="S68" s="346">
        <f>S69+S70</f>
        <v>1968</v>
      </c>
      <c r="T68" s="351"/>
      <c r="U68" s="351"/>
      <c r="V68" s="352"/>
      <c r="W68" s="226"/>
      <c r="X68" s="226"/>
      <c r="Y68" s="220"/>
      <c r="Z68" s="266"/>
      <c r="AA68" s="266"/>
      <c r="AB68" s="266"/>
      <c r="AC68" s="266"/>
      <c r="AD68" s="266"/>
      <c r="AE68" s="266"/>
      <c r="AF68" s="266"/>
      <c r="AG68" s="266"/>
      <c r="AH68" s="380" t="s">
        <v>295</v>
      </c>
      <c r="AI68" s="198" t="s">
        <v>253</v>
      </c>
      <c r="AJ68" s="380"/>
      <c r="AK68" s="380"/>
      <c r="AL68" s="380"/>
      <c r="AM68" s="197"/>
      <c r="AN68" s="196"/>
      <c r="AO68" s="196"/>
      <c r="AP68" s="196">
        <f>AP69+AP70</f>
        <v>8664.649707</v>
      </c>
      <c r="AQ68" s="182"/>
      <c r="AR68" s="182"/>
      <c r="AS68" s="200"/>
      <c r="AT68" s="249">
        <f t="shared" si="0"/>
        <v>6696.6497070000005</v>
      </c>
    </row>
    <row r="69" spans="1:46" s="267" customFormat="1" ht="16.5">
      <c r="A69" s="294" t="s">
        <v>296</v>
      </c>
      <c r="B69" s="198" t="s">
        <v>285</v>
      </c>
      <c r="C69" s="294"/>
      <c r="D69" s="294"/>
      <c r="E69" s="294"/>
      <c r="F69" s="295"/>
      <c r="G69" s="196"/>
      <c r="H69" s="196"/>
      <c r="I69" s="196"/>
      <c r="J69" s="292"/>
      <c r="K69" s="333" t="s">
        <v>296</v>
      </c>
      <c r="L69" s="335" t="s">
        <v>285</v>
      </c>
      <c r="M69" s="333"/>
      <c r="N69" s="333"/>
      <c r="O69" s="333"/>
      <c r="P69" s="345"/>
      <c r="Q69" s="346"/>
      <c r="R69" s="346"/>
      <c r="S69" s="346">
        <v>0</v>
      </c>
      <c r="T69" s="351"/>
      <c r="U69" s="351"/>
      <c r="V69" s="352"/>
      <c r="W69" s="226"/>
      <c r="X69" s="226"/>
      <c r="Y69" s="220"/>
      <c r="Z69" s="266"/>
      <c r="AA69" s="266"/>
      <c r="AB69" s="266"/>
      <c r="AC69" s="266"/>
      <c r="AD69" s="266"/>
      <c r="AE69" s="266"/>
      <c r="AF69" s="266"/>
      <c r="AG69" s="266"/>
      <c r="AH69" s="380" t="s">
        <v>296</v>
      </c>
      <c r="AI69" s="198" t="s">
        <v>285</v>
      </c>
      <c r="AJ69" s="380"/>
      <c r="AK69" s="380"/>
      <c r="AL69" s="380"/>
      <c r="AM69" s="381"/>
      <c r="AN69" s="196"/>
      <c r="AO69" s="196"/>
      <c r="AP69" s="196">
        <v>0</v>
      </c>
      <c r="AQ69" s="182"/>
      <c r="AR69" s="182"/>
      <c r="AS69" s="200"/>
      <c r="AT69" s="249">
        <f t="shared" si="0"/>
        <v>0</v>
      </c>
    </row>
    <row r="70" spans="1:46" s="265" customFormat="1" ht="16.5" customHeight="1">
      <c r="A70" s="294" t="s">
        <v>297</v>
      </c>
      <c r="B70" s="198" t="s">
        <v>286</v>
      </c>
      <c r="C70" s="294"/>
      <c r="D70" s="294"/>
      <c r="E70" s="294"/>
      <c r="F70" s="295"/>
      <c r="G70" s="196"/>
      <c r="H70" s="196"/>
      <c r="I70" s="196"/>
      <c r="J70" s="293"/>
      <c r="K70" s="333" t="s">
        <v>297</v>
      </c>
      <c r="L70" s="335" t="s">
        <v>286</v>
      </c>
      <c r="M70" s="333"/>
      <c r="N70" s="333"/>
      <c r="O70" s="333"/>
      <c r="P70" s="345"/>
      <c r="Q70" s="346"/>
      <c r="R70" s="346"/>
      <c r="S70" s="346">
        <f>S71+S72+S73</f>
        <v>1968</v>
      </c>
      <c r="T70" s="346">
        <f>SUM(T73:T73)</f>
        <v>0</v>
      </c>
      <c r="U70" s="346"/>
      <c r="V70" s="347"/>
      <c r="W70" s="224"/>
      <c r="X70" s="224"/>
      <c r="Y70" s="225"/>
      <c r="Z70" s="264"/>
      <c r="AA70" s="264"/>
      <c r="AB70" s="264"/>
      <c r="AC70" s="264"/>
      <c r="AD70" s="264"/>
      <c r="AE70" s="264"/>
      <c r="AF70" s="264"/>
      <c r="AG70" s="264"/>
      <c r="AH70" s="380" t="s">
        <v>297</v>
      </c>
      <c r="AI70" s="198" t="s">
        <v>286</v>
      </c>
      <c r="AJ70" s="380"/>
      <c r="AK70" s="380"/>
      <c r="AL70" s="380"/>
      <c r="AM70" s="381"/>
      <c r="AN70" s="196"/>
      <c r="AO70" s="196"/>
      <c r="AP70" s="196">
        <f>SUM(AP71:AP78)</f>
        <v>8664.649707</v>
      </c>
      <c r="AQ70" s="196">
        <f>SUM(AQ73:AQ73)</f>
        <v>0</v>
      </c>
      <c r="AR70" s="196"/>
      <c r="AS70" s="197"/>
      <c r="AT70" s="249">
        <f t="shared" si="0"/>
        <v>6696.6497070000005</v>
      </c>
    </row>
    <row r="71" spans="1:46" s="261" customFormat="1" ht="66">
      <c r="A71" s="203" t="s">
        <v>5</v>
      </c>
      <c r="B71" s="199" t="s">
        <v>256</v>
      </c>
      <c r="C71" s="228" t="s">
        <v>35</v>
      </c>
      <c r="D71" s="228" t="s">
        <v>17</v>
      </c>
      <c r="E71" s="228" t="s">
        <v>257</v>
      </c>
      <c r="F71" s="200" t="s">
        <v>259</v>
      </c>
      <c r="G71" s="182">
        <v>1292.196</v>
      </c>
      <c r="H71" s="182">
        <v>1292.196</v>
      </c>
      <c r="I71" s="182">
        <v>1000</v>
      </c>
      <c r="J71" s="182">
        <v>1000</v>
      </c>
      <c r="K71" s="348" t="s">
        <v>5</v>
      </c>
      <c r="L71" s="338" t="s">
        <v>256</v>
      </c>
      <c r="M71" s="160" t="s">
        <v>35</v>
      </c>
      <c r="N71" s="160" t="s">
        <v>17</v>
      </c>
      <c r="O71" s="98" t="s">
        <v>273</v>
      </c>
      <c r="P71" s="352" t="s">
        <v>259</v>
      </c>
      <c r="Q71" s="351">
        <v>1292.196</v>
      </c>
      <c r="R71" s="351">
        <v>1292.196</v>
      </c>
      <c r="S71" s="351">
        <v>1000</v>
      </c>
      <c r="T71" s="346"/>
      <c r="U71" s="346"/>
      <c r="V71" s="347"/>
      <c r="W71" s="224"/>
      <c r="X71" s="224"/>
      <c r="Y71" s="225"/>
      <c r="Z71" s="225"/>
      <c r="AA71" s="225"/>
      <c r="AB71" s="225"/>
      <c r="AC71" s="225"/>
      <c r="AD71" s="225"/>
      <c r="AE71" s="225"/>
      <c r="AF71" s="225"/>
      <c r="AG71" s="225"/>
      <c r="AH71" s="203" t="s">
        <v>5</v>
      </c>
      <c r="AI71" s="199" t="s">
        <v>256</v>
      </c>
      <c r="AJ71" s="228" t="s">
        <v>35</v>
      </c>
      <c r="AK71" s="228" t="s">
        <v>17</v>
      </c>
      <c r="AL71" s="228" t="s">
        <v>273</v>
      </c>
      <c r="AM71" s="200" t="s">
        <v>259</v>
      </c>
      <c r="AN71" s="182">
        <v>1292.196</v>
      </c>
      <c r="AO71" s="182">
        <v>1292.196</v>
      </c>
      <c r="AP71" s="277">
        <v>1177</v>
      </c>
      <c r="AQ71" s="196"/>
      <c r="AR71" s="196"/>
      <c r="AS71" s="278" t="s">
        <v>327</v>
      </c>
      <c r="AT71" s="249">
        <f t="shared" si="0"/>
        <v>177</v>
      </c>
    </row>
    <row r="72" spans="1:49" s="261" customFormat="1" ht="49.5">
      <c r="A72" s="203" t="s">
        <v>5</v>
      </c>
      <c r="B72" s="199" t="s">
        <v>249</v>
      </c>
      <c r="C72" s="228" t="s">
        <v>35</v>
      </c>
      <c r="D72" s="228" t="s">
        <v>17</v>
      </c>
      <c r="E72" s="228" t="s">
        <v>257</v>
      </c>
      <c r="F72" s="200" t="s">
        <v>250</v>
      </c>
      <c r="G72" s="182">
        <v>3808</v>
      </c>
      <c r="H72" s="182">
        <v>3808</v>
      </c>
      <c r="I72" s="182">
        <v>611</v>
      </c>
      <c r="J72" s="182">
        <v>611</v>
      </c>
      <c r="K72" s="348" t="s">
        <v>5</v>
      </c>
      <c r="L72" s="338" t="s">
        <v>249</v>
      </c>
      <c r="M72" s="160" t="s">
        <v>35</v>
      </c>
      <c r="N72" s="160" t="s">
        <v>17</v>
      </c>
      <c r="O72" s="98" t="s">
        <v>273</v>
      </c>
      <c r="P72" s="352" t="s">
        <v>250</v>
      </c>
      <c r="Q72" s="351">
        <v>3808</v>
      </c>
      <c r="R72" s="351">
        <v>3808</v>
      </c>
      <c r="S72" s="351">
        <v>611</v>
      </c>
      <c r="T72" s="346"/>
      <c r="U72" s="346"/>
      <c r="V72" s="347"/>
      <c r="W72" s="224"/>
      <c r="X72" s="224"/>
      <c r="Y72" s="225"/>
      <c r="Z72" s="225"/>
      <c r="AA72" s="225"/>
      <c r="AB72" s="225"/>
      <c r="AC72" s="225"/>
      <c r="AD72" s="225"/>
      <c r="AE72" s="225"/>
      <c r="AF72" s="225"/>
      <c r="AG72" s="225"/>
      <c r="AH72" s="203" t="s">
        <v>5</v>
      </c>
      <c r="AI72" s="199" t="s">
        <v>249</v>
      </c>
      <c r="AJ72" s="228" t="s">
        <v>35</v>
      </c>
      <c r="AK72" s="228" t="s">
        <v>17</v>
      </c>
      <c r="AL72" s="228" t="s">
        <v>273</v>
      </c>
      <c r="AM72" s="200" t="s">
        <v>250</v>
      </c>
      <c r="AN72" s="182">
        <v>3808</v>
      </c>
      <c r="AO72" s="182">
        <v>3808</v>
      </c>
      <c r="AP72" s="182">
        <v>611</v>
      </c>
      <c r="AQ72" s="196"/>
      <c r="AR72" s="196"/>
      <c r="AS72" s="197"/>
      <c r="AT72" s="249">
        <f t="shared" si="0"/>
        <v>0</v>
      </c>
      <c r="AW72" s="379">
        <f>AP72+AP23</f>
        <v>3429</v>
      </c>
    </row>
    <row r="73" spans="1:58" s="285" customFormat="1" ht="49.5">
      <c r="A73" s="203" t="s">
        <v>5</v>
      </c>
      <c r="B73" s="199" t="s">
        <v>251</v>
      </c>
      <c r="C73" s="228" t="s">
        <v>35</v>
      </c>
      <c r="D73" s="228" t="s">
        <v>17</v>
      </c>
      <c r="E73" s="228" t="s">
        <v>257</v>
      </c>
      <c r="F73" s="200" t="s">
        <v>252</v>
      </c>
      <c r="G73" s="182">
        <v>4842</v>
      </c>
      <c r="H73" s="182">
        <v>4842</v>
      </c>
      <c r="I73" s="182">
        <v>357</v>
      </c>
      <c r="J73" s="182">
        <v>357</v>
      </c>
      <c r="K73" s="348" t="s">
        <v>5</v>
      </c>
      <c r="L73" s="338" t="s">
        <v>251</v>
      </c>
      <c r="M73" s="160" t="s">
        <v>35</v>
      </c>
      <c r="N73" s="160" t="s">
        <v>17</v>
      </c>
      <c r="O73" s="98" t="s">
        <v>273</v>
      </c>
      <c r="P73" s="352" t="s">
        <v>252</v>
      </c>
      <c r="Q73" s="351">
        <v>4842</v>
      </c>
      <c r="R73" s="351">
        <v>4842</v>
      </c>
      <c r="S73" s="351">
        <v>357</v>
      </c>
      <c r="T73" s="351"/>
      <c r="U73" s="351"/>
      <c r="V73" s="352"/>
      <c r="W73" s="279"/>
      <c r="X73" s="279"/>
      <c r="Y73" s="283"/>
      <c r="Z73" s="284"/>
      <c r="AA73" s="284"/>
      <c r="AB73" s="284"/>
      <c r="AC73" s="284"/>
      <c r="AD73" s="284"/>
      <c r="AE73" s="284"/>
      <c r="AF73" s="284"/>
      <c r="AG73" s="284"/>
      <c r="AH73" s="203" t="s">
        <v>5</v>
      </c>
      <c r="AI73" s="199" t="s">
        <v>251</v>
      </c>
      <c r="AJ73" s="228" t="s">
        <v>35</v>
      </c>
      <c r="AK73" s="228" t="s">
        <v>17</v>
      </c>
      <c r="AL73" s="228" t="s">
        <v>273</v>
      </c>
      <c r="AM73" s="200" t="s">
        <v>252</v>
      </c>
      <c r="AN73" s="182">
        <v>4842</v>
      </c>
      <c r="AO73" s="182">
        <v>4842</v>
      </c>
      <c r="AP73" s="277">
        <v>258.289707</v>
      </c>
      <c r="AQ73" s="182"/>
      <c r="AR73" s="182"/>
      <c r="AS73" s="278" t="s">
        <v>336</v>
      </c>
      <c r="AT73" s="249">
        <f t="shared" si="0"/>
        <v>-98.71029299999998</v>
      </c>
      <c r="AU73" s="267"/>
      <c r="AV73" s="267"/>
      <c r="AW73" s="267"/>
      <c r="AX73" s="267"/>
      <c r="AY73" s="267"/>
      <c r="AZ73" s="267"/>
      <c r="BA73" s="267"/>
      <c r="BB73" s="267"/>
      <c r="BC73" s="267"/>
      <c r="BD73" s="267"/>
      <c r="BE73" s="267"/>
      <c r="BF73" s="267"/>
    </row>
    <row r="74" spans="1:58" s="285" customFormat="1" ht="49.5">
      <c r="A74" s="203"/>
      <c r="B74" s="199"/>
      <c r="C74" s="228"/>
      <c r="D74" s="228"/>
      <c r="E74" s="228"/>
      <c r="F74" s="200"/>
      <c r="G74" s="182"/>
      <c r="H74" s="182"/>
      <c r="I74" s="182"/>
      <c r="J74" s="182"/>
      <c r="K74" s="348"/>
      <c r="L74" s="338"/>
      <c r="M74" s="160"/>
      <c r="N74" s="160"/>
      <c r="O74" s="98"/>
      <c r="P74" s="352"/>
      <c r="Q74" s="351"/>
      <c r="R74" s="351"/>
      <c r="S74" s="351"/>
      <c r="T74" s="351"/>
      <c r="U74" s="351"/>
      <c r="V74" s="352"/>
      <c r="W74" s="279"/>
      <c r="X74" s="279"/>
      <c r="Y74" s="283"/>
      <c r="Z74" s="284"/>
      <c r="AA74" s="284"/>
      <c r="AB74" s="284"/>
      <c r="AC74" s="284"/>
      <c r="AD74" s="284"/>
      <c r="AE74" s="284"/>
      <c r="AF74" s="284"/>
      <c r="AG74" s="284"/>
      <c r="AH74" s="164" t="s">
        <v>5</v>
      </c>
      <c r="AI74" s="199" t="s">
        <v>194</v>
      </c>
      <c r="AJ74" s="228" t="s">
        <v>35</v>
      </c>
      <c r="AK74" s="228" t="s">
        <v>44</v>
      </c>
      <c r="AL74" s="228" t="s">
        <v>273</v>
      </c>
      <c r="AM74" s="228" t="s">
        <v>316</v>
      </c>
      <c r="AN74" s="202">
        <v>4154.703766</v>
      </c>
      <c r="AO74" s="202">
        <v>4154.703766</v>
      </c>
      <c r="AP74" s="277">
        <v>2640</v>
      </c>
      <c r="AQ74" s="182"/>
      <c r="AR74" s="182"/>
      <c r="AS74" s="278" t="s">
        <v>302</v>
      </c>
      <c r="AT74" s="249">
        <f t="shared" si="0"/>
        <v>2640</v>
      </c>
      <c r="AU74" s="267"/>
      <c r="AV74" s="267"/>
      <c r="AW74" s="267"/>
      <c r="AX74" s="267"/>
      <c r="AY74" s="267"/>
      <c r="AZ74" s="267"/>
      <c r="BA74" s="267"/>
      <c r="BB74" s="267"/>
      <c r="BC74" s="267"/>
      <c r="BD74" s="267"/>
      <c r="BE74" s="267"/>
      <c r="BF74" s="267"/>
    </row>
    <row r="75" spans="1:58" s="285" customFormat="1" ht="49.5">
      <c r="A75" s="203"/>
      <c r="B75" s="199"/>
      <c r="C75" s="228"/>
      <c r="D75" s="228"/>
      <c r="E75" s="228"/>
      <c r="F75" s="200"/>
      <c r="G75" s="182"/>
      <c r="H75" s="182"/>
      <c r="I75" s="182"/>
      <c r="J75" s="182"/>
      <c r="K75" s="348"/>
      <c r="L75" s="338"/>
      <c r="M75" s="160"/>
      <c r="N75" s="160"/>
      <c r="O75" s="98"/>
      <c r="P75" s="352"/>
      <c r="Q75" s="351"/>
      <c r="R75" s="351"/>
      <c r="S75" s="351"/>
      <c r="T75" s="351"/>
      <c r="U75" s="351"/>
      <c r="V75" s="352"/>
      <c r="W75" s="279"/>
      <c r="X75" s="279"/>
      <c r="Y75" s="283"/>
      <c r="Z75" s="284"/>
      <c r="AA75" s="284"/>
      <c r="AB75" s="284"/>
      <c r="AC75" s="284"/>
      <c r="AD75" s="284"/>
      <c r="AE75" s="284"/>
      <c r="AF75" s="284"/>
      <c r="AG75" s="284"/>
      <c r="AH75" s="164" t="s">
        <v>5</v>
      </c>
      <c r="AI75" s="199" t="s">
        <v>328</v>
      </c>
      <c r="AJ75" s="228" t="s">
        <v>35</v>
      </c>
      <c r="AK75" s="228" t="s">
        <v>44</v>
      </c>
      <c r="AL75" s="228" t="s">
        <v>331</v>
      </c>
      <c r="AM75" s="160" t="s">
        <v>350</v>
      </c>
      <c r="AN75" s="350">
        <f>AO75</f>
        <v>1215.334</v>
      </c>
      <c r="AO75" s="350">
        <v>1215.334</v>
      </c>
      <c r="AP75" s="277">
        <v>1040</v>
      </c>
      <c r="AQ75" s="182"/>
      <c r="AR75" s="182"/>
      <c r="AS75" s="278" t="s">
        <v>302</v>
      </c>
      <c r="AT75" s="249">
        <f t="shared" si="0"/>
        <v>1040</v>
      </c>
      <c r="AU75" s="267"/>
      <c r="AV75" s="267"/>
      <c r="AW75" s="267"/>
      <c r="AX75" s="267"/>
      <c r="AY75" s="267"/>
      <c r="AZ75" s="267"/>
      <c r="BA75" s="267"/>
      <c r="BB75" s="267"/>
      <c r="BC75" s="267"/>
      <c r="BD75" s="267"/>
      <c r="BE75" s="267"/>
      <c r="BF75" s="267"/>
    </row>
    <row r="76" spans="1:58" s="285" customFormat="1" ht="49.5">
      <c r="A76" s="203"/>
      <c r="B76" s="199"/>
      <c r="C76" s="228"/>
      <c r="D76" s="228"/>
      <c r="E76" s="228"/>
      <c r="F76" s="200"/>
      <c r="G76" s="182"/>
      <c r="H76" s="182"/>
      <c r="I76" s="182"/>
      <c r="J76" s="182"/>
      <c r="K76" s="348"/>
      <c r="L76" s="338"/>
      <c r="M76" s="160"/>
      <c r="N76" s="160"/>
      <c r="O76" s="98"/>
      <c r="P76" s="352"/>
      <c r="Q76" s="351"/>
      <c r="R76" s="351"/>
      <c r="S76" s="351"/>
      <c r="T76" s="351"/>
      <c r="U76" s="351"/>
      <c r="V76" s="352"/>
      <c r="W76" s="279"/>
      <c r="X76" s="279"/>
      <c r="Y76" s="283"/>
      <c r="Z76" s="284"/>
      <c r="AA76" s="284"/>
      <c r="AB76" s="284"/>
      <c r="AC76" s="284"/>
      <c r="AD76" s="284"/>
      <c r="AE76" s="284"/>
      <c r="AF76" s="284"/>
      <c r="AG76" s="284"/>
      <c r="AH76" s="164" t="s">
        <v>5</v>
      </c>
      <c r="AI76" s="199" t="s">
        <v>330</v>
      </c>
      <c r="AJ76" s="228" t="s">
        <v>35</v>
      </c>
      <c r="AK76" s="228" t="s">
        <v>44</v>
      </c>
      <c r="AL76" s="228" t="s">
        <v>331</v>
      </c>
      <c r="AM76" s="228" t="s">
        <v>334</v>
      </c>
      <c r="AN76" s="202">
        <v>750</v>
      </c>
      <c r="AO76" s="202">
        <v>750</v>
      </c>
      <c r="AP76" s="277">
        <v>680</v>
      </c>
      <c r="AQ76" s="182"/>
      <c r="AR76" s="182"/>
      <c r="AS76" s="278" t="s">
        <v>302</v>
      </c>
      <c r="AT76" s="249">
        <f t="shared" si="0"/>
        <v>680</v>
      </c>
      <c r="AU76" s="267"/>
      <c r="AV76" s="267"/>
      <c r="AW76" s="267"/>
      <c r="AX76" s="267"/>
      <c r="AY76" s="267"/>
      <c r="AZ76" s="267"/>
      <c r="BA76" s="267"/>
      <c r="BB76" s="267"/>
      <c r="BC76" s="267"/>
      <c r="BD76" s="267"/>
      <c r="BE76" s="267"/>
      <c r="BF76" s="267"/>
    </row>
    <row r="77" spans="1:58" s="285" customFormat="1" ht="66">
      <c r="A77" s="203"/>
      <c r="B77" s="199"/>
      <c r="C77" s="228"/>
      <c r="D77" s="228"/>
      <c r="E77" s="228"/>
      <c r="F77" s="200"/>
      <c r="G77" s="182"/>
      <c r="H77" s="182"/>
      <c r="I77" s="182"/>
      <c r="J77" s="182"/>
      <c r="K77" s="348"/>
      <c r="L77" s="338"/>
      <c r="M77" s="160"/>
      <c r="N77" s="160"/>
      <c r="O77" s="98"/>
      <c r="P77" s="352"/>
      <c r="Q77" s="351"/>
      <c r="R77" s="351"/>
      <c r="S77" s="351"/>
      <c r="T77" s="351"/>
      <c r="U77" s="351"/>
      <c r="V77" s="352"/>
      <c r="W77" s="279"/>
      <c r="X77" s="279"/>
      <c r="Y77" s="283"/>
      <c r="Z77" s="284"/>
      <c r="AA77" s="284"/>
      <c r="AB77" s="284"/>
      <c r="AC77" s="284"/>
      <c r="AD77" s="284"/>
      <c r="AE77" s="284"/>
      <c r="AF77" s="284"/>
      <c r="AG77" s="284"/>
      <c r="AH77" s="164" t="s">
        <v>5</v>
      </c>
      <c r="AI77" s="199" t="s">
        <v>335</v>
      </c>
      <c r="AJ77" s="228" t="s">
        <v>35</v>
      </c>
      <c r="AK77" s="228" t="s">
        <v>44</v>
      </c>
      <c r="AL77" s="228" t="s">
        <v>273</v>
      </c>
      <c r="AM77" s="160"/>
      <c r="AN77" s="202">
        <v>7947.108</v>
      </c>
      <c r="AO77" s="202">
        <v>7947.108</v>
      </c>
      <c r="AP77" s="277">
        <v>1950</v>
      </c>
      <c r="AQ77" s="182"/>
      <c r="AR77" s="182"/>
      <c r="AS77" s="278" t="s">
        <v>337</v>
      </c>
      <c r="AT77" s="249">
        <f t="shared" si="0"/>
        <v>1950</v>
      </c>
      <c r="AU77" s="267"/>
      <c r="AV77" s="267"/>
      <c r="AW77" s="267"/>
      <c r="AX77" s="267"/>
      <c r="AY77" s="267"/>
      <c r="AZ77" s="267"/>
      <c r="BA77" s="267"/>
      <c r="BB77" s="267"/>
      <c r="BC77" s="267"/>
      <c r="BD77" s="267"/>
      <c r="BE77" s="267"/>
      <c r="BF77" s="267"/>
    </row>
    <row r="78" spans="1:58" s="285" customFormat="1" ht="33" customHeight="1">
      <c r="A78" s="203"/>
      <c r="B78" s="199"/>
      <c r="C78" s="228"/>
      <c r="D78" s="228"/>
      <c r="E78" s="228"/>
      <c r="F78" s="200"/>
      <c r="G78" s="182"/>
      <c r="H78" s="182"/>
      <c r="I78" s="182"/>
      <c r="J78" s="182"/>
      <c r="K78" s="348"/>
      <c r="L78" s="338"/>
      <c r="M78" s="160"/>
      <c r="N78" s="160"/>
      <c r="O78" s="98"/>
      <c r="P78" s="352"/>
      <c r="Q78" s="351"/>
      <c r="R78" s="351"/>
      <c r="S78" s="351"/>
      <c r="T78" s="351"/>
      <c r="U78" s="351"/>
      <c r="V78" s="352"/>
      <c r="W78" s="279"/>
      <c r="X78" s="279"/>
      <c r="Y78" s="283"/>
      <c r="Z78" s="284"/>
      <c r="AA78" s="284"/>
      <c r="AB78" s="284"/>
      <c r="AC78" s="284"/>
      <c r="AD78" s="284"/>
      <c r="AE78" s="284"/>
      <c r="AF78" s="284"/>
      <c r="AG78" s="284"/>
      <c r="AH78" s="203" t="s">
        <v>5</v>
      </c>
      <c r="AI78" s="199" t="s">
        <v>338</v>
      </c>
      <c r="AJ78" s="228" t="s">
        <v>339</v>
      </c>
      <c r="AK78" s="228" t="s">
        <v>17</v>
      </c>
      <c r="AL78" s="228">
        <v>2022</v>
      </c>
      <c r="AM78" s="200"/>
      <c r="AN78" s="182">
        <v>924.93488</v>
      </c>
      <c r="AO78" s="182">
        <v>308.36</v>
      </c>
      <c r="AP78" s="277">
        <v>308.36</v>
      </c>
      <c r="AQ78" s="182"/>
      <c r="AR78" s="182"/>
      <c r="AS78" s="278" t="s">
        <v>302</v>
      </c>
      <c r="AT78" s="249">
        <f t="shared" si="0"/>
        <v>308.36</v>
      </c>
      <c r="AU78" s="267"/>
      <c r="AV78" s="267"/>
      <c r="AW78" s="267"/>
      <c r="AX78" s="267"/>
      <c r="AY78" s="267"/>
      <c r="AZ78" s="267"/>
      <c r="BA78" s="267"/>
      <c r="BB78" s="267"/>
      <c r="BC78" s="267"/>
      <c r="BD78" s="267"/>
      <c r="BE78" s="267"/>
      <c r="BF78" s="267"/>
    </row>
    <row r="79" spans="1:46" s="265" customFormat="1" ht="49.5">
      <c r="A79" s="203">
        <v>2</v>
      </c>
      <c r="B79" s="198" t="s">
        <v>280</v>
      </c>
      <c r="C79" s="294"/>
      <c r="D79" s="294"/>
      <c r="E79" s="294"/>
      <c r="F79" s="197"/>
      <c r="G79" s="196"/>
      <c r="H79" s="196"/>
      <c r="I79" s="196">
        <v>1000</v>
      </c>
      <c r="J79" s="196">
        <v>1000</v>
      </c>
      <c r="K79" s="348">
        <v>2</v>
      </c>
      <c r="L79" s="335" t="s">
        <v>280</v>
      </c>
      <c r="M79" s="333"/>
      <c r="N79" s="333"/>
      <c r="O79" s="364"/>
      <c r="P79" s="347"/>
      <c r="Q79" s="346"/>
      <c r="R79" s="346"/>
      <c r="S79" s="346">
        <v>1000</v>
      </c>
      <c r="T79" s="346"/>
      <c r="U79" s="346"/>
      <c r="V79" s="347"/>
      <c r="W79" s="224"/>
      <c r="X79" s="224"/>
      <c r="Y79" s="225"/>
      <c r="Z79" s="264"/>
      <c r="AA79" s="264"/>
      <c r="AB79" s="264"/>
      <c r="AC79" s="264"/>
      <c r="AD79" s="264"/>
      <c r="AE79" s="264"/>
      <c r="AF79" s="264"/>
      <c r="AG79" s="264"/>
      <c r="AH79" s="203">
        <v>2</v>
      </c>
      <c r="AI79" s="198" t="s">
        <v>280</v>
      </c>
      <c r="AJ79" s="380"/>
      <c r="AK79" s="380"/>
      <c r="AL79" s="380"/>
      <c r="AM79" s="197"/>
      <c r="AN79" s="196"/>
      <c r="AO79" s="196"/>
      <c r="AP79" s="196">
        <v>1000</v>
      </c>
      <c r="AQ79" s="196"/>
      <c r="AR79" s="196"/>
      <c r="AS79" s="197"/>
      <c r="AT79" s="249">
        <f aca="true" t="shared" si="1" ref="AT79:AT99">AP79-S79</f>
        <v>0</v>
      </c>
    </row>
    <row r="80" spans="1:46" s="265" customFormat="1" ht="115.5">
      <c r="A80" s="203">
        <v>3</v>
      </c>
      <c r="B80" s="198" t="s">
        <v>245</v>
      </c>
      <c r="C80" s="294"/>
      <c r="D80" s="294"/>
      <c r="E80" s="294"/>
      <c r="F80" s="197"/>
      <c r="G80" s="196"/>
      <c r="H80" s="196"/>
      <c r="I80" s="196">
        <v>736</v>
      </c>
      <c r="J80" s="196">
        <v>736</v>
      </c>
      <c r="K80" s="348">
        <v>3</v>
      </c>
      <c r="L80" s="335" t="s">
        <v>245</v>
      </c>
      <c r="M80" s="333"/>
      <c r="N80" s="333"/>
      <c r="O80" s="364"/>
      <c r="P80" s="347"/>
      <c r="Q80" s="346"/>
      <c r="R80" s="346"/>
      <c r="S80" s="346">
        <v>736</v>
      </c>
      <c r="T80" s="346"/>
      <c r="U80" s="346"/>
      <c r="V80" s="347"/>
      <c r="W80" s="224"/>
      <c r="X80" s="224"/>
      <c r="Y80" s="225"/>
      <c r="Z80" s="264"/>
      <c r="AA80" s="264"/>
      <c r="AB80" s="264"/>
      <c r="AC80" s="264"/>
      <c r="AD80" s="264"/>
      <c r="AE80" s="264"/>
      <c r="AF80" s="264"/>
      <c r="AG80" s="264"/>
      <c r="AH80" s="203">
        <v>3</v>
      </c>
      <c r="AI80" s="198" t="s">
        <v>245</v>
      </c>
      <c r="AJ80" s="380"/>
      <c r="AK80" s="380"/>
      <c r="AL80" s="380"/>
      <c r="AM80" s="197"/>
      <c r="AN80" s="196"/>
      <c r="AO80" s="196"/>
      <c r="AP80" s="196">
        <v>736</v>
      </c>
      <c r="AQ80" s="196"/>
      <c r="AR80" s="196"/>
      <c r="AS80" s="197"/>
      <c r="AT80" s="249">
        <f t="shared" si="1"/>
        <v>0</v>
      </c>
    </row>
    <row r="81" spans="1:94" s="265" customFormat="1" ht="66">
      <c r="A81" s="294" t="s">
        <v>212</v>
      </c>
      <c r="B81" s="198" t="s">
        <v>203</v>
      </c>
      <c r="C81" s="294"/>
      <c r="D81" s="294"/>
      <c r="E81" s="294"/>
      <c r="F81" s="294"/>
      <c r="G81" s="196">
        <f>G82+G100</f>
        <v>0</v>
      </c>
      <c r="H81" s="196">
        <f>H82+H100</f>
        <v>0</v>
      </c>
      <c r="I81" s="196">
        <f>I82</f>
        <v>870</v>
      </c>
      <c r="J81" s="196">
        <f>J82</f>
        <v>870</v>
      </c>
      <c r="K81" s="333" t="s">
        <v>212</v>
      </c>
      <c r="L81" s="335" t="s">
        <v>203</v>
      </c>
      <c r="M81" s="333"/>
      <c r="N81" s="333"/>
      <c r="O81" s="333"/>
      <c r="P81" s="333"/>
      <c r="Q81" s="346">
        <f>Q82+Q100</f>
        <v>0</v>
      </c>
      <c r="R81" s="346">
        <f>R82+R100</f>
        <v>0</v>
      </c>
      <c r="S81" s="346">
        <f>S82</f>
        <v>870</v>
      </c>
      <c r="T81" s="346">
        <f>T82</f>
        <v>0</v>
      </c>
      <c r="U81" s="346"/>
      <c r="V81" s="346">
        <f>V82+V100</f>
        <v>0</v>
      </c>
      <c r="W81" s="204">
        <f>W82+W100</f>
        <v>870</v>
      </c>
      <c r="X81" s="204">
        <f>X82+X100</f>
        <v>870</v>
      </c>
      <c r="Y81" s="255"/>
      <c r="Z81" s="196">
        <f aca="true" t="shared" si="2" ref="Z81:AG81">Z82+Z100</f>
        <v>0</v>
      </c>
      <c r="AA81" s="196">
        <f t="shared" si="2"/>
        <v>0</v>
      </c>
      <c r="AB81" s="196">
        <f t="shared" si="2"/>
        <v>0</v>
      </c>
      <c r="AC81" s="196">
        <f t="shared" si="2"/>
        <v>0</v>
      </c>
      <c r="AD81" s="196">
        <f t="shared" si="2"/>
        <v>0</v>
      </c>
      <c r="AE81" s="196">
        <f t="shared" si="2"/>
        <v>0</v>
      </c>
      <c r="AF81" s="204">
        <f t="shared" si="2"/>
        <v>870</v>
      </c>
      <c r="AG81" s="244">
        <f t="shared" si="2"/>
        <v>870</v>
      </c>
      <c r="AH81" s="380" t="s">
        <v>212</v>
      </c>
      <c r="AI81" s="198" t="s">
        <v>203</v>
      </c>
      <c r="AJ81" s="380"/>
      <c r="AK81" s="380"/>
      <c r="AL81" s="380"/>
      <c r="AM81" s="380"/>
      <c r="AN81" s="196">
        <f>AN82+AN100</f>
        <v>0</v>
      </c>
      <c r="AO81" s="196">
        <f>AO82+AO100</f>
        <v>0</v>
      </c>
      <c r="AP81" s="196">
        <f>AP82</f>
        <v>870</v>
      </c>
      <c r="AQ81" s="196">
        <f>AQ82</f>
        <v>0</v>
      </c>
      <c r="AR81" s="196"/>
      <c r="AS81" s="196">
        <f>AS82+AS100</f>
        <v>0</v>
      </c>
      <c r="AT81" s="249">
        <f t="shared" si="1"/>
        <v>0</v>
      </c>
      <c r="AU81" s="246"/>
      <c r="AV81" s="247"/>
      <c r="AW81" s="247"/>
      <c r="AX81" s="247"/>
      <c r="AY81" s="247"/>
      <c r="AZ81" s="247"/>
      <c r="BA81" s="247"/>
      <c r="BB81" s="248"/>
      <c r="BC81" s="248"/>
      <c r="BD81" s="246"/>
      <c r="BE81" s="248"/>
      <c r="BF81" s="248"/>
      <c r="BG81" s="248"/>
      <c r="BH81" s="248"/>
      <c r="BI81" s="248"/>
      <c r="BJ81" s="248"/>
      <c r="BK81" s="248"/>
      <c r="BL81" s="248"/>
      <c r="BM81" s="246"/>
      <c r="BN81" s="247"/>
      <c r="BO81" s="247"/>
      <c r="BP81" s="247"/>
      <c r="BQ81" s="247"/>
      <c r="BR81" s="247"/>
      <c r="BS81" s="247"/>
      <c r="BT81" s="247"/>
      <c r="BU81" s="247"/>
      <c r="BV81" s="246"/>
      <c r="BW81" s="247"/>
      <c r="BX81" s="247"/>
      <c r="BY81" s="247"/>
      <c r="BZ81" s="247"/>
      <c r="CA81" s="247"/>
      <c r="CB81" s="247"/>
      <c r="CC81" s="247"/>
      <c r="CD81" s="247"/>
      <c r="CE81" s="249"/>
      <c r="CF81" s="250"/>
      <c r="CG81" s="250"/>
      <c r="CH81" s="225"/>
      <c r="CI81" s="264"/>
      <c r="CJ81" s="264"/>
      <c r="CK81" s="264"/>
      <c r="CL81" s="264"/>
      <c r="CM81" s="264"/>
      <c r="CN81" s="264"/>
      <c r="CO81" s="264"/>
      <c r="CP81" s="264"/>
    </row>
    <row r="82" spans="1:94" s="265" customFormat="1" ht="16.5">
      <c r="A82" s="294">
        <v>1</v>
      </c>
      <c r="B82" s="198" t="s">
        <v>157</v>
      </c>
      <c r="C82" s="294"/>
      <c r="D82" s="294"/>
      <c r="E82" s="294"/>
      <c r="F82" s="294"/>
      <c r="G82" s="196"/>
      <c r="H82" s="196"/>
      <c r="I82" s="196">
        <f>I83</f>
        <v>870</v>
      </c>
      <c r="J82" s="196">
        <f>J83</f>
        <v>870</v>
      </c>
      <c r="K82" s="333">
        <v>1</v>
      </c>
      <c r="L82" s="335" t="s">
        <v>157</v>
      </c>
      <c r="M82" s="333"/>
      <c r="N82" s="333"/>
      <c r="O82" s="333"/>
      <c r="P82" s="333"/>
      <c r="Q82" s="346"/>
      <c r="R82" s="346"/>
      <c r="S82" s="346">
        <f>S83</f>
        <v>870</v>
      </c>
      <c r="T82" s="346">
        <f>T83</f>
        <v>0</v>
      </c>
      <c r="U82" s="346"/>
      <c r="V82" s="346">
        <f>SUM(V86:V86)</f>
        <v>0</v>
      </c>
      <c r="W82" s="204">
        <f>SUM(W86:W86)</f>
        <v>870</v>
      </c>
      <c r="X82" s="204">
        <f>SUM(X86:X86)</f>
        <v>870</v>
      </c>
      <c r="Y82" s="255"/>
      <c r="Z82" s="196"/>
      <c r="AA82" s="196"/>
      <c r="AB82" s="196"/>
      <c r="AC82" s="196"/>
      <c r="AD82" s="196">
        <f>SUM(AD86:AD86)</f>
        <v>0</v>
      </c>
      <c r="AE82" s="196">
        <f>SUM(AE86:AE86)</f>
        <v>0</v>
      </c>
      <c r="AF82" s="204">
        <f>SUM(AF86:AF86)</f>
        <v>870</v>
      </c>
      <c r="AG82" s="244">
        <f>SUM(AG86:AG86)</f>
        <v>870</v>
      </c>
      <c r="AH82" s="380">
        <v>1</v>
      </c>
      <c r="AI82" s="198" t="s">
        <v>157</v>
      </c>
      <c r="AJ82" s="380"/>
      <c r="AK82" s="380"/>
      <c r="AL82" s="380"/>
      <c r="AM82" s="380"/>
      <c r="AN82" s="196"/>
      <c r="AO82" s="196"/>
      <c r="AP82" s="196">
        <f>AP83</f>
        <v>870</v>
      </c>
      <c r="AQ82" s="196">
        <f>AQ83</f>
        <v>0</v>
      </c>
      <c r="AR82" s="196"/>
      <c r="AS82" s="196">
        <f>SUM(AS86:AS86)</f>
        <v>0</v>
      </c>
      <c r="AT82" s="249">
        <f t="shared" si="1"/>
        <v>0</v>
      </c>
      <c r="AU82" s="246"/>
      <c r="AV82" s="247"/>
      <c r="AW82" s="247"/>
      <c r="AX82" s="247"/>
      <c r="AY82" s="247"/>
      <c r="AZ82" s="247"/>
      <c r="BA82" s="247"/>
      <c r="BB82" s="248"/>
      <c r="BC82" s="248"/>
      <c r="BD82" s="246"/>
      <c r="BE82" s="248"/>
      <c r="BF82" s="248"/>
      <c r="BG82" s="248"/>
      <c r="BH82" s="248"/>
      <c r="BI82" s="248"/>
      <c r="BJ82" s="248"/>
      <c r="BK82" s="248"/>
      <c r="BL82" s="248"/>
      <c r="BM82" s="246"/>
      <c r="BN82" s="247"/>
      <c r="BO82" s="247"/>
      <c r="BP82" s="247"/>
      <c r="BQ82" s="247"/>
      <c r="BR82" s="247"/>
      <c r="BS82" s="247"/>
      <c r="BT82" s="247"/>
      <c r="BU82" s="247"/>
      <c r="BV82" s="246"/>
      <c r="BW82" s="247"/>
      <c r="BX82" s="247"/>
      <c r="BY82" s="247"/>
      <c r="BZ82" s="247"/>
      <c r="CA82" s="247"/>
      <c r="CB82" s="247"/>
      <c r="CC82" s="247"/>
      <c r="CD82" s="247"/>
      <c r="CE82" s="249"/>
      <c r="CF82" s="250"/>
      <c r="CG82" s="250"/>
      <c r="CH82" s="225"/>
      <c r="CI82" s="264"/>
      <c r="CJ82" s="264"/>
      <c r="CK82" s="264"/>
      <c r="CL82" s="264"/>
      <c r="CM82" s="264"/>
      <c r="CN82" s="264"/>
      <c r="CO82" s="264"/>
      <c r="CP82" s="264"/>
    </row>
    <row r="83" spans="1:94" s="265" customFormat="1" ht="33">
      <c r="A83" s="294" t="s">
        <v>16</v>
      </c>
      <c r="B83" s="198" t="s">
        <v>254</v>
      </c>
      <c r="C83" s="294"/>
      <c r="D83" s="294"/>
      <c r="E83" s="294"/>
      <c r="F83" s="294"/>
      <c r="G83" s="196"/>
      <c r="H83" s="196"/>
      <c r="I83" s="196">
        <f>I86</f>
        <v>870</v>
      </c>
      <c r="J83" s="196">
        <f>J86</f>
        <v>870</v>
      </c>
      <c r="K83" s="333" t="s">
        <v>16</v>
      </c>
      <c r="L83" s="335" t="s">
        <v>254</v>
      </c>
      <c r="M83" s="333"/>
      <c r="N83" s="333"/>
      <c r="O83" s="333"/>
      <c r="P83" s="333"/>
      <c r="Q83" s="346"/>
      <c r="R83" s="346"/>
      <c r="S83" s="346">
        <f>S86</f>
        <v>870</v>
      </c>
      <c r="T83" s="346">
        <f>T86</f>
        <v>0</v>
      </c>
      <c r="U83" s="346"/>
      <c r="V83" s="346"/>
      <c r="W83" s="204"/>
      <c r="X83" s="204"/>
      <c r="Y83" s="276"/>
      <c r="Z83" s="196"/>
      <c r="AA83" s="196"/>
      <c r="AB83" s="196"/>
      <c r="AC83" s="196"/>
      <c r="AD83" s="196"/>
      <c r="AE83" s="196"/>
      <c r="AF83" s="204"/>
      <c r="AG83" s="244"/>
      <c r="AH83" s="380" t="s">
        <v>16</v>
      </c>
      <c r="AI83" s="198" t="s">
        <v>254</v>
      </c>
      <c r="AJ83" s="380"/>
      <c r="AK83" s="380"/>
      <c r="AL83" s="380"/>
      <c r="AM83" s="380"/>
      <c r="AN83" s="196"/>
      <c r="AO83" s="196"/>
      <c r="AP83" s="196">
        <f>AP86</f>
        <v>870</v>
      </c>
      <c r="AQ83" s="196">
        <f>AQ86</f>
        <v>0</v>
      </c>
      <c r="AR83" s="196"/>
      <c r="AS83" s="196"/>
      <c r="AT83" s="249">
        <f t="shared" si="1"/>
        <v>0</v>
      </c>
      <c r="AU83" s="246"/>
      <c r="AV83" s="247"/>
      <c r="AW83" s="247"/>
      <c r="AX83" s="247"/>
      <c r="AY83" s="247"/>
      <c r="AZ83" s="247"/>
      <c r="BA83" s="247"/>
      <c r="BB83" s="248"/>
      <c r="BC83" s="248"/>
      <c r="BD83" s="246"/>
      <c r="BE83" s="248"/>
      <c r="BF83" s="248"/>
      <c r="BG83" s="248"/>
      <c r="BH83" s="248"/>
      <c r="BI83" s="248"/>
      <c r="BJ83" s="248"/>
      <c r="BK83" s="248"/>
      <c r="BL83" s="248"/>
      <c r="BM83" s="246"/>
      <c r="BN83" s="247"/>
      <c r="BO83" s="247"/>
      <c r="BP83" s="247"/>
      <c r="BQ83" s="247"/>
      <c r="BR83" s="247"/>
      <c r="BS83" s="247"/>
      <c r="BT83" s="247"/>
      <c r="BU83" s="247"/>
      <c r="BV83" s="246"/>
      <c r="BW83" s="247"/>
      <c r="BX83" s="247"/>
      <c r="BY83" s="247"/>
      <c r="BZ83" s="247"/>
      <c r="CA83" s="247"/>
      <c r="CB83" s="247"/>
      <c r="CC83" s="247"/>
      <c r="CD83" s="247"/>
      <c r="CE83" s="249"/>
      <c r="CF83" s="250"/>
      <c r="CG83" s="250"/>
      <c r="CH83" s="225"/>
      <c r="CI83" s="264"/>
      <c r="CJ83" s="264"/>
      <c r="CK83" s="264"/>
      <c r="CL83" s="264"/>
      <c r="CM83" s="264"/>
      <c r="CN83" s="264"/>
      <c r="CO83" s="264"/>
      <c r="CP83" s="264"/>
    </row>
    <row r="84" spans="1:46" s="261" customFormat="1" ht="16.5">
      <c r="A84" s="294" t="s">
        <v>287</v>
      </c>
      <c r="B84" s="198" t="s">
        <v>285</v>
      </c>
      <c r="C84" s="294"/>
      <c r="D84" s="294"/>
      <c r="E84" s="294"/>
      <c r="F84" s="295"/>
      <c r="G84" s="196"/>
      <c r="H84" s="196"/>
      <c r="I84" s="196"/>
      <c r="J84" s="182"/>
      <c r="K84" s="333" t="s">
        <v>287</v>
      </c>
      <c r="L84" s="335" t="s">
        <v>285</v>
      </c>
      <c r="M84" s="333"/>
      <c r="N84" s="333"/>
      <c r="O84" s="333"/>
      <c r="P84" s="345"/>
      <c r="Q84" s="346"/>
      <c r="R84" s="346"/>
      <c r="S84" s="346">
        <v>0</v>
      </c>
      <c r="T84" s="346"/>
      <c r="U84" s="346"/>
      <c r="V84" s="347"/>
      <c r="W84" s="224"/>
      <c r="X84" s="224"/>
      <c r="Y84" s="225"/>
      <c r="Z84" s="225"/>
      <c r="AA84" s="225"/>
      <c r="AB84" s="225"/>
      <c r="AC84" s="225"/>
      <c r="AD84" s="225"/>
      <c r="AE84" s="225"/>
      <c r="AF84" s="225"/>
      <c r="AG84" s="225"/>
      <c r="AH84" s="380" t="s">
        <v>287</v>
      </c>
      <c r="AI84" s="198" t="s">
        <v>285</v>
      </c>
      <c r="AJ84" s="380"/>
      <c r="AK84" s="380"/>
      <c r="AL84" s="380"/>
      <c r="AM84" s="381"/>
      <c r="AN84" s="196"/>
      <c r="AO84" s="196"/>
      <c r="AP84" s="196">
        <v>0</v>
      </c>
      <c r="AQ84" s="196"/>
      <c r="AR84" s="196"/>
      <c r="AS84" s="197"/>
      <c r="AT84" s="249">
        <f t="shared" si="1"/>
        <v>0</v>
      </c>
    </row>
    <row r="85" spans="1:46" s="261" customFormat="1" ht="16.5" customHeight="1">
      <c r="A85" s="294" t="s">
        <v>288</v>
      </c>
      <c r="B85" s="198" t="s">
        <v>286</v>
      </c>
      <c r="C85" s="294"/>
      <c r="D85" s="294"/>
      <c r="E85" s="294"/>
      <c r="F85" s="295"/>
      <c r="G85" s="196"/>
      <c r="H85" s="196"/>
      <c r="I85" s="196"/>
      <c r="J85" s="196"/>
      <c r="K85" s="333" t="s">
        <v>288</v>
      </c>
      <c r="L85" s="335" t="s">
        <v>286</v>
      </c>
      <c r="M85" s="333"/>
      <c r="N85" s="333"/>
      <c r="O85" s="333"/>
      <c r="P85" s="345"/>
      <c r="Q85" s="346"/>
      <c r="R85" s="346"/>
      <c r="S85" s="346">
        <f>S86</f>
        <v>870</v>
      </c>
      <c r="T85" s="346"/>
      <c r="U85" s="346"/>
      <c r="V85" s="347"/>
      <c r="W85" s="224"/>
      <c r="X85" s="224"/>
      <c r="Y85" s="225"/>
      <c r="Z85" s="225"/>
      <c r="AA85" s="225"/>
      <c r="AB85" s="225"/>
      <c r="AC85" s="225"/>
      <c r="AD85" s="225"/>
      <c r="AE85" s="225"/>
      <c r="AF85" s="225"/>
      <c r="AG85" s="225"/>
      <c r="AH85" s="380" t="s">
        <v>288</v>
      </c>
      <c r="AI85" s="198" t="s">
        <v>286</v>
      </c>
      <c r="AJ85" s="380"/>
      <c r="AK85" s="380"/>
      <c r="AL85" s="380"/>
      <c r="AM85" s="381"/>
      <c r="AN85" s="196"/>
      <c r="AO85" s="196"/>
      <c r="AP85" s="196">
        <f>AP86</f>
        <v>870</v>
      </c>
      <c r="AQ85" s="196"/>
      <c r="AR85" s="196"/>
      <c r="AS85" s="197"/>
      <c r="AT85" s="249">
        <f t="shared" si="1"/>
        <v>0</v>
      </c>
    </row>
    <row r="86" spans="1:94" s="271" customFormat="1" ht="49.5">
      <c r="A86" s="164" t="s">
        <v>5</v>
      </c>
      <c r="B86" s="199" t="s">
        <v>213</v>
      </c>
      <c r="C86" s="228" t="s">
        <v>35</v>
      </c>
      <c r="D86" s="228" t="s">
        <v>44</v>
      </c>
      <c r="E86" s="228" t="s">
        <v>258</v>
      </c>
      <c r="F86" s="228"/>
      <c r="G86" s="182">
        <v>4340</v>
      </c>
      <c r="H86" s="182">
        <v>4340</v>
      </c>
      <c r="I86" s="182">
        <v>870</v>
      </c>
      <c r="J86" s="182">
        <v>870</v>
      </c>
      <c r="K86" s="353" t="s">
        <v>5</v>
      </c>
      <c r="L86" s="338" t="s">
        <v>213</v>
      </c>
      <c r="M86" s="160" t="s">
        <v>35</v>
      </c>
      <c r="N86" s="160" t="s">
        <v>44</v>
      </c>
      <c r="O86" s="98" t="s">
        <v>272</v>
      </c>
      <c r="P86" s="98" t="s">
        <v>276</v>
      </c>
      <c r="Q86" s="351">
        <v>4340</v>
      </c>
      <c r="R86" s="351">
        <v>4340</v>
      </c>
      <c r="S86" s="351">
        <v>870</v>
      </c>
      <c r="T86" s="351"/>
      <c r="U86" s="351"/>
      <c r="V86" s="351"/>
      <c r="W86" s="218">
        <v>870</v>
      </c>
      <c r="X86" s="218">
        <v>870</v>
      </c>
      <c r="Y86" s="228" t="s">
        <v>211</v>
      </c>
      <c r="Z86" s="182">
        <v>4340</v>
      </c>
      <c r="AA86" s="182">
        <v>4340</v>
      </c>
      <c r="AB86" s="182">
        <v>870</v>
      </c>
      <c r="AC86" s="182">
        <v>870</v>
      </c>
      <c r="AD86" s="182"/>
      <c r="AE86" s="182"/>
      <c r="AF86" s="218">
        <v>870</v>
      </c>
      <c r="AG86" s="245">
        <v>870</v>
      </c>
      <c r="AH86" s="164" t="s">
        <v>5</v>
      </c>
      <c r="AI86" s="199" t="s">
        <v>213</v>
      </c>
      <c r="AJ86" s="228" t="s">
        <v>35</v>
      </c>
      <c r="AK86" s="228" t="s">
        <v>44</v>
      </c>
      <c r="AL86" s="228" t="s">
        <v>272</v>
      </c>
      <c r="AM86" s="228" t="s">
        <v>276</v>
      </c>
      <c r="AN86" s="182">
        <v>4340</v>
      </c>
      <c r="AO86" s="182">
        <v>4340</v>
      </c>
      <c r="AP86" s="182">
        <v>870</v>
      </c>
      <c r="AQ86" s="182"/>
      <c r="AR86" s="182"/>
      <c r="AS86" s="182"/>
      <c r="AT86" s="249">
        <f t="shared" si="1"/>
        <v>0</v>
      </c>
      <c r="AU86" s="251"/>
      <c r="AV86" s="252"/>
      <c r="AW86" s="252"/>
      <c r="AX86" s="252"/>
      <c r="AY86" s="252"/>
      <c r="AZ86" s="252"/>
      <c r="BA86" s="252"/>
      <c r="BB86" s="253"/>
      <c r="BC86" s="253"/>
      <c r="BD86" s="251"/>
      <c r="BE86" s="253"/>
      <c r="BF86" s="253"/>
      <c r="BG86" s="253"/>
      <c r="BH86" s="253"/>
      <c r="BI86" s="253"/>
      <c r="BJ86" s="253"/>
      <c r="BK86" s="253"/>
      <c r="BL86" s="253"/>
      <c r="BM86" s="251"/>
      <c r="BN86" s="252"/>
      <c r="BO86" s="252"/>
      <c r="BP86" s="252"/>
      <c r="BQ86" s="252"/>
      <c r="BR86" s="252"/>
      <c r="BS86" s="252"/>
      <c r="BT86" s="252"/>
      <c r="BU86" s="252"/>
      <c r="BV86" s="251"/>
      <c r="BW86" s="252"/>
      <c r="BX86" s="252"/>
      <c r="BY86" s="252"/>
      <c r="BZ86" s="252"/>
      <c r="CA86" s="252"/>
      <c r="CB86" s="252"/>
      <c r="CC86" s="252"/>
      <c r="CD86" s="252"/>
      <c r="CE86" s="254"/>
      <c r="CF86" s="243"/>
      <c r="CG86" s="243"/>
      <c r="CH86" s="220"/>
      <c r="CI86" s="220"/>
      <c r="CJ86" s="220"/>
      <c r="CK86" s="220"/>
      <c r="CL86" s="220"/>
      <c r="CM86" s="220"/>
      <c r="CN86" s="220"/>
      <c r="CO86" s="220"/>
      <c r="CP86" s="220"/>
    </row>
    <row r="87" spans="1:94" s="265" customFormat="1" ht="16.5">
      <c r="A87" s="294"/>
      <c r="B87" s="198"/>
      <c r="C87" s="294"/>
      <c r="D87" s="294"/>
      <c r="E87" s="294"/>
      <c r="F87" s="294"/>
      <c r="G87" s="196"/>
      <c r="H87" s="196"/>
      <c r="I87" s="196"/>
      <c r="J87" s="196"/>
      <c r="K87" s="333" t="s">
        <v>303</v>
      </c>
      <c r="L87" s="335" t="s">
        <v>304</v>
      </c>
      <c r="M87" s="333"/>
      <c r="N87" s="333"/>
      <c r="O87" s="333"/>
      <c r="P87" s="333"/>
      <c r="Q87" s="346">
        <f>Q88+Q106</f>
        <v>0</v>
      </c>
      <c r="R87" s="346">
        <f>R88+R106</f>
        <v>0</v>
      </c>
      <c r="S87" s="346">
        <f>S88</f>
        <v>2818</v>
      </c>
      <c r="T87" s="346">
        <f>T88</f>
        <v>0</v>
      </c>
      <c r="U87" s="346"/>
      <c r="V87" s="346"/>
      <c r="W87" s="204" t="e">
        <f>W88+W106</f>
        <v>#REF!</v>
      </c>
      <c r="X87" s="204" t="e">
        <f>X88+X106</f>
        <v>#REF!</v>
      </c>
      <c r="Y87" s="294"/>
      <c r="Z87" s="196">
        <f aca="true" t="shared" si="3" ref="Z87:AG87">Z88+Z106</f>
        <v>0</v>
      </c>
      <c r="AA87" s="196">
        <f t="shared" si="3"/>
        <v>0</v>
      </c>
      <c r="AB87" s="196">
        <f t="shared" si="3"/>
        <v>0</v>
      </c>
      <c r="AC87" s="196">
        <f t="shared" si="3"/>
        <v>0</v>
      </c>
      <c r="AD87" s="196" t="e">
        <f t="shared" si="3"/>
        <v>#REF!</v>
      </c>
      <c r="AE87" s="196" t="e">
        <f t="shared" si="3"/>
        <v>#REF!</v>
      </c>
      <c r="AF87" s="204" t="e">
        <f t="shared" si="3"/>
        <v>#REF!</v>
      </c>
      <c r="AG87" s="244" t="e">
        <f t="shared" si="3"/>
        <v>#REF!</v>
      </c>
      <c r="AH87" s="380" t="s">
        <v>303</v>
      </c>
      <c r="AI87" s="198" t="s">
        <v>304</v>
      </c>
      <c r="AJ87" s="380"/>
      <c r="AK87" s="380"/>
      <c r="AL87" s="380"/>
      <c r="AM87" s="380"/>
      <c r="AN87" s="196">
        <f>AN88+AN106</f>
        <v>0</v>
      </c>
      <c r="AO87" s="196">
        <f>AO88+AO106</f>
        <v>0</v>
      </c>
      <c r="AP87" s="196">
        <f>AP88</f>
        <v>2818</v>
      </c>
      <c r="AQ87" s="196">
        <f>AQ88</f>
        <v>0</v>
      </c>
      <c r="AR87" s="196"/>
      <c r="AS87" s="196"/>
      <c r="AT87" s="249">
        <f t="shared" si="1"/>
        <v>0</v>
      </c>
      <c r="AU87" s="246"/>
      <c r="AV87" s="247"/>
      <c r="AW87" s="247"/>
      <c r="AX87" s="247"/>
      <c r="AY87" s="247"/>
      <c r="AZ87" s="247"/>
      <c r="BA87" s="247"/>
      <c r="BB87" s="248"/>
      <c r="BC87" s="248"/>
      <c r="BD87" s="246"/>
      <c r="BE87" s="248"/>
      <c r="BF87" s="248"/>
      <c r="BG87" s="248"/>
      <c r="BH87" s="248"/>
      <c r="BI87" s="248"/>
      <c r="BJ87" s="248"/>
      <c r="BK87" s="248"/>
      <c r="BL87" s="248"/>
      <c r="BM87" s="246"/>
      <c r="BN87" s="247"/>
      <c r="BO87" s="247"/>
      <c r="BP87" s="247"/>
      <c r="BQ87" s="247"/>
      <c r="BR87" s="247"/>
      <c r="BS87" s="247"/>
      <c r="BT87" s="247"/>
      <c r="BU87" s="247"/>
      <c r="BV87" s="246"/>
      <c r="BW87" s="247"/>
      <c r="BX87" s="247"/>
      <c r="BY87" s="247"/>
      <c r="BZ87" s="247"/>
      <c r="CA87" s="247"/>
      <c r="CB87" s="247"/>
      <c r="CC87" s="247"/>
      <c r="CD87" s="247"/>
      <c r="CE87" s="249"/>
      <c r="CF87" s="250"/>
      <c r="CG87" s="250"/>
      <c r="CH87" s="225"/>
      <c r="CI87" s="264"/>
      <c r="CJ87" s="264"/>
      <c r="CK87" s="264"/>
      <c r="CL87" s="264"/>
      <c r="CM87" s="264"/>
      <c r="CN87" s="264"/>
      <c r="CO87" s="264"/>
      <c r="CP87" s="264"/>
    </row>
    <row r="88" spans="1:94" s="265" customFormat="1" ht="16.5">
      <c r="A88" s="294"/>
      <c r="B88" s="198"/>
      <c r="C88" s="294"/>
      <c r="D88" s="294"/>
      <c r="E88" s="294"/>
      <c r="F88" s="294"/>
      <c r="G88" s="196"/>
      <c r="H88" s="196"/>
      <c r="I88" s="196"/>
      <c r="J88" s="196"/>
      <c r="K88" s="333">
        <v>1</v>
      </c>
      <c r="L88" s="335" t="s">
        <v>157</v>
      </c>
      <c r="M88" s="333"/>
      <c r="N88" s="333"/>
      <c r="O88" s="333"/>
      <c r="P88" s="333"/>
      <c r="Q88" s="346"/>
      <c r="R88" s="346"/>
      <c r="S88" s="346">
        <f>S89</f>
        <v>2818</v>
      </c>
      <c r="T88" s="346">
        <f>T89</f>
        <v>0</v>
      </c>
      <c r="U88" s="346"/>
      <c r="V88" s="346"/>
      <c r="W88" s="204" t="e">
        <f>SUM(#REF!)</f>
        <v>#REF!</v>
      </c>
      <c r="X88" s="204" t="e">
        <f>SUM(#REF!)</f>
        <v>#REF!</v>
      </c>
      <c r="Y88" s="294"/>
      <c r="Z88" s="196"/>
      <c r="AA88" s="196"/>
      <c r="AB88" s="196"/>
      <c r="AC88" s="196"/>
      <c r="AD88" s="196" t="e">
        <f>SUM(#REF!)</f>
        <v>#REF!</v>
      </c>
      <c r="AE88" s="196" t="e">
        <f>SUM(#REF!)</f>
        <v>#REF!</v>
      </c>
      <c r="AF88" s="204" t="e">
        <f>SUM(#REF!)</f>
        <v>#REF!</v>
      </c>
      <c r="AG88" s="244" t="e">
        <f>SUM(#REF!)</f>
        <v>#REF!</v>
      </c>
      <c r="AH88" s="380">
        <v>1</v>
      </c>
      <c r="AI88" s="198" t="s">
        <v>157</v>
      </c>
      <c r="AJ88" s="380"/>
      <c r="AK88" s="380"/>
      <c r="AL88" s="380"/>
      <c r="AM88" s="380"/>
      <c r="AN88" s="196"/>
      <c r="AO88" s="196"/>
      <c r="AP88" s="196">
        <f>AP89</f>
        <v>2818</v>
      </c>
      <c r="AQ88" s="196">
        <f>AQ89</f>
        <v>0</v>
      </c>
      <c r="AR88" s="196"/>
      <c r="AS88" s="196"/>
      <c r="AT88" s="249">
        <f t="shared" si="1"/>
        <v>0</v>
      </c>
      <c r="AU88" s="246"/>
      <c r="AV88" s="247"/>
      <c r="AW88" s="247"/>
      <c r="AX88" s="247"/>
      <c r="AY88" s="247"/>
      <c r="AZ88" s="247"/>
      <c r="BA88" s="247"/>
      <c r="BB88" s="248"/>
      <c r="BC88" s="248"/>
      <c r="BD88" s="246"/>
      <c r="BE88" s="248"/>
      <c r="BF88" s="248"/>
      <c r="BG88" s="248"/>
      <c r="BH88" s="248"/>
      <c r="BI88" s="248"/>
      <c r="BJ88" s="248"/>
      <c r="BK88" s="248"/>
      <c r="BL88" s="248"/>
      <c r="BM88" s="246"/>
      <c r="BN88" s="247"/>
      <c r="BO88" s="247"/>
      <c r="BP88" s="247"/>
      <c r="BQ88" s="247"/>
      <c r="BR88" s="247"/>
      <c r="BS88" s="247"/>
      <c r="BT88" s="247"/>
      <c r="BU88" s="247"/>
      <c r="BV88" s="246"/>
      <c r="BW88" s="247"/>
      <c r="BX88" s="247"/>
      <c r="BY88" s="247"/>
      <c r="BZ88" s="247"/>
      <c r="CA88" s="247"/>
      <c r="CB88" s="247"/>
      <c r="CC88" s="247"/>
      <c r="CD88" s="247"/>
      <c r="CE88" s="249"/>
      <c r="CF88" s="250"/>
      <c r="CG88" s="250"/>
      <c r="CH88" s="225"/>
      <c r="CI88" s="264"/>
      <c r="CJ88" s="264"/>
      <c r="CK88" s="264"/>
      <c r="CL88" s="264"/>
      <c r="CM88" s="264"/>
      <c r="CN88" s="264"/>
      <c r="CO88" s="264"/>
      <c r="CP88" s="264"/>
    </row>
    <row r="89" spans="1:94" s="265" customFormat="1" ht="33">
      <c r="A89" s="294"/>
      <c r="B89" s="198"/>
      <c r="C89" s="294"/>
      <c r="D89" s="294"/>
      <c r="E89" s="294"/>
      <c r="F89" s="294"/>
      <c r="G89" s="196"/>
      <c r="H89" s="196"/>
      <c r="I89" s="196"/>
      <c r="J89" s="196"/>
      <c r="K89" s="333" t="s">
        <v>16</v>
      </c>
      <c r="L89" s="335" t="s">
        <v>254</v>
      </c>
      <c r="M89" s="333"/>
      <c r="N89" s="333"/>
      <c r="O89" s="333"/>
      <c r="P89" s="333"/>
      <c r="Q89" s="346"/>
      <c r="R89" s="346"/>
      <c r="S89" s="346">
        <f>S90+S91</f>
        <v>2818</v>
      </c>
      <c r="T89" s="346">
        <v>0</v>
      </c>
      <c r="U89" s="346"/>
      <c r="V89" s="346"/>
      <c r="W89" s="204"/>
      <c r="X89" s="204"/>
      <c r="Y89" s="294"/>
      <c r="Z89" s="196"/>
      <c r="AA89" s="196"/>
      <c r="AB89" s="196"/>
      <c r="AC89" s="196"/>
      <c r="AD89" s="196"/>
      <c r="AE89" s="196"/>
      <c r="AF89" s="204"/>
      <c r="AG89" s="244"/>
      <c r="AH89" s="380" t="s">
        <v>16</v>
      </c>
      <c r="AI89" s="198" t="s">
        <v>254</v>
      </c>
      <c r="AJ89" s="380"/>
      <c r="AK89" s="380"/>
      <c r="AL89" s="380"/>
      <c r="AM89" s="380"/>
      <c r="AN89" s="196"/>
      <c r="AO89" s="196"/>
      <c r="AP89" s="196">
        <f>AP90+AP91</f>
        <v>2818</v>
      </c>
      <c r="AQ89" s="196">
        <v>0</v>
      </c>
      <c r="AR89" s="196"/>
      <c r="AS89" s="196"/>
      <c r="AT89" s="249">
        <f t="shared" si="1"/>
        <v>0</v>
      </c>
      <c r="AU89" s="246"/>
      <c r="AV89" s="247"/>
      <c r="AW89" s="247"/>
      <c r="AX89" s="247"/>
      <c r="AY89" s="247"/>
      <c r="AZ89" s="247"/>
      <c r="BA89" s="247"/>
      <c r="BB89" s="248"/>
      <c r="BC89" s="248"/>
      <c r="BD89" s="246"/>
      <c r="BE89" s="248"/>
      <c r="BF89" s="248"/>
      <c r="BG89" s="248"/>
      <c r="BH89" s="248"/>
      <c r="BI89" s="248"/>
      <c r="BJ89" s="248"/>
      <c r="BK89" s="248"/>
      <c r="BL89" s="248"/>
      <c r="BM89" s="246"/>
      <c r="BN89" s="247"/>
      <c r="BO89" s="247"/>
      <c r="BP89" s="247"/>
      <c r="BQ89" s="247"/>
      <c r="BR89" s="247"/>
      <c r="BS89" s="247"/>
      <c r="BT89" s="247"/>
      <c r="BU89" s="247"/>
      <c r="BV89" s="246"/>
      <c r="BW89" s="247"/>
      <c r="BX89" s="247"/>
      <c r="BY89" s="247"/>
      <c r="BZ89" s="247"/>
      <c r="CA89" s="247"/>
      <c r="CB89" s="247"/>
      <c r="CC89" s="247"/>
      <c r="CD89" s="247"/>
      <c r="CE89" s="249"/>
      <c r="CF89" s="250"/>
      <c r="CG89" s="250"/>
      <c r="CH89" s="225"/>
      <c r="CI89" s="264"/>
      <c r="CJ89" s="264"/>
      <c r="CK89" s="264"/>
      <c r="CL89" s="264"/>
      <c r="CM89" s="264"/>
      <c r="CN89" s="264"/>
      <c r="CO89" s="264"/>
      <c r="CP89" s="264"/>
    </row>
    <row r="90" spans="1:46" s="261" customFormat="1" ht="16.5">
      <c r="A90" s="294"/>
      <c r="B90" s="198"/>
      <c r="C90" s="294"/>
      <c r="D90" s="294"/>
      <c r="E90" s="294"/>
      <c r="F90" s="295"/>
      <c r="G90" s="196"/>
      <c r="H90" s="196"/>
      <c r="I90" s="196"/>
      <c r="J90" s="182"/>
      <c r="K90" s="333" t="s">
        <v>287</v>
      </c>
      <c r="L90" s="335" t="s">
        <v>285</v>
      </c>
      <c r="M90" s="333"/>
      <c r="N90" s="333"/>
      <c r="O90" s="333"/>
      <c r="P90" s="345"/>
      <c r="Q90" s="346"/>
      <c r="R90" s="346"/>
      <c r="S90" s="346">
        <v>0</v>
      </c>
      <c r="T90" s="346"/>
      <c r="U90" s="346"/>
      <c r="V90" s="347"/>
      <c r="W90" s="224"/>
      <c r="X90" s="224"/>
      <c r="Y90" s="225"/>
      <c r="Z90" s="225"/>
      <c r="AA90" s="225"/>
      <c r="AB90" s="225"/>
      <c r="AC90" s="225"/>
      <c r="AD90" s="225"/>
      <c r="AE90" s="225"/>
      <c r="AF90" s="225"/>
      <c r="AG90" s="225"/>
      <c r="AH90" s="380" t="s">
        <v>287</v>
      </c>
      <c r="AI90" s="198" t="s">
        <v>285</v>
      </c>
      <c r="AJ90" s="380"/>
      <c r="AK90" s="380"/>
      <c r="AL90" s="380"/>
      <c r="AM90" s="381"/>
      <c r="AN90" s="196"/>
      <c r="AO90" s="196"/>
      <c r="AP90" s="196">
        <v>0</v>
      </c>
      <c r="AQ90" s="196"/>
      <c r="AR90" s="196"/>
      <c r="AS90" s="197"/>
      <c r="AT90" s="249">
        <f t="shared" si="1"/>
        <v>0</v>
      </c>
    </row>
    <row r="91" spans="1:46" s="261" customFormat="1" ht="16.5" customHeight="1">
      <c r="A91" s="294"/>
      <c r="B91" s="198"/>
      <c r="C91" s="294"/>
      <c r="D91" s="294"/>
      <c r="E91" s="294"/>
      <c r="F91" s="295"/>
      <c r="G91" s="196"/>
      <c r="H91" s="196"/>
      <c r="I91" s="196"/>
      <c r="J91" s="196"/>
      <c r="K91" s="333" t="s">
        <v>288</v>
      </c>
      <c r="L91" s="335" t="s">
        <v>286</v>
      </c>
      <c r="M91" s="333"/>
      <c r="N91" s="333"/>
      <c r="O91" s="333"/>
      <c r="P91" s="345"/>
      <c r="Q91" s="346"/>
      <c r="R91" s="346"/>
      <c r="S91" s="346">
        <f>SUM(S92:S92)</f>
        <v>2818</v>
      </c>
      <c r="T91" s="346"/>
      <c r="U91" s="346"/>
      <c r="V91" s="347"/>
      <c r="W91" s="224"/>
      <c r="X91" s="224"/>
      <c r="Y91" s="225"/>
      <c r="Z91" s="225"/>
      <c r="AA91" s="225"/>
      <c r="AB91" s="225"/>
      <c r="AC91" s="225"/>
      <c r="AD91" s="225"/>
      <c r="AE91" s="225"/>
      <c r="AF91" s="225"/>
      <c r="AG91" s="225"/>
      <c r="AH91" s="380" t="s">
        <v>288</v>
      </c>
      <c r="AI91" s="198" t="s">
        <v>286</v>
      </c>
      <c r="AJ91" s="380"/>
      <c r="AK91" s="380"/>
      <c r="AL91" s="380"/>
      <c r="AM91" s="381"/>
      <c r="AN91" s="196"/>
      <c r="AO91" s="196"/>
      <c r="AP91" s="196">
        <f>SUM(AP92:AP92)</f>
        <v>2818</v>
      </c>
      <c r="AQ91" s="196"/>
      <c r="AR91" s="196"/>
      <c r="AS91" s="197"/>
      <c r="AT91" s="249">
        <f t="shared" si="1"/>
        <v>0</v>
      </c>
    </row>
    <row r="92" spans="1:46" s="271" customFormat="1" ht="49.5">
      <c r="A92" s="164"/>
      <c r="B92" s="199"/>
      <c r="C92" s="228"/>
      <c r="D92" s="228"/>
      <c r="E92" s="298"/>
      <c r="F92" s="200"/>
      <c r="G92" s="182"/>
      <c r="H92" s="182"/>
      <c r="I92" s="182"/>
      <c r="J92" s="182"/>
      <c r="K92" s="365" t="s">
        <v>5</v>
      </c>
      <c r="L92" s="366" t="s">
        <v>197</v>
      </c>
      <c r="M92" s="98" t="s">
        <v>35</v>
      </c>
      <c r="N92" s="98" t="s">
        <v>45</v>
      </c>
      <c r="O92" s="98" t="s">
        <v>272</v>
      </c>
      <c r="P92" s="98" t="s">
        <v>223</v>
      </c>
      <c r="Q92" s="354">
        <v>8000</v>
      </c>
      <c r="R92" s="354">
        <v>8000</v>
      </c>
      <c r="S92" s="354">
        <v>2818</v>
      </c>
      <c r="T92" s="354"/>
      <c r="U92" s="354"/>
      <c r="V92" s="361" t="s">
        <v>302</v>
      </c>
      <c r="W92" s="226"/>
      <c r="X92" s="226"/>
      <c r="Y92" s="220"/>
      <c r="Z92" s="220"/>
      <c r="AA92" s="220"/>
      <c r="AB92" s="220"/>
      <c r="AC92" s="220"/>
      <c r="AD92" s="220"/>
      <c r="AE92" s="220"/>
      <c r="AF92" s="220"/>
      <c r="AG92" s="220"/>
      <c r="AH92" s="203" t="s">
        <v>5</v>
      </c>
      <c r="AI92" s="199" t="s">
        <v>197</v>
      </c>
      <c r="AJ92" s="228" t="s">
        <v>35</v>
      </c>
      <c r="AK92" s="228" t="s">
        <v>45</v>
      </c>
      <c r="AL92" s="228" t="s">
        <v>272</v>
      </c>
      <c r="AM92" s="228" t="s">
        <v>223</v>
      </c>
      <c r="AN92" s="182">
        <v>8000</v>
      </c>
      <c r="AO92" s="182">
        <v>8000</v>
      </c>
      <c r="AP92" s="182">
        <v>2818</v>
      </c>
      <c r="AQ92" s="182"/>
      <c r="AR92" s="182"/>
      <c r="AS92" s="200"/>
      <c r="AT92" s="249">
        <f t="shared" si="1"/>
        <v>0</v>
      </c>
    </row>
    <row r="93" spans="1:94" s="265" customFormat="1" ht="66.75" customHeight="1">
      <c r="A93" s="322"/>
      <c r="B93" s="198"/>
      <c r="C93" s="322"/>
      <c r="D93" s="322"/>
      <c r="E93" s="322"/>
      <c r="F93" s="322"/>
      <c r="G93" s="196"/>
      <c r="H93" s="196"/>
      <c r="I93" s="196"/>
      <c r="J93" s="196"/>
      <c r="K93" s="333" t="s">
        <v>314</v>
      </c>
      <c r="L93" s="335" t="s">
        <v>313</v>
      </c>
      <c r="M93" s="333"/>
      <c r="N93" s="333"/>
      <c r="O93" s="333"/>
      <c r="P93" s="333"/>
      <c r="Q93" s="346">
        <f>Q94+Q112</f>
        <v>0</v>
      </c>
      <c r="R93" s="346">
        <f>R94+R112</f>
        <v>0</v>
      </c>
      <c r="S93" s="346">
        <f>S94</f>
        <v>300</v>
      </c>
      <c r="T93" s="346">
        <f>T94</f>
        <v>0</v>
      </c>
      <c r="U93" s="346"/>
      <c r="V93" s="346"/>
      <c r="W93" s="204" t="e">
        <f>W94+W112</f>
        <v>#REF!</v>
      </c>
      <c r="X93" s="204" t="e">
        <f>X94+X112</f>
        <v>#REF!</v>
      </c>
      <c r="Y93" s="322"/>
      <c r="Z93" s="196">
        <f aca="true" t="shared" si="4" ref="Z93:AG93">Z94+Z112</f>
        <v>0</v>
      </c>
      <c r="AA93" s="196">
        <f t="shared" si="4"/>
        <v>0</v>
      </c>
      <c r="AB93" s="196">
        <f t="shared" si="4"/>
        <v>0</v>
      </c>
      <c r="AC93" s="196">
        <f t="shared" si="4"/>
        <v>0</v>
      </c>
      <c r="AD93" s="196" t="e">
        <f t="shared" si="4"/>
        <v>#REF!</v>
      </c>
      <c r="AE93" s="196" t="e">
        <f t="shared" si="4"/>
        <v>#REF!</v>
      </c>
      <c r="AF93" s="204" t="e">
        <f t="shared" si="4"/>
        <v>#REF!</v>
      </c>
      <c r="AG93" s="244" t="e">
        <f t="shared" si="4"/>
        <v>#REF!</v>
      </c>
      <c r="AH93" s="380" t="s">
        <v>314</v>
      </c>
      <c r="AI93" s="198" t="s">
        <v>313</v>
      </c>
      <c r="AJ93" s="380"/>
      <c r="AK93" s="380"/>
      <c r="AL93" s="380"/>
      <c r="AM93" s="380"/>
      <c r="AN93" s="196">
        <f>AN94+AN112</f>
        <v>0</v>
      </c>
      <c r="AO93" s="196">
        <f>AO94+AO112</f>
        <v>0</v>
      </c>
      <c r="AP93" s="196">
        <f>AP94</f>
        <v>215.218934</v>
      </c>
      <c r="AQ93" s="196">
        <f>AQ94</f>
        <v>0</v>
      </c>
      <c r="AR93" s="196"/>
      <c r="AS93" s="197" t="s">
        <v>345</v>
      </c>
      <c r="AT93" s="249">
        <f t="shared" si="1"/>
        <v>-84.78106600000001</v>
      </c>
      <c r="AU93" s="246"/>
      <c r="AV93" s="247"/>
      <c r="AW93" s="247"/>
      <c r="AX93" s="247"/>
      <c r="AY93" s="247"/>
      <c r="AZ93" s="247"/>
      <c r="BA93" s="247"/>
      <c r="BB93" s="248"/>
      <c r="BC93" s="248"/>
      <c r="BD93" s="246"/>
      <c r="BE93" s="248"/>
      <c r="BF93" s="248"/>
      <c r="BG93" s="248"/>
      <c r="BH93" s="248"/>
      <c r="BI93" s="248"/>
      <c r="BJ93" s="248"/>
      <c r="BK93" s="248"/>
      <c r="BL93" s="248"/>
      <c r="BM93" s="246"/>
      <c r="BN93" s="247"/>
      <c r="BO93" s="247"/>
      <c r="BP93" s="247"/>
      <c r="BQ93" s="247"/>
      <c r="BR93" s="247"/>
      <c r="BS93" s="247"/>
      <c r="BT93" s="247"/>
      <c r="BU93" s="247"/>
      <c r="BV93" s="246"/>
      <c r="BW93" s="247"/>
      <c r="BX93" s="247"/>
      <c r="BY93" s="247"/>
      <c r="BZ93" s="247"/>
      <c r="CA93" s="247"/>
      <c r="CB93" s="247"/>
      <c r="CC93" s="247"/>
      <c r="CD93" s="247"/>
      <c r="CE93" s="249"/>
      <c r="CF93" s="250"/>
      <c r="CG93" s="250"/>
      <c r="CH93" s="225"/>
      <c r="CI93" s="264"/>
      <c r="CJ93" s="264"/>
      <c r="CK93" s="264"/>
      <c r="CL93" s="264"/>
      <c r="CM93" s="264"/>
      <c r="CN93" s="264"/>
      <c r="CO93" s="264"/>
      <c r="CP93" s="264"/>
    </row>
    <row r="94" spans="1:94" s="265" customFormat="1" ht="23.25" customHeight="1">
      <c r="A94" s="322"/>
      <c r="B94" s="198"/>
      <c r="C94" s="322"/>
      <c r="D94" s="322"/>
      <c r="E94" s="322"/>
      <c r="F94" s="322"/>
      <c r="G94" s="196"/>
      <c r="H94" s="196"/>
      <c r="I94" s="196"/>
      <c r="J94" s="196"/>
      <c r="K94" s="333">
        <v>1</v>
      </c>
      <c r="L94" s="335" t="s">
        <v>157</v>
      </c>
      <c r="M94" s="333"/>
      <c r="N94" s="333"/>
      <c r="O94" s="333"/>
      <c r="P94" s="333"/>
      <c r="Q94" s="346"/>
      <c r="R94" s="346"/>
      <c r="S94" s="346">
        <f>S95</f>
        <v>300</v>
      </c>
      <c r="T94" s="346">
        <f>T95</f>
        <v>0</v>
      </c>
      <c r="U94" s="346"/>
      <c r="V94" s="346"/>
      <c r="W94" s="204" t="e">
        <f>SUM(#REF!)</f>
        <v>#REF!</v>
      </c>
      <c r="X94" s="204" t="e">
        <f>SUM(#REF!)</f>
        <v>#REF!</v>
      </c>
      <c r="Y94" s="322"/>
      <c r="Z94" s="196"/>
      <c r="AA94" s="196"/>
      <c r="AB94" s="196"/>
      <c r="AC94" s="196"/>
      <c r="AD94" s="196" t="e">
        <f>SUM(#REF!)</f>
        <v>#REF!</v>
      </c>
      <c r="AE94" s="196" t="e">
        <f>SUM(#REF!)</f>
        <v>#REF!</v>
      </c>
      <c r="AF94" s="204" t="e">
        <f>SUM(#REF!)</f>
        <v>#REF!</v>
      </c>
      <c r="AG94" s="244" t="e">
        <f>SUM(#REF!)</f>
        <v>#REF!</v>
      </c>
      <c r="AH94" s="380">
        <v>1</v>
      </c>
      <c r="AI94" s="198" t="s">
        <v>157</v>
      </c>
      <c r="AJ94" s="380"/>
      <c r="AK94" s="380"/>
      <c r="AL94" s="380"/>
      <c r="AM94" s="380"/>
      <c r="AN94" s="196"/>
      <c r="AO94" s="196"/>
      <c r="AP94" s="196">
        <f>AP95</f>
        <v>215.218934</v>
      </c>
      <c r="AQ94" s="196">
        <f>AQ95</f>
        <v>0</v>
      </c>
      <c r="AR94" s="196"/>
      <c r="AS94" s="196"/>
      <c r="AT94" s="249">
        <f t="shared" si="1"/>
        <v>-84.78106600000001</v>
      </c>
      <c r="AU94" s="246"/>
      <c r="AV94" s="247"/>
      <c r="AW94" s="247"/>
      <c r="AX94" s="247"/>
      <c r="AY94" s="247"/>
      <c r="AZ94" s="247"/>
      <c r="BA94" s="247"/>
      <c r="BB94" s="248"/>
      <c r="BC94" s="248"/>
      <c r="BD94" s="246"/>
      <c r="BE94" s="248"/>
      <c r="BF94" s="248"/>
      <c r="BG94" s="248"/>
      <c r="BH94" s="248"/>
      <c r="BI94" s="248"/>
      <c r="BJ94" s="248"/>
      <c r="BK94" s="248"/>
      <c r="BL94" s="248"/>
      <c r="BM94" s="246"/>
      <c r="BN94" s="247"/>
      <c r="BO94" s="247"/>
      <c r="BP94" s="247"/>
      <c r="BQ94" s="247"/>
      <c r="BR94" s="247"/>
      <c r="BS94" s="247"/>
      <c r="BT94" s="247"/>
      <c r="BU94" s="247"/>
      <c r="BV94" s="246"/>
      <c r="BW94" s="247"/>
      <c r="BX94" s="247"/>
      <c r="BY94" s="247"/>
      <c r="BZ94" s="247"/>
      <c r="CA94" s="247"/>
      <c r="CB94" s="247"/>
      <c r="CC94" s="247"/>
      <c r="CD94" s="247"/>
      <c r="CE94" s="249"/>
      <c r="CF94" s="250"/>
      <c r="CG94" s="250"/>
      <c r="CH94" s="225"/>
      <c r="CI94" s="264"/>
      <c r="CJ94" s="264"/>
      <c r="CK94" s="264"/>
      <c r="CL94" s="264"/>
      <c r="CM94" s="264"/>
      <c r="CN94" s="264"/>
      <c r="CO94" s="264"/>
      <c r="CP94" s="264"/>
    </row>
    <row r="95" spans="1:94" s="265" customFormat="1" ht="33">
      <c r="A95" s="322"/>
      <c r="B95" s="198"/>
      <c r="C95" s="322"/>
      <c r="D95" s="322"/>
      <c r="E95" s="322"/>
      <c r="F95" s="322"/>
      <c r="G95" s="196"/>
      <c r="H95" s="196"/>
      <c r="I95" s="196"/>
      <c r="J95" s="196"/>
      <c r="K95" s="333" t="s">
        <v>16</v>
      </c>
      <c r="L95" s="335" t="s">
        <v>254</v>
      </c>
      <c r="M95" s="333"/>
      <c r="N95" s="333"/>
      <c r="O95" s="333"/>
      <c r="P95" s="333"/>
      <c r="Q95" s="346"/>
      <c r="R95" s="346"/>
      <c r="S95" s="346">
        <f>S96+S97</f>
        <v>300</v>
      </c>
      <c r="T95" s="346">
        <v>0</v>
      </c>
      <c r="U95" s="346"/>
      <c r="V95" s="346"/>
      <c r="W95" s="204"/>
      <c r="X95" s="204"/>
      <c r="Y95" s="322"/>
      <c r="Z95" s="196"/>
      <c r="AA95" s="196"/>
      <c r="AB95" s="196"/>
      <c r="AC95" s="196"/>
      <c r="AD95" s="196"/>
      <c r="AE95" s="196"/>
      <c r="AF95" s="204"/>
      <c r="AG95" s="244"/>
      <c r="AH95" s="380" t="s">
        <v>16</v>
      </c>
      <c r="AI95" s="198" t="s">
        <v>254</v>
      </c>
      <c r="AJ95" s="380"/>
      <c r="AK95" s="380"/>
      <c r="AL95" s="380"/>
      <c r="AM95" s="380"/>
      <c r="AN95" s="196"/>
      <c r="AO95" s="196"/>
      <c r="AP95" s="196">
        <f>AP96+AP97</f>
        <v>215.218934</v>
      </c>
      <c r="AQ95" s="196">
        <v>0</v>
      </c>
      <c r="AR95" s="196"/>
      <c r="AS95" s="196"/>
      <c r="AT95" s="249">
        <f t="shared" si="1"/>
        <v>-84.78106600000001</v>
      </c>
      <c r="AU95" s="246"/>
      <c r="AV95" s="247"/>
      <c r="AW95" s="247"/>
      <c r="AX95" s="247"/>
      <c r="AY95" s="247"/>
      <c r="AZ95" s="247"/>
      <c r="BA95" s="247"/>
      <c r="BB95" s="248"/>
      <c r="BC95" s="248"/>
      <c r="BD95" s="246"/>
      <c r="BE95" s="248"/>
      <c r="BF95" s="248"/>
      <c r="BG95" s="248"/>
      <c r="BH95" s="248"/>
      <c r="BI95" s="248"/>
      <c r="BJ95" s="248"/>
      <c r="BK95" s="248"/>
      <c r="BL95" s="248"/>
      <c r="BM95" s="246"/>
      <c r="BN95" s="247"/>
      <c r="BO95" s="247"/>
      <c r="BP95" s="247"/>
      <c r="BQ95" s="247"/>
      <c r="BR95" s="247"/>
      <c r="BS95" s="247"/>
      <c r="BT95" s="247"/>
      <c r="BU95" s="247"/>
      <c r="BV95" s="246"/>
      <c r="BW95" s="247"/>
      <c r="BX95" s="247"/>
      <c r="BY95" s="247"/>
      <c r="BZ95" s="247"/>
      <c r="CA95" s="247"/>
      <c r="CB95" s="247"/>
      <c r="CC95" s="247"/>
      <c r="CD95" s="247"/>
      <c r="CE95" s="249"/>
      <c r="CF95" s="250"/>
      <c r="CG95" s="250"/>
      <c r="CH95" s="225"/>
      <c r="CI95" s="264"/>
      <c r="CJ95" s="264"/>
      <c r="CK95" s="264"/>
      <c r="CL95" s="264"/>
      <c r="CM95" s="264"/>
      <c r="CN95" s="264"/>
      <c r="CO95" s="264"/>
      <c r="CP95" s="264"/>
    </row>
    <row r="96" spans="1:46" s="261" customFormat="1" ht="16.5">
      <c r="A96" s="322"/>
      <c r="B96" s="198"/>
      <c r="C96" s="322"/>
      <c r="D96" s="322"/>
      <c r="E96" s="322"/>
      <c r="F96" s="323"/>
      <c r="G96" s="196"/>
      <c r="H96" s="196"/>
      <c r="I96" s="196"/>
      <c r="J96" s="182"/>
      <c r="K96" s="333" t="s">
        <v>287</v>
      </c>
      <c r="L96" s="335" t="s">
        <v>285</v>
      </c>
      <c r="M96" s="333"/>
      <c r="N96" s="333"/>
      <c r="O96" s="333"/>
      <c r="P96" s="345"/>
      <c r="Q96" s="346"/>
      <c r="R96" s="346"/>
      <c r="S96" s="346">
        <v>0</v>
      </c>
      <c r="T96" s="346"/>
      <c r="U96" s="346"/>
      <c r="V96" s="347"/>
      <c r="W96" s="224"/>
      <c r="X96" s="224"/>
      <c r="Y96" s="225"/>
      <c r="Z96" s="225"/>
      <c r="AA96" s="225"/>
      <c r="AB96" s="225"/>
      <c r="AC96" s="225"/>
      <c r="AD96" s="225"/>
      <c r="AE96" s="225"/>
      <c r="AF96" s="225"/>
      <c r="AG96" s="225"/>
      <c r="AH96" s="380" t="s">
        <v>287</v>
      </c>
      <c r="AI96" s="198" t="s">
        <v>285</v>
      </c>
      <c r="AJ96" s="380"/>
      <c r="AK96" s="380"/>
      <c r="AL96" s="380"/>
      <c r="AM96" s="381"/>
      <c r="AN96" s="196"/>
      <c r="AO96" s="196"/>
      <c r="AP96" s="196">
        <v>0</v>
      </c>
      <c r="AQ96" s="196"/>
      <c r="AR96" s="196"/>
      <c r="AS96" s="197"/>
      <c r="AT96" s="249">
        <f t="shared" si="1"/>
        <v>0</v>
      </c>
    </row>
    <row r="97" spans="1:46" s="261" customFormat="1" ht="16.5" customHeight="1">
      <c r="A97" s="322"/>
      <c r="B97" s="198"/>
      <c r="C97" s="322"/>
      <c r="D97" s="322"/>
      <c r="E97" s="322"/>
      <c r="F97" s="323"/>
      <c r="G97" s="196"/>
      <c r="H97" s="196"/>
      <c r="I97" s="196"/>
      <c r="J97" s="196"/>
      <c r="K97" s="333" t="s">
        <v>288</v>
      </c>
      <c r="L97" s="335" t="s">
        <v>286</v>
      </c>
      <c r="M97" s="333"/>
      <c r="N97" s="333"/>
      <c r="O97" s="333"/>
      <c r="P97" s="345"/>
      <c r="Q97" s="346"/>
      <c r="R97" s="346"/>
      <c r="S97" s="346">
        <f>SUM(S99:S99)</f>
        <v>300</v>
      </c>
      <c r="T97" s="346"/>
      <c r="U97" s="346"/>
      <c r="V97" s="347"/>
      <c r="W97" s="224"/>
      <c r="X97" s="224"/>
      <c r="Y97" s="225"/>
      <c r="Z97" s="225"/>
      <c r="AA97" s="225"/>
      <c r="AB97" s="225"/>
      <c r="AC97" s="225"/>
      <c r="AD97" s="225"/>
      <c r="AE97" s="225"/>
      <c r="AF97" s="225"/>
      <c r="AG97" s="225"/>
      <c r="AH97" s="380" t="s">
        <v>288</v>
      </c>
      <c r="AI97" s="198" t="s">
        <v>286</v>
      </c>
      <c r="AJ97" s="380"/>
      <c r="AK97" s="380"/>
      <c r="AL97" s="380"/>
      <c r="AM97" s="381"/>
      <c r="AN97" s="196"/>
      <c r="AO97" s="196"/>
      <c r="AP97" s="196">
        <f>AP98+AP99</f>
        <v>215.218934</v>
      </c>
      <c r="AQ97" s="196"/>
      <c r="AR97" s="196"/>
      <c r="AS97" s="197"/>
      <c r="AT97" s="249">
        <f t="shared" si="1"/>
        <v>-84.78106600000001</v>
      </c>
    </row>
    <row r="98" spans="1:46" s="261" customFormat="1" ht="49.5">
      <c r="A98" s="326"/>
      <c r="B98" s="198"/>
      <c r="C98" s="326"/>
      <c r="D98" s="326"/>
      <c r="E98" s="326"/>
      <c r="F98" s="328"/>
      <c r="G98" s="196"/>
      <c r="H98" s="196"/>
      <c r="I98" s="196"/>
      <c r="J98" s="196"/>
      <c r="K98" s="333"/>
      <c r="L98" s="335"/>
      <c r="M98" s="333"/>
      <c r="N98" s="333"/>
      <c r="O98" s="333"/>
      <c r="P98" s="345"/>
      <c r="Q98" s="346"/>
      <c r="R98" s="346"/>
      <c r="S98" s="346"/>
      <c r="T98" s="346"/>
      <c r="U98" s="346"/>
      <c r="V98" s="347"/>
      <c r="W98" s="224"/>
      <c r="X98" s="224"/>
      <c r="Y98" s="225"/>
      <c r="Z98" s="225"/>
      <c r="AA98" s="225"/>
      <c r="AB98" s="225"/>
      <c r="AC98" s="225"/>
      <c r="AD98" s="225"/>
      <c r="AE98" s="225"/>
      <c r="AF98" s="225"/>
      <c r="AG98" s="225"/>
      <c r="AH98" s="203" t="s">
        <v>5</v>
      </c>
      <c r="AI98" s="199" t="s">
        <v>251</v>
      </c>
      <c r="AJ98" s="228" t="s">
        <v>35</v>
      </c>
      <c r="AK98" s="228" t="s">
        <v>17</v>
      </c>
      <c r="AL98" s="228" t="s">
        <v>273</v>
      </c>
      <c r="AM98" s="200" t="s">
        <v>252</v>
      </c>
      <c r="AN98" s="182">
        <v>4842</v>
      </c>
      <c r="AO98" s="182">
        <v>4842</v>
      </c>
      <c r="AP98" s="277">
        <v>215.218934</v>
      </c>
      <c r="AQ98" s="182"/>
      <c r="AR98" s="182"/>
      <c r="AS98" s="278" t="s">
        <v>302</v>
      </c>
      <c r="AT98" s="249">
        <f t="shared" si="1"/>
        <v>215.218934</v>
      </c>
    </row>
    <row r="99" spans="1:46" s="271" customFormat="1" ht="49.5">
      <c r="A99" s="164"/>
      <c r="B99" s="199"/>
      <c r="C99" s="228"/>
      <c r="D99" s="228"/>
      <c r="E99" s="298"/>
      <c r="F99" s="200"/>
      <c r="G99" s="182"/>
      <c r="H99" s="182"/>
      <c r="I99" s="182"/>
      <c r="J99" s="182"/>
      <c r="K99" s="365" t="s">
        <v>5</v>
      </c>
      <c r="L99" s="366" t="s">
        <v>197</v>
      </c>
      <c r="M99" s="98" t="s">
        <v>35</v>
      </c>
      <c r="N99" s="98" t="s">
        <v>45</v>
      </c>
      <c r="O99" s="98" t="s">
        <v>272</v>
      </c>
      <c r="P99" s="98" t="s">
        <v>223</v>
      </c>
      <c r="Q99" s="354">
        <v>8000</v>
      </c>
      <c r="R99" s="354">
        <v>8000</v>
      </c>
      <c r="S99" s="354">
        <v>300</v>
      </c>
      <c r="T99" s="354"/>
      <c r="U99" s="354"/>
      <c r="V99" s="361" t="s">
        <v>302</v>
      </c>
      <c r="W99" s="226"/>
      <c r="X99" s="226"/>
      <c r="Y99" s="220"/>
      <c r="Z99" s="220"/>
      <c r="AA99" s="220"/>
      <c r="AB99" s="220"/>
      <c r="AC99" s="220"/>
      <c r="AD99" s="220"/>
      <c r="AE99" s="220"/>
      <c r="AF99" s="220"/>
      <c r="AG99" s="220"/>
      <c r="AH99" s="203" t="s">
        <v>5</v>
      </c>
      <c r="AI99" s="199" t="s">
        <v>197</v>
      </c>
      <c r="AJ99" s="228" t="s">
        <v>35</v>
      </c>
      <c r="AK99" s="228" t="s">
        <v>45</v>
      </c>
      <c r="AL99" s="228" t="s">
        <v>272</v>
      </c>
      <c r="AM99" s="228" t="s">
        <v>223</v>
      </c>
      <c r="AN99" s="182">
        <v>8000</v>
      </c>
      <c r="AO99" s="182">
        <v>8000</v>
      </c>
      <c r="AP99" s="182"/>
      <c r="AQ99" s="182"/>
      <c r="AR99" s="182"/>
      <c r="AS99" s="278" t="s">
        <v>355</v>
      </c>
      <c r="AT99" s="249">
        <f t="shared" si="1"/>
        <v>-300</v>
      </c>
    </row>
    <row r="100" spans="1:44" ht="49.5" customHeight="1">
      <c r="A100" s="450"/>
      <c r="B100" s="451"/>
      <c r="C100" s="451"/>
      <c r="D100" s="451"/>
      <c r="E100" s="451"/>
      <c r="F100" s="451"/>
      <c r="G100" s="451"/>
      <c r="H100" s="451"/>
      <c r="I100" s="451"/>
      <c r="J100" s="451"/>
      <c r="K100" s="451"/>
      <c r="L100" s="451"/>
      <c r="M100" s="451"/>
      <c r="N100" s="451"/>
      <c r="O100" s="451"/>
      <c r="P100" s="451"/>
      <c r="Q100" s="451"/>
      <c r="R100" s="451"/>
      <c r="S100" s="451"/>
      <c r="T100" s="451"/>
      <c r="U100" s="451"/>
      <c r="V100" s="451"/>
      <c r="AH100" s="227"/>
      <c r="AI100" s="227"/>
      <c r="AJ100" s="227"/>
      <c r="AK100" s="227"/>
      <c r="AL100" s="227"/>
      <c r="AM100" s="227"/>
      <c r="AP100" s="227"/>
      <c r="AQ100" s="227"/>
      <c r="AR100" s="227"/>
    </row>
  </sheetData>
  <sheetProtection/>
  <mergeCells count="55">
    <mergeCell ref="Y11:Y13"/>
    <mergeCell ref="W11:W13"/>
    <mergeCell ref="V8:V13"/>
    <mergeCell ref="A8:J8"/>
    <mergeCell ref="K8:U8"/>
    <mergeCell ref="A9:A13"/>
    <mergeCell ref="F10:H11"/>
    <mergeCell ref="I10:J11"/>
    <mergeCell ref="H12:H13"/>
    <mergeCell ref="J12:J13"/>
    <mergeCell ref="P12:P13"/>
    <mergeCell ref="P9:U9"/>
    <mergeCell ref="E9:E13"/>
    <mergeCell ref="R12:R13"/>
    <mergeCell ref="T12:U12"/>
    <mergeCell ref="P10:R11"/>
    <mergeCell ref="S12:S13"/>
    <mergeCell ref="B9:B13"/>
    <mergeCell ref="A100:V100"/>
    <mergeCell ref="A3:V3"/>
    <mergeCell ref="X11:X13"/>
    <mergeCell ref="A2:V2"/>
    <mergeCell ref="A6:V6"/>
    <mergeCell ref="F9:J9"/>
    <mergeCell ref="C9:C13"/>
    <mergeCell ref="L9:L13"/>
    <mergeCell ref="D9:D13"/>
    <mergeCell ref="F7:V7"/>
    <mergeCell ref="M9:M13"/>
    <mergeCell ref="N9:N13"/>
    <mergeCell ref="O9:O13"/>
    <mergeCell ref="G12:G13"/>
    <mergeCell ref="I12:I13"/>
    <mergeCell ref="F12:F13"/>
    <mergeCell ref="S10:U11"/>
    <mergeCell ref="Q12:Q13"/>
    <mergeCell ref="K9:K13"/>
    <mergeCell ref="AH9:AH13"/>
    <mergeCell ref="AI9:AI13"/>
    <mergeCell ref="AJ9:AJ13"/>
    <mergeCell ref="AK9:AK13"/>
    <mergeCell ref="AL9:AL13"/>
    <mergeCell ref="AM9:AR9"/>
    <mergeCell ref="AM10:AO11"/>
    <mergeCell ref="AP10:AR11"/>
    <mergeCell ref="A1:AS1"/>
    <mergeCell ref="A5:AS5"/>
    <mergeCell ref="AM12:AM13"/>
    <mergeCell ref="AN12:AN13"/>
    <mergeCell ref="AO12:AO13"/>
    <mergeCell ref="AP12:AP13"/>
    <mergeCell ref="AQ12:AR12"/>
    <mergeCell ref="A4:AS4"/>
    <mergeCell ref="AH8:AR8"/>
    <mergeCell ref="AS8:AS13"/>
  </mergeCells>
  <printOptions/>
  <pageMargins left="0.45" right="0.2362204724409449" top="1.0236220472440944" bottom="0.5905511811023623" header="0.6692913385826772" footer="0.1968503937007874"/>
  <pageSetup horizontalDpi="600" verticalDpi="600" orientation="landscape" paperSize="9" scale="76"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457" t="s">
        <v>72</v>
      </c>
      <c r="B1" s="457"/>
      <c r="C1" s="457"/>
      <c r="D1" s="457"/>
      <c r="E1" s="457"/>
      <c r="F1" s="457"/>
      <c r="G1" s="457"/>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458" t="s">
        <v>60</v>
      </c>
      <c r="B4" s="458"/>
      <c r="C4" s="458"/>
      <c r="D4" s="458"/>
      <c r="E4" s="458"/>
      <c r="F4" s="458"/>
      <c r="G4" s="458"/>
      <c r="H4" s="4"/>
      <c r="I4" s="4"/>
      <c r="J4" s="4"/>
      <c r="K4" s="4"/>
      <c r="L4" s="4"/>
      <c r="M4" s="4"/>
      <c r="N4" s="4"/>
      <c r="O4" s="4"/>
      <c r="P4" s="4"/>
      <c r="Q4" s="4"/>
      <c r="R4" s="4"/>
      <c r="S4" s="4"/>
      <c r="T4" s="4"/>
    </row>
    <row r="5" spans="1:20" ht="17.25" hidden="1">
      <c r="A5" s="459" t="e">
        <f>'B.01_TH'!#REF!</f>
        <v>#REF!</v>
      </c>
      <c r="B5" s="459"/>
      <c r="C5" s="459"/>
      <c r="D5" s="459"/>
      <c r="E5" s="459"/>
      <c r="F5" s="459"/>
      <c r="G5" s="459"/>
      <c r="H5" s="4"/>
      <c r="I5" s="4"/>
      <c r="J5" s="4"/>
      <c r="K5" s="4"/>
      <c r="L5" s="4"/>
      <c r="M5" s="4"/>
      <c r="N5" s="4"/>
      <c r="O5" s="4"/>
      <c r="P5" s="4"/>
      <c r="Q5" s="4"/>
      <c r="R5" s="4"/>
      <c r="S5" s="4"/>
      <c r="T5" s="4"/>
    </row>
    <row r="6" spans="1:20" ht="17.25">
      <c r="A6" s="459" t="s">
        <v>75</v>
      </c>
      <c r="B6" s="459"/>
      <c r="C6" s="459"/>
      <c r="D6" s="459"/>
      <c r="E6" s="459"/>
      <c r="F6" s="459"/>
      <c r="G6" s="459"/>
      <c r="H6" s="4"/>
      <c r="I6" s="4"/>
      <c r="J6" s="4"/>
      <c r="K6" s="4"/>
      <c r="L6" s="4"/>
      <c r="M6" s="4"/>
      <c r="N6" s="4"/>
      <c r="O6" s="4"/>
      <c r="P6" s="4"/>
      <c r="Q6" s="4"/>
      <c r="R6" s="4"/>
      <c r="S6" s="4"/>
      <c r="T6" s="4"/>
    </row>
    <row r="7" spans="1:20" ht="17.25" hidden="1">
      <c r="A7" s="459" t="e">
        <f>'B.01_TH'!#REF!</f>
        <v>#REF!</v>
      </c>
      <c r="B7" s="459"/>
      <c r="C7" s="459"/>
      <c r="D7" s="459"/>
      <c r="E7" s="459"/>
      <c r="F7" s="459"/>
      <c r="G7" s="459"/>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457" t="s">
        <v>0</v>
      </c>
      <c r="F9" s="457"/>
      <c r="G9" s="457"/>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458" t="s">
        <v>90</v>
      </c>
      <c r="B1" s="458"/>
      <c r="C1" s="458"/>
      <c r="D1" s="458"/>
      <c r="E1" s="458"/>
      <c r="F1" s="458"/>
      <c r="G1" s="458"/>
      <c r="H1" s="458"/>
      <c r="I1" s="458"/>
      <c r="J1" s="458"/>
      <c r="K1" s="458"/>
      <c r="L1" s="458"/>
      <c r="M1" s="458"/>
      <c r="N1" s="458"/>
      <c r="O1" s="458"/>
      <c r="P1" s="458"/>
      <c r="Q1" s="458"/>
      <c r="R1" s="458"/>
      <c r="S1" s="31"/>
    </row>
    <row r="2" spans="1:19" ht="16.5" hidden="1">
      <c r="A2" s="460" t="e">
        <f>'B.01_TH'!#REF!</f>
        <v>#REF!</v>
      </c>
      <c r="B2" s="460"/>
      <c r="C2" s="460"/>
      <c r="D2" s="460"/>
      <c r="E2" s="460"/>
      <c r="F2" s="460"/>
      <c r="G2" s="460"/>
      <c r="H2" s="460"/>
      <c r="I2" s="460"/>
      <c r="J2" s="460"/>
      <c r="K2" s="460"/>
      <c r="L2" s="460"/>
      <c r="M2" s="460"/>
      <c r="N2" s="460"/>
      <c r="O2" s="460"/>
      <c r="P2" s="460"/>
      <c r="Q2" s="460"/>
      <c r="R2" s="460"/>
      <c r="S2" s="31"/>
    </row>
    <row r="3" spans="1:19" ht="16.5">
      <c r="A3" s="460" t="e">
        <f>'B.01_TH'!#REF!</f>
        <v>#REF!</v>
      </c>
      <c r="B3" s="460"/>
      <c r="C3" s="460"/>
      <c r="D3" s="460"/>
      <c r="E3" s="460"/>
      <c r="F3" s="460"/>
      <c r="G3" s="460"/>
      <c r="H3" s="460"/>
      <c r="I3" s="460"/>
      <c r="J3" s="460"/>
      <c r="K3" s="460"/>
      <c r="L3" s="460"/>
      <c r="M3" s="460"/>
      <c r="N3" s="460"/>
      <c r="O3" s="460"/>
      <c r="P3" s="460"/>
      <c r="Q3" s="460"/>
      <c r="R3" s="460"/>
      <c r="S3" s="31"/>
    </row>
    <row r="4" spans="1:19" ht="16.5" hidden="1">
      <c r="A4" s="460" t="e">
        <f>'B.01_TH'!#REF!</f>
        <v>#REF!</v>
      </c>
      <c r="B4" s="460"/>
      <c r="C4" s="460"/>
      <c r="D4" s="460"/>
      <c r="E4" s="460"/>
      <c r="F4" s="460"/>
      <c r="G4" s="460"/>
      <c r="H4" s="460"/>
      <c r="I4" s="460"/>
      <c r="J4" s="460"/>
      <c r="K4" s="460"/>
      <c r="L4" s="460"/>
      <c r="M4" s="460"/>
      <c r="N4" s="460"/>
      <c r="O4" s="460"/>
      <c r="P4" s="460"/>
      <c r="Q4" s="460"/>
      <c r="R4" s="460"/>
      <c r="S4" s="31"/>
    </row>
    <row r="5" spans="1:19" ht="16.5" hidden="1">
      <c r="A5" s="460" t="s">
        <v>129</v>
      </c>
      <c r="B5" s="460"/>
      <c r="C5" s="460"/>
      <c r="D5" s="460"/>
      <c r="E5" s="460"/>
      <c r="F5" s="460"/>
      <c r="G5" s="460"/>
      <c r="H5" s="460"/>
      <c r="I5" s="460"/>
      <c r="J5" s="460"/>
      <c r="K5" s="460"/>
      <c r="L5" s="460"/>
      <c r="M5" s="460"/>
      <c r="N5" s="460"/>
      <c r="O5" s="460"/>
      <c r="P5" s="460"/>
      <c r="Q5" s="460"/>
      <c r="R5" s="460"/>
      <c r="S5" s="31"/>
    </row>
    <row r="6" spans="1:19" ht="23.25" customHeight="1" hidden="1">
      <c r="A6" s="460" t="e">
        <f>'B.01_TH'!#REF!</f>
        <v>#REF!</v>
      </c>
      <c r="B6" s="460"/>
      <c r="C6" s="460"/>
      <c r="D6" s="460"/>
      <c r="E6" s="460"/>
      <c r="F6" s="460"/>
      <c r="G6" s="460"/>
      <c r="H6" s="460"/>
      <c r="I6" s="460"/>
      <c r="J6" s="460"/>
      <c r="K6" s="460"/>
      <c r="L6" s="460"/>
      <c r="M6" s="460"/>
      <c r="N6" s="460"/>
      <c r="O6" s="460"/>
      <c r="P6" s="460"/>
      <c r="Q6" s="460"/>
      <c r="R6" s="460"/>
      <c r="S6" s="31"/>
    </row>
    <row r="7" spans="1:19" ht="16.5">
      <c r="A7" s="5"/>
      <c r="B7" s="4"/>
      <c r="C7" s="5"/>
      <c r="D7" s="5"/>
      <c r="E7" s="5"/>
      <c r="F7" s="36"/>
      <c r="G7" s="100"/>
      <c r="H7" s="100"/>
      <c r="I7" s="100"/>
      <c r="J7" s="101"/>
      <c r="K7" s="101"/>
      <c r="L7" s="101"/>
      <c r="M7" s="100"/>
      <c r="N7" s="100"/>
      <c r="O7" s="70"/>
      <c r="P7" s="483" t="s">
        <v>106</v>
      </c>
      <c r="Q7" s="483"/>
      <c r="R7" s="483"/>
      <c r="S7" s="70"/>
    </row>
    <row r="8" spans="1:19" ht="37.5" customHeight="1">
      <c r="A8" s="461" t="s">
        <v>1</v>
      </c>
      <c r="B8" s="461" t="s">
        <v>47</v>
      </c>
      <c r="C8" s="461" t="s">
        <v>8</v>
      </c>
      <c r="D8" s="461" t="s">
        <v>30</v>
      </c>
      <c r="E8" s="461" t="s">
        <v>48</v>
      </c>
      <c r="F8" s="473" t="s">
        <v>122</v>
      </c>
      <c r="G8" s="474"/>
      <c r="H8" s="474"/>
      <c r="I8" s="475"/>
      <c r="J8" s="467" t="s">
        <v>49</v>
      </c>
      <c r="K8" s="468"/>
      <c r="L8" s="469"/>
      <c r="M8" s="465" t="s">
        <v>91</v>
      </c>
      <c r="N8" s="465"/>
      <c r="O8" s="465"/>
      <c r="P8" s="466" t="s">
        <v>76</v>
      </c>
      <c r="Q8" s="466"/>
      <c r="R8" s="466"/>
      <c r="S8" s="102"/>
    </row>
    <row r="9" spans="1:19" ht="18.75" customHeight="1">
      <c r="A9" s="461"/>
      <c r="B9" s="461"/>
      <c r="C9" s="461"/>
      <c r="D9" s="461"/>
      <c r="E9" s="461"/>
      <c r="F9" s="476"/>
      <c r="G9" s="477"/>
      <c r="H9" s="477"/>
      <c r="I9" s="478"/>
      <c r="J9" s="470"/>
      <c r="K9" s="471"/>
      <c r="L9" s="472"/>
      <c r="M9" s="465"/>
      <c r="N9" s="465"/>
      <c r="O9" s="465"/>
      <c r="P9" s="466"/>
      <c r="Q9" s="466"/>
      <c r="R9" s="466"/>
      <c r="S9" s="102"/>
    </row>
    <row r="10" spans="1:19" ht="24" customHeight="1">
      <c r="A10" s="461"/>
      <c r="B10" s="461"/>
      <c r="C10" s="461"/>
      <c r="D10" s="461"/>
      <c r="E10" s="461"/>
      <c r="F10" s="463" t="s">
        <v>121</v>
      </c>
      <c r="G10" s="484" t="s">
        <v>105</v>
      </c>
      <c r="H10" s="486" t="s">
        <v>15</v>
      </c>
      <c r="I10" s="487"/>
      <c r="J10" s="462" t="s">
        <v>14</v>
      </c>
      <c r="K10" s="462" t="s">
        <v>15</v>
      </c>
      <c r="L10" s="462"/>
      <c r="M10" s="465" t="s">
        <v>105</v>
      </c>
      <c r="N10" s="465" t="s">
        <v>15</v>
      </c>
      <c r="O10" s="465"/>
      <c r="P10" s="466" t="s">
        <v>105</v>
      </c>
      <c r="Q10" s="466" t="s">
        <v>15</v>
      </c>
      <c r="R10" s="466"/>
      <c r="S10" s="102"/>
    </row>
    <row r="11" spans="1:19" ht="115.5" customHeight="1">
      <c r="A11" s="461"/>
      <c r="B11" s="461"/>
      <c r="C11" s="461"/>
      <c r="D11" s="461"/>
      <c r="E11" s="461"/>
      <c r="F11" s="464"/>
      <c r="G11" s="485"/>
      <c r="H11" s="86" t="s">
        <v>50</v>
      </c>
      <c r="I11" s="86" t="s">
        <v>51</v>
      </c>
      <c r="J11" s="462"/>
      <c r="K11" s="87" t="s">
        <v>50</v>
      </c>
      <c r="L11" s="87" t="s">
        <v>51</v>
      </c>
      <c r="M11" s="465"/>
      <c r="N11" s="86" t="s">
        <v>50</v>
      </c>
      <c r="O11" s="86" t="s">
        <v>51</v>
      </c>
      <c r="P11" s="466"/>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156</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131</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182</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132</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136</v>
      </c>
      <c r="C19" s="52" t="s">
        <v>45</v>
      </c>
      <c r="D19" s="52" t="s">
        <v>133</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136</v>
      </c>
      <c r="C20" s="52" t="s">
        <v>46</v>
      </c>
      <c r="D20" s="52" t="s">
        <v>134</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136</v>
      </c>
      <c r="C21" s="52" t="s">
        <v>44</v>
      </c>
      <c r="D21" s="52" t="s">
        <v>135</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133</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134</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135</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120</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92</v>
      </c>
      <c r="C32" s="165" t="s">
        <v>93</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169</v>
      </c>
      <c r="C33" s="169" t="s">
        <v>168</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158</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159</v>
      </c>
      <c r="C35" s="169" t="s">
        <v>160</v>
      </c>
      <c r="D35" s="169" t="s">
        <v>161</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162</v>
      </c>
      <c r="C36" s="169" t="s">
        <v>163</v>
      </c>
      <c r="D36" s="169" t="s">
        <v>161</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94</v>
      </c>
      <c r="C37" s="171" t="s">
        <v>104</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95</v>
      </c>
      <c r="C38" s="165" t="s">
        <v>80</v>
      </c>
      <c r="D38" s="165" t="s">
        <v>46</v>
      </c>
      <c r="E38" s="165" t="s">
        <v>100</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96</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97</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184</v>
      </c>
      <c r="C41" s="165" t="s">
        <v>99</v>
      </c>
      <c r="D41" s="165" t="s">
        <v>46</v>
      </c>
      <c r="E41" s="165" t="s">
        <v>100</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166</v>
      </c>
      <c r="C42" s="171" t="s">
        <v>167</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164</v>
      </c>
      <c r="C43" s="169" t="s">
        <v>165</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101</v>
      </c>
      <c r="C45" s="165" t="s">
        <v>102</v>
      </c>
      <c r="D45" s="165" t="s">
        <v>82</v>
      </c>
      <c r="E45" s="165" t="s">
        <v>100</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157</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170</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169</v>
      </c>
      <c r="C50" s="160" t="s">
        <v>179</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479" t="s">
        <v>189</v>
      </c>
      <c r="T50" s="480"/>
      <c r="U50" s="480"/>
    </row>
    <row r="51" spans="1:21" s="105" customFormat="1" ht="33" customHeight="1">
      <c r="A51" s="160">
        <v>2</v>
      </c>
      <c r="B51" s="161" t="s">
        <v>94</v>
      </c>
      <c r="C51" s="162" t="s">
        <v>104</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479"/>
      <c r="T51" s="480"/>
      <c r="U51" s="480"/>
    </row>
    <row r="52" spans="1:21" s="105" customFormat="1" ht="33" customHeight="1">
      <c r="A52" s="160">
        <v>3</v>
      </c>
      <c r="B52" s="161" t="s">
        <v>96</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479"/>
      <c r="T52" s="480"/>
      <c r="U52" s="480"/>
    </row>
    <row r="53" spans="1:21" s="105" customFormat="1" ht="33" customHeight="1">
      <c r="A53" s="160">
        <v>4</v>
      </c>
      <c r="B53" s="161" t="s">
        <v>97</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479"/>
      <c r="T53" s="480"/>
      <c r="U53" s="480"/>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479"/>
      <c r="T54" s="480"/>
      <c r="U54" s="480"/>
    </row>
    <row r="55" spans="1:21" s="105" customFormat="1" ht="33" customHeight="1">
      <c r="A55" s="160">
        <v>6</v>
      </c>
      <c r="B55" s="161" t="s">
        <v>92</v>
      </c>
      <c r="C55" s="96" t="s">
        <v>93</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479"/>
      <c r="T55" s="480"/>
      <c r="U55" s="480"/>
    </row>
    <row r="56" spans="1:21" s="105" customFormat="1" ht="33" customHeight="1">
      <c r="A56" s="160">
        <v>7</v>
      </c>
      <c r="B56" s="161" t="s">
        <v>98</v>
      </c>
      <c r="C56" s="96" t="s">
        <v>99</v>
      </c>
      <c r="D56" s="96" t="s">
        <v>46</v>
      </c>
      <c r="E56" s="96" t="s">
        <v>100</v>
      </c>
      <c r="F56" s="97"/>
      <c r="G56" s="186"/>
      <c r="H56" s="186"/>
      <c r="I56" s="186"/>
      <c r="J56" s="186">
        <v>1491.6</v>
      </c>
      <c r="K56" s="186">
        <v>1356</v>
      </c>
      <c r="L56" s="186">
        <v>135.6</v>
      </c>
      <c r="M56" s="186">
        <v>0</v>
      </c>
      <c r="N56" s="186">
        <v>0</v>
      </c>
      <c r="O56" s="186">
        <v>0</v>
      </c>
      <c r="P56" s="186">
        <f t="shared" si="11"/>
        <v>375</v>
      </c>
      <c r="Q56" s="186">
        <f>450-120</f>
        <v>330</v>
      </c>
      <c r="R56" s="186">
        <v>45</v>
      </c>
      <c r="S56" s="479"/>
      <c r="T56" s="480"/>
      <c r="U56" s="480"/>
    </row>
    <row r="57" spans="1:21" s="105" customFormat="1" ht="33" customHeight="1">
      <c r="A57" s="160">
        <v>8</v>
      </c>
      <c r="B57" s="161" t="s">
        <v>101</v>
      </c>
      <c r="C57" s="96" t="s">
        <v>102</v>
      </c>
      <c r="D57" s="96" t="s">
        <v>82</v>
      </c>
      <c r="E57" s="96" t="s">
        <v>100</v>
      </c>
      <c r="F57" s="97"/>
      <c r="G57" s="186"/>
      <c r="H57" s="186"/>
      <c r="I57" s="186"/>
      <c r="J57" s="186">
        <v>9562.3</v>
      </c>
      <c r="K57" s="186">
        <v>8693</v>
      </c>
      <c r="L57" s="186">
        <v>869.3</v>
      </c>
      <c r="M57" s="186">
        <v>0</v>
      </c>
      <c r="N57" s="186">
        <v>0</v>
      </c>
      <c r="O57" s="186">
        <v>0</v>
      </c>
      <c r="P57" s="186">
        <f t="shared" si="11"/>
        <v>1731</v>
      </c>
      <c r="Q57" s="186">
        <f>1710-150</f>
        <v>1560</v>
      </c>
      <c r="R57" s="186">
        <v>171</v>
      </c>
      <c r="S57" s="479"/>
      <c r="T57" s="480"/>
      <c r="U57" s="480"/>
    </row>
    <row r="58" spans="1:21" s="105" customFormat="1" ht="33" customHeight="1">
      <c r="A58" s="160">
        <v>9</v>
      </c>
      <c r="B58" s="161" t="s">
        <v>95</v>
      </c>
      <c r="C58" s="96" t="s">
        <v>80</v>
      </c>
      <c r="D58" s="96" t="s">
        <v>46</v>
      </c>
      <c r="E58" s="96" t="s">
        <v>100</v>
      </c>
      <c r="F58" s="97"/>
      <c r="G58" s="186"/>
      <c r="H58" s="186"/>
      <c r="I58" s="186"/>
      <c r="J58" s="186">
        <v>1996.5</v>
      </c>
      <c r="K58" s="186">
        <v>1815</v>
      </c>
      <c r="L58" s="186">
        <v>181.5</v>
      </c>
      <c r="M58" s="186">
        <v>0</v>
      </c>
      <c r="N58" s="186">
        <v>0</v>
      </c>
      <c r="O58" s="186">
        <v>0</v>
      </c>
      <c r="P58" s="186">
        <f t="shared" si="11"/>
        <v>505</v>
      </c>
      <c r="Q58" s="186">
        <f>550-100</f>
        <v>450</v>
      </c>
      <c r="R58" s="186">
        <v>55</v>
      </c>
      <c r="S58" s="479"/>
      <c r="T58" s="480"/>
      <c r="U58" s="480"/>
    </row>
    <row r="59" spans="1:18" ht="14.25">
      <c r="A59" s="481" t="s">
        <v>187</v>
      </c>
      <c r="B59" s="481"/>
      <c r="C59" s="481"/>
      <c r="D59" s="481"/>
      <c r="E59" s="481"/>
      <c r="F59" s="481"/>
      <c r="G59" s="481"/>
      <c r="H59" s="481"/>
      <c r="I59" s="481"/>
      <c r="J59" s="481"/>
      <c r="K59" s="481"/>
      <c r="L59" s="481"/>
      <c r="M59" s="481"/>
      <c r="N59" s="481"/>
      <c r="O59" s="481"/>
      <c r="P59" s="481"/>
      <c r="Q59" s="481"/>
      <c r="R59" s="481"/>
    </row>
    <row r="60" spans="1:18" ht="14.25">
      <c r="A60" s="482"/>
      <c r="B60" s="482"/>
      <c r="C60" s="482"/>
      <c r="D60" s="482"/>
      <c r="E60" s="482"/>
      <c r="F60" s="482"/>
      <c r="G60" s="482"/>
      <c r="H60" s="482"/>
      <c r="I60" s="482"/>
      <c r="J60" s="482"/>
      <c r="K60" s="482"/>
      <c r="L60" s="482"/>
      <c r="M60" s="482"/>
      <c r="N60" s="482"/>
      <c r="O60" s="482"/>
      <c r="P60" s="482"/>
      <c r="Q60" s="482"/>
      <c r="R60" s="482"/>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458" t="s">
        <v>86</v>
      </c>
      <c r="B1" s="458"/>
      <c r="C1" s="458"/>
      <c r="D1" s="458"/>
      <c r="E1" s="458"/>
      <c r="F1" s="458"/>
      <c r="G1" s="458"/>
      <c r="H1" s="458"/>
      <c r="I1" s="458"/>
      <c r="J1" s="458"/>
      <c r="K1" s="458"/>
      <c r="L1" s="458"/>
      <c r="M1" s="458"/>
      <c r="N1" s="458"/>
      <c r="O1" s="458"/>
      <c r="P1" s="458"/>
      <c r="Q1" s="458"/>
      <c r="R1" s="458"/>
      <c r="S1" s="458"/>
    </row>
    <row r="2" spans="1:23" ht="18" hidden="1">
      <c r="A2" s="459" t="e">
        <f>'B.01_TH'!#REF!</f>
        <v>#REF!</v>
      </c>
      <c r="B2" s="459"/>
      <c r="C2" s="459"/>
      <c r="D2" s="459"/>
      <c r="E2" s="459"/>
      <c r="F2" s="459"/>
      <c r="G2" s="459"/>
      <c r="H2" s="459"/>
      <c r="I2" s="459"/>
      <c r="J2" s="459"/>
      <c r="K2" s="459"/>
      <c r="L2" s="459"/>
      <c r="M2" s="459"/>
      <c r="N2" s="459"/>
      <c r="O2" s="459"/>
      <c r="P2" s="459"/>
      <c r="Q2" s="459"/>
      <c r="R2" s="459"/>
      <c r="S2" s="61"/>
      <c r="W2" s="46"/>
    </row>
    <row r="3" spans="1:23" ht="18.75" customHeight="1">
      <c r="A3" s="459" t="e">
        <f>'B.01_TH'!#REF!</f>
        <v>#REF!</v>
      </c>
      <c r="B3" s="459"/>
      <c r="C3" s="459"/>
      <c r="D3" s="459"/>
      <c r="E3" s="459"/>
      <c r="F3" s="459"/>
      <c r="G3" s="459"/>
      <c r="H3" s="459"/>
      <c r="I3" s="459"/>
      <c r="J3" s="459"/>
      <c r="K3" s="459"/>
      <c r="L3" s="459"/>
      <c r="M3" s="459"/>
      <c r="N3" s="459"/>
      <c r="O3" s="459"/>
      <c r="P3" s="459"/>
      <c r="Q3" s="459"/>
      <c r="R3" s="459"/>
      <c r="S3" s="61"/>
      <c r="W3" s="46"/>
    </row>
    <row r="4" spans="1:23" ht="24" customHeight="1" hidden="1">
      <c r="A4" s="459" t="e">
        <f>'B.01_TH'!#REF!</f>
        <v>#REF!</v>
      </c>
      <c r="B4" s="459"/>
      <c r="C4" s="459"/>
      <c r="D4" s="459"/>
      <c r="E4" s="459"/>
      <c r="F4" s="459"/>
      <c r="G4" s="459"/>
      <c r="H4" s="459"/>
      <c r="I4" s="459"/>
      <c r="J4" s="459"/>
      <c r="K4" s="459"/>
      <c r="L4" s="459"/>
      <c r="M4" s="459"/>
      <c r="N4" s="459"/>
      <c r="O4" s="459"/>
      <c r="P4" s="459"/>
      <c r="Q4" s="459"/>
      <c r="R4" s="459"/>
      <c r="S4" s="61"/>
      <c r="W4" s="46"/>
    </row>
    <row r="5" spans="1:23" ht="24" customHeight="1" hidden="1">
      <c r="A5" s="459" t="s">
        <v>129</v>
      </c>
      <c r="B5" s="459"/>
      <c r="C5" s="459"/>
      <c r="D5" s="459"/>
      <c r="E5" s="459"/>
      <c r="F5" s="459"/>
      <c r="G5" s="459"/>
      <c r="H5" s="459"/>
      <c r="I5" s="459"/>
      <c r="J5" s="459"/>
      <c r="K5" s="459"/>
      <c r="L5" s="459"/>
      <c r="M5" s="459"/>
      <c r="N5" s="459"/>
      <c r="O5" s="459"/>
      <c r="P5" s="459"/>
      <c r="Q5" s="459"/>
      <c r="R5" s="459"/>
      <c r="S5" s="61"/>
      <c r="W5" s="110"/>
    </row>
    <row r="6" spans="1:23" ht="24" customHeight="1" hidden="1">
      <c r="A6" s="459" t="e">
        <f>'B.01_TH'!#REF!</f>
        <v>#REF!</v>
      </c>
      <c r="B6" s="459"/>
      <c r="C6" s="459"/>
      <c r="D6" s="459"/>
      <c r="E6" s="459"/>
      <c r="F6" s="459"/>
      <c r="G6" s="459"/>
      <c r="H6" s="459"/>
      <c r="I6" s="459"/>
      <c r="J6" s="459"/>
      <c r="K6" s="459"/>
      <c r="L6" s="459"/>
      <c r="M6" s="459"/>
      <c r="N6" s="459"/>
      <c r="O6" s="459"/>
      <c r="P6" s="459"/>
      <c r="Q6" s="459"/>
      <c r="R6" s="459"/>
      <c r="S6" s="61"/>
      <c r="W6" s="194"/>
    </row>
    <row r="7" spans="16:19" ht="16.5">
      <c r="P7" s="457" t="s">
        <v>106</v>
      </c>
      <c r="Q7" s="457"/>
      <c r="R7" s="457"/>
      <c r="S7" s="457"/>
    </row>
    <row r="8" spans="1:23" s="6" customFormat="1" ht="42.75" customHeight="1">
      <c r="A8" s="461" t="s">
        <v>1</v>
      </c>
      <c r="B8" s="461" t="s">
        <v>47</v>
      </c>
      <c r="C8" s="461" t="s">
        <v>7</v>
      </c>
      <c r="D8" s="461" t="s">
        <v>55</v>
      </c>
      <c r="E8" s="461" t="s">
        <v>48</v>
      </c>
      <c r="F8" s="461" t="s">
        <v>107</v>
      </c>
      <c r="G8" s="461"/>
      <c r="H8" s="461"/>
      <c r="I8" s="461"/>
      <c r="J8" s="488" t="s">
        <v>49</v>
      </c>
      <c r="K8" s="488"/>
      <c r="L8" s="488"/>
      <c r="M8" s="461" t="s">
        <v>91</v>
      </c>
      <c r="N8" s="461"/>
      <c r="O8" s="461"/>
      <c r="P8" s="461" t="s">
        <v>76</v>
      </c>
      <c r="Q8" s="461"/>
      <c r="R8" s="461"/>
      <c r="S8" s="488" t="s">
        <v>3</v>
      </c>
      <c r="W8" s="461" t="s">
        <v>3</v>
      </c>
    </row>
    <row r="9" spans="1:23" s="6" customFormat="1" ht="18" customHeight="1">
      <c r="A9" s="461"/>
      <c r="B9" s="461"/>
      <c r="C9" s="461"/>
      <c r="D9" s="461"/>
      <c r="E9" s="461"/>
      <c r="F9" s="461"/>
      <c r="G9" s="461" t="s">
        <v>14</v>
      </c>
      <c r="H9" s="461" t="s">
        <v>15</v>
      </c>
      <c r="I9" s="461"/>
      <c r="J9" s="488" t="s">
        <v>14</v>
      </c>
      <c r="K9" s="488" t="s">
        <v>15</v>
      </c>
      <c r="L9" s="488"/>
      <c r="M9" s="461" t="s">
        <v>14</v>
      </c>
      <c r="N9" s="461" t="s">
        <v>15</v>
      </c>
      <c r="O9" s="461"/>
      <c r="P9" s="461" t="s">
        <v>14</v>
      </c>
      <c r="Q9" s="461" t="s">
        <v>15</v>
      </c>
      <c r="R9" s="461"/>
      <c r="S9" s="488"/>
      <c r="W9" s="461"/>
    </row>
    <row r="10" spans="1:23" s="6" customFormat="1" ht="15" customHeight="1">
      <c r="A10" s="461"/>
      <c r="B10" s="461"/>
      <c r="C10" s="461"/>
      <c r="D10" s="461"/>
      <c r="E10" s="461"/>
      <c r="F10" s="461"/>
      <c r="G10" s="461"/>
      <c r="H10" s="461" t="s">
        <v>50</v>
      </c>
      <c r="I10" s="461" t="s">
        <v>51</v>
      </c>
      <c r="J10" s="488"/>
      <c r="K10" s="488" t="s">
        <v>50</v>
      </c>
      <c r="L10" s="488" t="s">
        <v>51</v>
      </c>
      <c r="M10" s="461"/>
      <c r="N10" s="461" t="s">
        <v>50</v>
      </c>
      <c r="O10" s="461" t="s">
        <v>51</v>
      </c>
      <c r="P10" s="461"/>
      <c r="Q10" s="461" t="s">
        <v>50</v>
      </c>
      <c r="R10" s="461" t="s">
        <v>51</v>
      </c>
      <c r="S10" s="488"/>
      <c r="W10" s="461"/>
    </row>
    <row r="11" spans="1:23" s="6" customFormat="1" ht="84" customHeight="1">
      <c r="A11" s="461"/>
      <c r="B11" s="461"/>
      <c r="C11" s="461"/>
      <c r="D11" s="461"/>
      <c r="E11" s="461"/>
      <c r="F11" s="461"/>
      <c r="G11" s="461"/>
      <c r="H11" s="461"/>
      <c r="I11" s="461"/>
      <c r="J11" s="488"/>
      <c r="K11" s="488"/>
      <c r="L11" s="488"/>
      <c r="M11" s="461"/>
      <c r="N11" s="461"/>
      <c r="O11" s="461"/>
      <c r="P11" s="461"/>
      <c r="Q11" s="461"/>
      <c r="R11" s="461"/>
      <c r="S11" s="488"/>
      <c r="W11" s="461"/>
    </row>
    <row r="12" spans="1:23" s="6" customFormat="1" ht="33" customHeight="1">
      <c r="A12" s="83"/>
      <c r="B12" s="83" t="s">
        <v>149</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140</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141</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180</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181</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120</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142</v>
      </c>
      <c r="C25" s="123" t="s">
        <v>54</v>
      </c>
      <c r="D25" s="124" t="s">
        <v>46</v>
      </c>
      <c r="E25" s="125" t="s">
        <v>148</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143</v>
      </c>
      <c r="C26" s="123" t="s">
        <v>54</v>
      </c>
      <c r="D26" s="124" t="s">
        <v>44</v>
      </c>
      <c r="E26" s="125" t="s">
        <v>100</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144</v>
      </c>
      <c r="C27" s="123" t="s">
        <v>54</v>
      </c>
      <c r="D27" s="124" t="s">
        <v>46</v>
      </c>
      <c r="E27" s="125" t="s">
        <v>148</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145</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146</v>
      </c>
      <c r="C29" s="123" t="s">
        <v>54</v>
      </c>
      <c r="D29" s="124" t="s">
        <v>44</v>
      </c>
      <c r="E29" s="125" t="s">
        <v>148</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147</v>
      </c>
      <c r="C30" s="123" t="s">
        <v>54</v>
      </c>
      <c r="D30" s="124" t="s">
        <v>46</v>
      </c>
      <c r="E30" s="125" t="s">
        <v>148</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157</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171</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142</v>
      </c>
      <c r="C33" s="123" t="s">
        <v>54</v>
      </c>
      <c r="D33" s="124" t="s">
        <v>46</v>
      </c>
      <c r="E33" s="125" t="s">
        <v>148</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143</v>
      </c>
      <c r="C34" s="123" t="s">
        <v>54</v>
      </c>
      <c r="D34" s="124" t="s">
        <v>44</v>
      </c>
      <c r="E34" s="125" t="s">
        <v>100</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144</v>
      </c>
      <c r="C35" s="123" t="s">
        <v>54</v>
      </c>
      <c r="D35" s="124" t="s">
        <v>46</v>
      </c>
      <c r="E35" s="125" t="s">
        <v>148</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145</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146</v>
      </c>
      <c r="C37" s="123" t="s">
        <v>54</v>
      </c>
      <c r="D37" s="124" t="s">
        <v>44</v>
      </c>
      <c r="E37" s="125" t="s">
        <v>148</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147</v>
      </c>
      <c r="C38" s="123" t="s">
        <v>54</v>
      </c>
      <c r="D38" s="124" t="s">
        <v>46</v>
      </c>
      <c r="E38" s="125" t="s">
        <v>148</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138</v>
      </c>
      <c r="B39" s="83" t="s">
        <v>139</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137</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180</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181</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151</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150</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152</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151</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120</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100</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100</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157</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491"/>
      <c r="U66" s="461"/>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100</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183</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100</v>
      </c>
      <c r="F72" s="161"/>
      <c r="G72" s="77"/>
      <c r="H72" s="77"/>
      <c r="I72" s="77"/>
      <c r="J72" s="77">
        <v>1307.9</v>
      </c>
      <c r="K72" s="77">
        <v>1189</v>
      </c>
      <c r="L72" s="77">
        <v>118.9</v>
      </c>
      <c r="M72" s="77"/>
      <c r="N72" s="77"/>
      <c r="O72" s="77"/>
      <c r="P72" s="77">
        <f>SUM(Q72:R72)</f>
        <v>592</v>
      </c>
      <c r="Q72" s="77">
        <f>629-100</f>
        <v>529</v>
      </c>
      <c r="R72" s="77">
        <v>63</v>
      </c>
      <c r="S72" s="64"/>
      <c r="W72" s="64"/>
      <c r="X72" s="489" t="s">
        <v>188</v>
      </c>
    </row>
    <row r="73" spans="1:24" s="195" customFormat="1" ht="33">
      <c r="A73" s="161">
        <v>2</v>
      </c>
      <c r="B73" s="161" t="s">
        <v>84</v>
      </c>
      <c r="C73" s="64" t="s">
        <v>54</v>
      </c>
      <c r="D73" s="64" t="s">
        <v>46</v>
      </c>
      <c r="E73" s="64" t="s">
        <v>100</v>
      </c>
      <c r="F73" s="161"/>
      <c r="G73" s="60"/>
      <c r="H73" s="60"/>
      <c r="I73" s="60"/>
      <c r="J73" s="60">
        <v>1115.4</v>
      </c>
      <c r="K73" s="60">
        <v>1014</v>
      </c>
      <c r="L73" s="60">
        <v>101.4</v>
      </c>
      <c r="M73" s="60"/>
      <c r="N73" s="60"/>
      <c r="O73" s="60"/>
      <c r="P73" s="77">
        <f>SUM(Q73:R73)</f>
        <v>399</v>
      </c>
      <c r="Q73" s="60">
        <f>454-100</f>
        <v>354</v>
      </c>
      <c r="R73" s="60">
        <v>45</v>
      </c>
      <c r="S73" s="161"/>
      <c r="W73" s="161"/>
      <c r="X73" s="489"/>
    </row>
    <row r="75" spans="1:18" ht="33.75" customHeight="1">
      <c r="A75" s="490" t="s">
        <v>186</v>
      </c>
      <c r="B75" s="490"/>
      <c r="C75" s="490"/>
      <c r="D75" s="490"/>
      <c r="E75" s="490"/>
      <c r="F75" s="490"/>
      <c r="G75" s="490"/>
      <c r="H75" s="490"/>
      <c r="I75" s="490"/>
      <c r="J75" s="490"/>
      <c r="K75" s="490"/>
      <c r="L75" s="490"/>
      <c r="M75" s="490"/>
      <c r="N75" s="490"/>
      <c r="O75" s="490"/>
      <c r="P75" s="490"/>
      <c r="Q75" s="490"/>
      <c r="R75" s="490"/>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458" t="s">
        <v>70</v>
      </c>
      <c r="B1" s="458"/>
      <c r="C1" s="458"/>
      <c r="D1" s="458"/>
      <c r="E1" s="458"/>
      <c r="F1" s="458"/>
      <c r="G1" s="458"/>
      <c r="H1" s="458"/>
      <c r="I1" s="458"/>
      <c r="J1" s="458"/>
      <c r="K1" s="458"/>
      <c r="L1" s="458"/>
      <c r="M1" s="458"/>
      <c r="N1" s="458"/>
      <c r="O1" s="458"/>
      <c r="P1" s="458"/>
      <c r="Q1" s="458"/>
      <c r="R1" s="458"/>
    </row>
    <row r="2" spans="1:18" ht="34.5" customHeight="1" hidden="1">
      <c r="A2" s="459" t="e">
        <f>'B.01_TH'!#REF!</f>
        <v>#REF!</v>
      </c>
      <c r="B2" s="459"/>
      <c r="C2" s="459"/>
      <c r="D2" s="459"/>
      <c r="E2" s="459"/>
      <c r="F2" s="459"/>
      <c r="G2" s="459"/>
      <c r="H2" s="459"/>
      <c r="I2" s="459"/>
      <c r="J2" s="459"/>
      <c r="K2" s="459"/>
      <c r="L2" s="459"/>
      <c r="M2" s="459"/>
      <c r="N2" s="459"/>
      <c r="O2" s="459"/>
      <c r="P2" s="459"/>
      <c r="Q2" s="459"/>
      <c r="R2" s="459"/>
    </row>
    <row r="3" spans="1:18" ht="34.5" customHeight="1">
      <c r="A3" s="459" t="e">
        <f>'B.01_TH'!#REF!</f>
        <v>#REF!</v>
      </c>
      <c r="B3" s="459"/>
      <c r="C3" s="459"/>
      <c r="D3" s="459"/>
      <c r="E3" s="459"/>
      <c r="F3" s="459"/>
      <c r="G3" s="459"/>
      <c r="H3" s="459"/>
      <c r="I3" s="459"/>
      <c r="J3" s="459"/>
      <c r="K3" s="459"/>
      <c r="L3" s="459"/>
      <c r="M3" s="459"/>
      <c r="N3" s="459"/>
      <c r="O3" s="459"/>
      <c r="P3" s="459"/>
      <c r="Q3" s="459"/>
      <c r="R3" s="459"/>
    </row>
    <row r="4" spans="1:18" ht="34.5" customHeight="1" hidden="1">
      <c r="A4" s="459" t="e">
        <f>'B.01_TH'!#REF!</f>
        <v>#REF!</v>
      </c>
      <c r="B4" s="459"/>
      <c r="C4" s="459"/>
      <c r="D4" s="459"/>
      <c r="E4" s="459"/>
      <c r="F4" s="459"/>
      <c r="G4" s="459"/>
      <c r="H4" s="459"/>
      <c r="I4" s="459"/>
      <c r="J4" s="459"/>
      <c r="K4" s="459"/>
      <c r="L4" s="459"/>
      <c r="M4" s="459"/>
      <c r="N4" s="459"/>
      <c r="O4" s="459"/>
      <c r="P4" s="459"/>
      <c r="Q4" s="459"/>
      <c r="R4" s="459"/>
    </row>
    <row r="5" spans="1:18" ht="34.5" customHeight="1" hidden="1">
      <c r="A5" s="459" t="s">
        <v>129</v>
      </c>
      <c r="B5" s="459"/>
      <c r="C5" s="459"/>
      <c r="D5" s="459"/>
      <c r="E5" s="459"/>
      <c r="F5" s="459"/>
      <c r="G5" s="459"/>
      <c r="H5" s="459"/>
      <c r="I5" s="459"/>
      <c r="J5" s="459"/>
      <c r="K5" s="459"/>
      <c r="L5" s="459"/>
      <c r="M5" s="459"/>
      <c r="N5" s="459"/>
      <c r="O5" s="459"/>
      <c r="P5" s="459"/>
      <c r="Q5" s="459"/>
      <c r="R5" s="459"/>
    </row>
    <row r="6" spans="1:18" ht="34.5" customHeight="1" hidden="1">
      <c r="A6" s="459" t="e">
        <f>'B.01_TH'!#REF!</f>
        <v>#REF!</v>
      </c>
      <c r="B6" s="459"/>
      <c r="C6" s="459"/>
      <c r="D6" s="459"/>
      <c r="E6" s="459"/>
      <c r="F6" s="459"/>
      <c r="G6" s="459"/>
      <c r="H6" s="459"/>
      <c r="I6" s="459"/>
      <c r="J6" s="459"/>
      <c r="K6" s="459"/>
      <c r="L6" s="459"/>
      <c r="M6" s="459"/>
      <c r="N6" s="459"/>
      <c r="O6" s="459"/>
      <c r="P6" s="459"/>
      <c r="Q6" s="459"/>
      <c r="R6" s="459"/>
    </row>
    <row r="7" spans="14:18" ht="34.5" customHeight="1">
      <c r="N7" s="457" t="s">
        <v>28</v>
      </c>
      <c r="O7" s="457"/>
      <c r="P7" s="457"/>
      <c r="Q7" s="457"/>
      <c r="R7" s="457"/>
    </row>
    <row r="8" spans="1:18" s="6" customFormat="1" ht="57.75" customHeight="1">
      <c r="A8" s="461" t="s">
        <v>1</v>
      </c>
      <c r="B8" s="461" t="s">
        <v>29</v>
      </c>
      <c r="C8" s="461" t="s">
        <v>7</v>
      </c>
      <c r="D8" s="461" t="s">
        <v>30</v>
      </c>
      <c r="E8" s="461" t="s">
        <v>52</v>
      </c>
      <c r="F8" s="461" t="s">
        <v>9</v>
      </c>
      <c r="G8" s="461"/>
      <c r="H8" s="461"/>
      <c r="I8" s="493" t="s">
        <v>31</v>
      </c>
      <c r="J8" s="493"/>
      <c r="K8" s="488" t="s">
        <v>53</v>
      </c>
      <c r="L8" s="488"/>
      <c r="M8" s="488" t="s">
        <v>32</v>
      </c>
      <c r="N8" s="488"/>
      <c r="O8" s="461" t="s">
        <v>91</v>
      </c>
      <c r="P8" s="461"/>
      <c r="Q8" s="461" t="s">
        <v>76</v>
      </c>
      <c r="R8" s="461"/>
    </row>
    <row r="9" spans="1:18" s="6" customFormat="1" ht="43.5" customHeight="1">
      <c r="A9" s="461"/>
      <c r="B9" s="461"/>
      <c r="C9" s="461"/>
      <c r="D9" s="461"/>
      <c r="E9" s="461"/>
      <c r="F9" s="461" t="s">
        <v>13</v>
      </c>
      <c r="G9" s="461" t="s">
        <v>10</v>
      </c>
      <c r="H9" s="461" t="s">
        <v>11</v>
      </c>
      <c r="I9" s="493" t="s">
        <v>14</v>
      </c>
      <c r="J9" s="493" t="s">
        <v>11</v>
      </c>
      <c r="K9" s="488" t="s">
        <v>14</v>
      </c>
      <c r="L9" s="488" t="s">
        <v>11</v>
      </c>
      <c r="M9" s="488" t="s">
        <v>14</v>
      </c>
      <c r="N9" s="488" t="s">
        <v>11</v>
      </c>
      <c r="O9" s="461" t="s">
        <v>14</v>
      </c>
      <c r="P9" s="461" t="s">
        <v>11</v>
      </c>
      <c r="Q9" s="461" t="s">
        <v>14</v>
      </c>
      <c r="R9" s="461" t="s">
        <v>11</v>
      </c>
    </row>
    <row r="10" spans="1:18" s="6" customFormat="1" ht="43.5" customHeight="1">
      <c r="A10" s="461"/>
      <c r="B10" s="461"/>
      <c r="C10" s="461"/>
      <c r="D10" s="461"/>
      <c r="E10" s="461"/>
      <c r="F10" s="461"/>
      <c r="G10" s="461"/>
      <c r="H10" s="461"/>
      <c r="I10" s="493"/>
      <c r="J10" s="493"/>
      <c r="K10" s="488"/>
      <c r="L10" s="488"/>
      <c r="M10" s="488"/>
      <c r="N10" s="488"/>
      <c r="O10" s="461"/>
      <c r="P10" s="461"/>
      <c r="Q10" s="461"/>
      <c r="R10" s="461"/>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108</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109</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116</v>
      </c>
      <c r="C14" s="20" t="s">
        <v>54</v>
      </c>
      <c r="D14" s="20" t="s">
        <v>113</v>
      </c>
      <c r="E14" s="20" t="s">
        <v>114</v>
      </c>
      <c r="F14" s="20" t="s">
        <v>154</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115</v>
      </c>
      <c r="B15" s="57" t="s">
        <v>117</v>
      </c>
      <c r="C15" s="20" t="s">
        <v>54</v>
      </c>
      <c r="D15" s="20" t="s">
        <v>113</v>
      </c>
      <c r="E15" s="20" t="s">
        <v>114</v>
      </c>
      <c r="F15" s="20" t="s">
        <v>153</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110</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118</v>
      </c>
      <c r="C17" s="20" t="s">
        <v>54</v>
      </c>
      <c r="D17" s="20" t="s">
        <v>113</v>
      </c>
      <c r="E17" s="20" t="s">
        <v>100</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111</v>
      </c>
      <c r="B18" s="492" t="s">
        <v>185</v>
      </c>
      <c r="C18" s="492"/>
      <c r="D18" s="492"/>
      <c r="E18" s="492"/>
      <c r="F18" s="492"/>
      <c r="G18" s="492"/>
      <c r="H18" s="492"/>
      <c r="I18" s="492"/>
      <c r="J18" s="492"/>
      <c r="K18" s="492"/>
      <c r="L18" s="492"/>
      <c r="M18" s="492"/>
      <c r="N18" s="492"/>
      <c r="O18" s="492"/>
      <c r="P18" s="492"/>
      <c r="Q18" s="492"/>
      <c r="R18" s="492"/>
    </row>
    <row r="19" spans="1:18" ht="36" customHeight="1">
      <c r="A19" s="5" t="s">
        <v>119</v>
      </c>
      <c r="B19" s="492" t="s">
        <v>112</v>
      </c>
      <c r="C19" s="492"/>
      <c r="D19" s="492"/>
      <c r="E19" s="492"/>
      <c r="F19" s="492"/>
      <c r="G19" s="492"/>
      <c r="H19" s="492"/>
      <c r="I19" s="492"/>
      <c r="J19" s="492"/>
      <c r="K19" s="492"/>
      <c r="L19" s="492"/>
      <c r="M19" s="492"/>
      <c r="N19" s="492"/>
      <c r="O19" s="492"/>
      <c r="P19" s="492"/>
      <c r="Q19" s="492"/>
      <c r="R19" s="492"/>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458" t="s">
        <v>124</v>
      </c>
      <c r="B1" s="458"/>
      <c r="C1" s="458"/>
      <c r="D1" s="458"/>
      <c r="E1" s="458"/>
      <c r="F1" s="458"/>
      <c r="G1" s="458"/>
      <c r="H1" s="458"/>
      <c r="I1" s="31"/>
    </row>
    <row r="2" spans="1:9" ht="31.5" customHeight="1" hidden="1">
      <c r="A2" s="460" t="e">
        <f>'B.01_TH'!#REF!</f>
        <v>#REF!</v>
      </c>
      <c r="B2" s="460"/>
      <c r="C2" s="460"/>
      <c r="D2" s="460"/>
      <c r="E2" s="460"/>
      <c r="F2" s="460"/>
      <c r="G2" s="460"/>
      <c r="H2" s="460"/>
      <c r="I2" s="31"/>
    </row>
    <row r="3" spans="1:9" ht="30" customHeight="1">
      <c r="A3" s="460" t="e">
        <f>'B.01_TH'!#REF!</f>
        <v>#REF!</v>
      </c>
      <c r="B3" s="460"/>
      <c r="C3" s="460"/>
      <c r="D3" s="460"/>
      <c r="E3" s="460"/>
      <c r="F3" s="460"/>
      <c r="G3" s="460"/>
      <c r="H3" s="460"/>
      <c r="I3" s="31"/>
    </row>
    <row r="4" spans="1:9" ht="22.5" customHeight="1" hidden="1">
      <c r="A4" s="460" t="e">
        <f>'B.01_TH'!#REF!</f>
        <v>#REF!</v>
      </c>
      <c r="B4" s="460"/>
      <c r="C4" s="460"/>
      <c r="D4" s="460"/>
      <c r="E4" s="460"/>
      <c r="F4" s="460"/>
      <c r="G4" s="460"/>
      <c r="H4" s="460"/>
      <c r="I4" s="31"/>
    </row>
    <row r="5" spans="1:9" ht="30" customHeight="1" hidden="1">
      <c r="A5" s="460" t="s">
        <v>129</v>
      </c>
      <c r="B5" s="460"/>
      <c r="C5" s="460"/>
      <c r="D5" s="460"/>
      <c r="E5" s="460"/>
      <c r="F5" s="460"/>
      <c r="G5" s="460"/>
      <c r="H5" s="460"/>
      <c r="I5" s="31"/>
    </row>
    <row r="6" spans="1:9" ht="30" customHeight="1" hidden="1">
      <c r="A6" s="460" t="e">
        <f>'B.01_TH'!#REF!</f>
        <v>#REF!</v>
      </c>
      <c r="B6" s="460"/>
      <c r="C6" s="460"/>
      <c r="D6" s="460"/>
      <c r="E6" s="460"/>
      <c r="F6" s="460"/>
      <c r="G6" s="460"/>
      <c r="H6" s="460"/>
      <c r="I6" s="31"/>
    </row>
    <row r="7" spans="1:9" ht="20.25" customHeight="1">
      <c r="A7" s="5"/>
      <c r="B7" s="4"/>
      <c r="C7" s="5"/>
      <c r="D7" s="5"/>
      <c r="E7" s="100"/>
      <c r="F7" s="100"/>
      <c r="G7" s="483" t="s">
        <v>128</v>
      </c>
      <c r="H7" s="483"/>
      <c r="I7" s="70"/>
    </row>
    <row r="8" spans="1:9" ht="89.25" customHeight="1">
      <c r="A8" s="68" t="s">
        <v>1</v>
      </c>
      <c r="B8" s="68" t="s">
        <v>29</v>
      </c>
      <c r="C8" s="68" t="s">
        <v>8</v>
      </c>
      <c r="D8" s="68" t="s">
        <v>30</v>
      </c>
      <c r="E8" s="86" t="s">
        <v>125</v>
      </c>
      <c r="F8" s="193" t="s">
        <v>91</v>
      </c>
      <c r="G8" s="193" t="s">
        <v>126</v>
      </c>
      <c r="H8" s="85" t="s">
        <v>3</v>
      </c>
      <c r="I8" s="102"/>
    </row>
    <row r="9" spans="1:9" ht="115.5" customHeight="1">
      <c r="A9" s="10">
        <v>1</v>
      </c>
      <c r="B9" s="106" t="s">
        <v>127</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4.25">
      <c r="A2" s="151" t="s">
        <v>174</v>
      </c>
      <c r="B2" s="151" t="s">
        <v>172</v>
      </c>
      <c r="C2" s="151" t="s">
        <v>10</v>
      </c>
      <c r="D2" s="151" t="s">
        <v>173</v>
      </c>
    </row>
    <row r="3" spans="1:4" ht="14.25">
      <c r="A3" s="152">
        <v>1</v>
      </c>
      <c r="B3" s="154" t="s">
        <v>37</v>
      </c>
      <c r="C3" s="157">
        <v>1590000000</v>
      </c>
      <c r="D3" s="157">
        <v>176343000</v>
      </c>
    </row>
    <row r="4" spans="1:4" ht="14.25">
      <c r="A4" s="152">
        <v>2</v>
      </c>
      <c r="B4" s="154" t="s">
        <v>175</v>
      </c>
      <c r="C4" s="157">
        <v>5481990000</v>
      </c>
      <c r="D4" s="157">
        <v>348541295</v>
      </c>
    </row>
    <row r="5" spans="1:4" ht="14.25">
      <c r="A5" s="152">
        <v>3</v>
      </c>
      <c r="B5" s="155" t="s">
        <v>74</v>
      </c>
      <c r="C5" s="157">
        <v>1958000000</v>
      </c>
      <c r="D5" s="157">
        <v>255891445</v>
      </c>
    </row>
    <row r="6" spans="1:4" ht="14.25">
      <c r="A6" s="152">
        <v>4</v>
      </c>
      <c r="B6" s="155" t="s">
        <v>176</v>
      </c>
      <c r="C6" s="157">
        <v>3780000000</v>
      </c>
      <c r="D6" s="157">
        <v>346002892</v>
      </c>
    </row>
    <row r="7" spans="1:4" ht="14.25">
      <c r="A7" s="152">
        <v>5</v>
      </c>
      <c r="B7" s="154" t="s">
        <v>34</v>
      </c>
      <c r="C7" s="157">
        <v>4453496000</v>
      </c>
      <c r="D7" s="157">
        <v>207223000</v>
      </c>
    </row>
    <row r="8" spans="1:4" ht="14.25">
      <c r="A8" s="152">
        <v>6</v>
      </c>
      <c r="B8" s="154" t="s">
        <v>40</v>
      </c>
      <c r="C8" s="157">
        <v>3386867679</v>
      </c>
      <c r="D8" s="157">
        <v>355968758</v>
      </c>
    </row>
    <row r="9" spans="1:4" ht="14.25">
      <c r="A9" s="152">
        <v>7</v>
      </c>
      <c r="B9" s="154" t="s">
        <v>41</v>
      </c>
      <c r="C9" s="153">
        <v>3214313324</v>
      </c>
      <c r="D9" s="157">
        <v>294327057</v>
      </c>
    </row>
    <row r="10" spans="1:4" ht="14.25">
      <c r="A10" s="152">
        <v>8</v>
      </c>
      <c r="B10" s="156" t="s">
        <v>155</v>
      </c>
      <c r="C10" s="157">
        <v>775000000</v>
      </c>
      <c r="D10" s="157">
        <v>1222400</v>
      </c>
    </row>
    <row r="11" spans="1:4" ht="14.25">
      <c r="A11" s="152">
        <v>9</v>
      </c>
      <c r="B11" s="154" t="s">
        <v>103</v>
      </c>
      <c r="C11" s="157">
        <v>4045571616</v>
      </c>
      <c r="D11" s="157">
        <v>114153074</v>
      </c>
    </row>
    <row r="12" spans="1:4" ht="14.25">
      <c r="A12" s="152">
        <v>10</v>
      </c>
      <c r="B12" s="154" t="s">
        <v>177</v>
      </c>
      <c r="C12" s="157">
        <v>3456626461</v>
      </c>
      <c r="D12" s="157">
        <v>6593102</v>
      </c>
    </row>
    <row r="13" spans="1:4" ht="14.25">
      <c r="A13" s="152">
        <v>11</v>
      </c>
      <c r="B13" s="154" t="s">
        <v>178</v>
      </c>
      <c r="C13" s="157">
        <v>3411481000</v>
      </c>
      <c r="D13" s="157">
        <v>26875880</v>
      </c>
    </row>
    <row r="14" spans="1:4" ht="14.2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9"/>
  <sheetViews>
    <sheetView zoomScalePageLayoutView="0" workbookViewId="0" topLeftCell="A1">
      <selection activeCell="H8" sqref="H8"/>
    </sheetView>
  </sheetViews>
  <sheetFormatPr defaultColWidth="9.140625" defaultRowHeight="15"/>
  <cols>
    <col min="1" max="1" width="6.28125" style="239" customWidth="1"/>
    <col min="2" max="2" width="27.00390625" style="239" customWidth="1"/>
    <col min="3" max="3" width="27.421875" style="239" hidden="1" customWidth="1"/>
    <col min="4" max="4" width="35.421875" style="239" hidden="1" customWidth="1"/>
    <col min="5" max="5" width="27.421875" style="376" hidden="1" customWidth="1"/>
    <col min="6" max="6" width="35.421875" style="376" hidden="1" customWidth="1"/>
    <col min="7" max="7" width="27.421875" style="239" customWidth="1"/>
    <col min="8" max="8" width="35.421875" style="239" customWidth="1"/>
    <col min="9" max="9" width="36.28125" style="239" customWidth="1"/>
    <col min="10" max="16384" width="9.140625" style="239" customWidth="1"/>
  </cols>
  <sheetData>
    <row r="1" spans="1:9" ht="17.25">
      <c r="A1" s="498" t="s">
        <v>263</v>
      </c>
      <c r="B1" s="498"/>
      <c r="C1" s="498"/>
      <c r="D1" s="498"/>
      <c r="E1" s="498"/>
      <c r="F1" s="498"/>
      <c r="G1" s="498"/>
      <c r="H1" s="498"/>
      <c r="I1" s="498"/>
    </row>
    <row r="2" spans="1:9" ht="17.25">
      <c r="A2" s="499" t="s">
        <v>239</v>
      </c>
      <c r="B2" s="498"/>
      <c r="C2" s="498"/>
      <c r="D2" s="498"/>
      <c r="E2" s="498"/>
      <c r="F2" s="498"/>
      <c r="G2" s="498"/>
      <c r="H2" s="498"/>
      <c r="I2" s="498"/>
    </row>
    <row r="3" spans="1:9" ht="18">
      <c r="A3" s="500" t="str">
        <f>'B.01_TH'!A4</f>
        <v>(Kèm theo Nghị quyết số        /NQ-HĐND ngày      /         /2022 của Hội đồng nhân dân huyện Ia H’Drai)</v>
      </c>
      <c r="B3" s="500"/>
      <c r="C3" s="500"/>
      <c r="D3" s="500"/>
      <c r="E3" s="500"/>
      <c r="F3" s="500"/>
      <c r="G3" s="500"/>
      <c r="H3" s="500"/>
      <c r="I3" s="500"/>
    </row>
    <row r="4" spans="1:9" ht="18">
      <c r="A4" s="501" t="s">
        <v>226</v>
      </c>
      <c r="B4" s="501"/>
      <c r="C4" s="501"/>
      <c r="D4" s="501"/>
      <c r="E4" s="501"/>
      <c r="F4" s="501"/>
      <c r="G4" s="501"/>
      <c r="H4" s="501"/>
      <c r="I4" s="501"/>
    </row>
    <row r="5" spans="1:9" ht="40.5" customHeight="1">
      <c r="A5" s="495" t="s">
        <v>174</v>
      </c>
      <c r="B5" s="495" t="s">
        <v>227</v>
      </c>
      <c r="C5" s="494" t="s">
        <v>309</v>
      </c>
      <c r="D5" s="495"/>
      <c r="E5" s="504" t="s">
        <v>267</v>
      </c>
      <c r="F5" s="505"/>
      <c r="G5" s="494" t="s">
        <v>348</v>
      </c>
      <c r="H5" s="495"/>
      <c r="I5" s="496" t="s">
        <v>3</v>
      </c>
    </row>
    <row r="6" spans="1:9" ht="52.5">
      <c r="A6" s="495"/>
      <c r="B6" s="495"/>
      <c r="C6" s="229" t="s">
        <v>193</v>
      </c>
      <c r="D6" s="230" t="s">
        <v>228</v>
      </c>
      <c r="E6" s="371" t="s">
        <v>193</v>
      </c>
      <c r="F6" s="372" t="s">
        <v>228</v>
      </c>
      <c r="G6" s="330" t="s">
        <v>193</v>
      </c>
      <c r="H6" s="331" t="s">
        <v>228</v>
      </c>
      <c r="I6" s="497"/>
    </row>
    <row r="7" spans="1:9" ht="17.25">
      <c r="A7" s="502" t="s">
        <v>193</v>
      </c>
      <c r="B7" s="503"/>
      <c r="C7" s="231">
        <f aca="true" t="shared" si="0" ref="C7:H7">SUM(C8:C8)</f>
        <v>500</v>
      </c>
      <c r="D7" s="231">
        <f t="shared" si="0"/>
        <v>500</v>
      </c>
      <c r="E7" s="373">
        <f t="shared" si="0"/>
        <v>702</v>
      </c>
      <c r="F7" s="373">
        <f t="shared" si="0"/>
        <v>702</v>
      </c>
      <c r="G7" s="231">
        <f t="shared" si="0"/>
        <v>3072.45643</v>
      </c>
      <c r="H7" s="231">
        <f t="shared" si="0"/>
        <v>3072.45643</v>
      </c>
      <c r="I7" s="232"/>
    </row>
    <row r="8" spans="1:9" ht="18">
      <c r="A8" s="233">
        <v>1</v>
      </c>
      <c r="B8" s="234" t="s">
        <v>44</v>
      </c>
      <c r="C8" s="235">
        <f>D8</f>
        <v>500</v>
      </c>
      <c r="D8" s="235">
        <v>500</v>
      </c>
      <c r="E8" s="374">
        <f>F8</f>
        <v>702</v>
      </c>
      <c r="F8" s="374">
        <f>'B.02.PhanCap'!S39</f>
        <v>702</v>
      </c>
      <c r="G8" s="235">
        <f>H8</f>
        <v>3072.45643</v>
      </c>
      <c r="H8" s="235">
        <f>'B.02.PhanCap'!AP39</f>
        <v>3072.45643</v>
      </c>
      <c r="I8" s="236"/>
    </row>
    <row r="9" spans="1:9" ht="13.5">
      <c r="A9" s="237"/>
      <c r="B9" s="238"/>
      <c r="C9" s="238"/>
      <c r="D9" s="238"/>
      <c r="E9" s="375"/>
      <c r="F9" s="375"/>
      <c r="G9" s="238"/>
      <c r="H9" s="238"/>
      <c r="I9" s="238"/>
    </row>
  </sheetData>
  <sheetProtection/>
  <mergeCells count="11">
    <mergeCell ref="A7:B7"/>
    <mergeCell ref="A5:A6"/>
    <mergeCell ref="B5:B6"/>
    <mergeCell ref="C5:D5"/>
    <mergeCell ref="E5:F5"/>
    <mergeCell ref="G5:H5"/>
    <mergeCell ref="I5:I6"/>
    <mergeCell ref="A1:I1"/>
    <mergeCell ref="A2:I2"/>
    <mergeCell ref="A3:I3"/>
    <mergeCell ref="A4:I4"/>
  </mergeCells>
  <printOptions/>
  <pageMargins left="0.5" right="0.56"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PC</cp:lastModifiedBy>
  <cp:lastPrinted>2022-07-01T01:38:40Z</cp:lastPrinted>
  <dcterms:created xsi:type="dcterms:W3CDTF">2017-11-20T03:08:12Z</dcterms:created>
  <dcterms:modified xsi:type="dcterms:W3CDTF">2022-07-04T10:28:03Z</dcterms:modified>
  <cp:category/>
  <cp:version/>
  <cp:contentType/>
  <cp:contentStatus/>
</cp:coreProperties>
</file>