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activeTab="1"/>
  </bookViews>
  <sheets>
    <sheet name="B.01_TH" sheetId="1" r:id="rId1"/>
    <sheet name="B.02.PhanCap" sheetId="2" r:id="rId2"/>
    <sheet name="Biểu số 03" sheetId="3" state="hidden" r:id="rId3"/>
    <sheet name="B.03.NTM" sheetId="4" state="hidden" r:id="rId4"/>
    <sheet name="B.04.GNBV" sheetId="5" state="hidden" r:id="rId5"/>
    <sheet name="B.05.ThuĐât" sheetId="6" state="hidden" r:id="rId6"/>
    <sheet name="B.06.CCCM" sheetId="7" state="hidden" r:id="rId7"/>
    <sheet name="Sheet3" sheetId="8" state="hidden" r:id="rId8"/>
  </sheets>
  <externalReferences>
    <externalReference r:id="rId11"/>
    <externalReference r:id="rId12"/>
    <externalReference r:id="rId13"/>
    <externalReference r:id="rId14"/>
  </externalReferences>
  <definedNames>
    <definedName name="_________B1" hidden="1">{"'Sheet1'!$L$16"}</definedName>
    <definedName name="_________NSO2" hidden="1">{"'Sheet1'!$L$16"}</definedName>
    <definedName name="_________Pl2" hidden="1">{"'Sheet1'!$L$16"}</definedName>
    <definedName name="________NSO2" hidden="1">{"'Sheet1'!$L$16"}</definedName>
    <definedName name="_______a1" hidden="1">{"'Sheet1'!$L$16"}</definedName>
    <definedName name="_______B1" hidden="1">{"'Sheet1'!$L$16"}</definedName>
    <definedName name="_______ban2" hidden="1">{"'Sheet1'!$L$16"}</definedName>
    <definedName name="_______h1" hidden="1">{"'Sheet1'!$L$16"}</definedName>
    <definedName name="_______hu1" hidden="1">{"'Sheet1'!$L$16"}</definedName>
    <definedName name="_______hu2" hidden="1">{"'Sheet1'!$L$16"}</definedName>
    <definedName name="_______hu5" hidden="1">{"'Sheet1'!$L$16"}</definedName>
    <definedName name="_______hu6" hidden="1">{"'Sheet1'!$L$16"}</definedName>
    <definedName name="_______M36" hidden="1">{"'Sheet1'!$L$16"}</definedName>
    <definedName name="_______NSO2" hidden="1">{"'Sheet1'!$L$16"}</definedName>
    <definedName name="_______PA3" hidden="1">{"'Sheet1'!$L$16"}</definedName>
    <definedName name="_______Pl2" hidden="1">{"'Sheet1'!$L$16"}</definedName>
    <definedName name="_______Q3" hidden="1">{"'Sheet1'!$L$16"}</definedName>
    <definedName name="_______Tru21" hidden="1">{"'Sheet1'!$L$16"}</definedName>
    <definedName name="______a1" hidden="1">{"'Sheet1'!$L$16"}</definedName>
    <definedName name="______B1" hidden="1">{"'Sheet1'!$L$16"}</definedName>
    <definedName name="______ban2" hidden="1">{"'Sheet1'!$L$16"}</definedName>
    <definedName name="______h1" hidden="1">{"'Sheet1'!$L$16"}</definedName>
    <definedName name="______hu1" hidden="1">{"'Sheet1'!$L$16"}</definedName>
    <definedName name="______hu2" hidden="1">{"'Sheet1'!$L$16"}</definedName>
    <definedName name="______hu5" hidden="1">{"'Sheet1'!$L$16"}</definedName>
    <definedName name="______hu6" hidden="1">{"'Sheet1'!$L$16"}</definedName>
    <definedName name="______M36" hidden="1">{"'Sheet1'!$L$16"}</definedName>
    <definedName name="______NSO2" hidden="1">{"'Sheet1'!$L$16"}</definedName>
    <definedName name="______PA3" hidden="1">{"'Sheet1'!$L$16"}</definedName>
    <definedName name="______Pl2" hidden="1">{"'Sheet1'!$L$16"}</definedName>
    <definedName name="______Tru21" hidden="1">{"'Sheet1'!$L$16"}</definedName>
    <definedName name="_____a1" hidden="1">{"'Sheet1'!$L$16"}</definedName>
    <definedName name="_____B1" hidden="1">{"'Sheet1'!$L$16"}</definedName>
    <definedName name="_____ban2" hidden="1">{"'Sheet1'!$L$16"}</definedName>
    <definedName name="_____h1" hidden="1">{"'Sheet1'!$L$16"}</definedName>
    <definedName name="_____hu1" hidden="1">{"'Sheet1'!$L$16"}</definedName>
    <definedName name="_____hu2" hidden="1">{"'Sheet1'!$L$16"}</definedName>
    <definedName name="_____hu5" hidden="1">{"'Sheet1'!$L$16"}</definedName>
    <definedName name="_____hu6" hidden="1">{"'Sheet1'!$L$16"}</definedName>
    <definedName name="_____M36" hidden="1">{"'Sheet1'!$L$16"}</definedName>
    <definedName name="_____NSO2" hidden="1">{"'Sheet1'!$L$16"}</definedName>
    <definedName name="_____PA3" hidden="1">{"'Sheet1'!$L$16"}</definedName>
    <definedName name="_____Pl2" hidden="1">{"'Sheet1'!$L$16"}</definedName>
    <definedName name="_____Q3" hidden="1">{"'Sheet1'!$L$16"}</definedName>
    <definedName name="_____Tru21" hidden="1">{"'Sheet1'!$L$16"}</definedName>
    <definedName name="____a1" hidden="1">{"'Sheet1'!$L$16"}</definedName>
    <definedName name="____B1" hidden="1">{"'Sheet1'!$L$16"}</definedName>
    <definedName name="____ban2" hidden="1">{"'Sheet1'!$L$16"}</definedName>
    <definedName name="____h1" hidden="1">{"'Sheet1'!$L$16"}</definedName>
    <definedName name="____hu1" hidden="1">{"'Sheet1'!$L$16"}</definedName>
    <definedName name="____hu2" hidden="1">{"'Sheet1'!$L$16"}</definedName>
    <definedName name="____hu5" hidden="1">{"'Sheet1'!$L$16"}</definedName>
    <definedName name="____hu6" hidden="1">{"'Sheet1'!$L$16"}</definedName>
    <definedName name="____M36" hidden="1">{"'Sheet1'!$L$16"}</definedName>
    <definedName name="____NSO2" hidden="1">{"'Sheet1'!$L$16"}</definedName>
    <definedName name="____PA3" hidden="1">{"'Sheet1'!$L$16"}</definedName>
    <definedName name="____Pl2" hidden="1">{"'Sheet1'!$L$16"}</definedName>
    <definedName name="____Q3" hidden="1">{"'Sheet1'!$L$16"}</definedName>
    <definedName name="____Tru21" hidden="1">{"'Sheet1'!$L$16"}</definedName>
    <definedName name="___a1" hidden="1">{"'Sheet1'!$L$16"}</definedName>
    <definedName name="___B1" hidden="1">{"'Sheet1'!$L$16"}</definedName>
    <definedName name="___ban2" hidden="1">{"'Sheet1'!$L$16"}</definedName>
    <definedName name="___h1" hidden="1">{"'Sheet1'!$L$16"}</definedName>
    <definedName name="___hu1" hidden="1">{"'Sheet1'!$L$16"}</definedName>
    <definedName name="___hu2" hidden="1">{"'Sheet1'!$L$16"}</definedName>
    <definedName name="___hu5" hidden="1">{"'Sheet1'!$L$16"}</definedName>
    <definedName name="___hu6" hidden="1">{"'Sheet1'!$L$16"}</definedName>
    <definedName name="___M36" hidden="1">{"'Sheet1'!$L$16"}</definedName>
    <definedName name="___NSO2" hidden="1">{"'Sheet1'!$L$16"}</definedName>
    <definedName name="___PA3" hidden="1">{"'Sheet1'!$L$16"}</definedName>
    <definedName name="___Pl2" hidden="1">{"'Sheet1'!$L$16"}</definedName>
    <definedName name="___PL3" hidden="1">#N/A</definedName>
    <definedName name="___Q3" hidden="1">{"'Sheet1'!$L$16"}</definedName>
    <definedName name="___Tru21" hidden="1">{"'Sheet1'!$L$16"}</definedName>
    <definedName name="___vl2" hidden="1">{"'Sheet1'!$L$16"}</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hidden="1">{"'Sheet1'!$L$16"}</definedName>
    <definedName name="__ban2" hidden="1">{"'Sheet1'!$L$16"}</definedName>
    <definedName name="__boi1" localSheetId="6">#REF!</definedName>
    <definedName name="__boi1">#REF!</definedName>
    <definedName name="__boi2" localSheetId="6">#REF!</definedName>
    <definedName name="__boi2">#REF!</definedName>
    <definedName name="__boi3" localSheetId="6">#REF!</definedName>
    <definedName name="__boi3">#REF!</definedName>
    <definedName name="__boi4" localSheetId="6">#REF!</definedName>
    <definedName name="__boi4">#REF!</definedName>
    <definedName name="__btm10" localSheetId="6">#REF!</definedName>
    <definedName name="__btm10">#REF!</definedName>
    <definedName name="__btm100" localSheetId="6">#REF!</definedName>
    <definedName name="__btm100">#REF!</definedName>
    <definedName name="__BTM250" localSheetId="6">#REF!</definedName>
    <definedName name="__BTM250">#REF!</definedName>
    <definedName name="__btM300" localSheetId="6">#REF!</definedName>
    <definedName name="__btM300">#REF!</definedName>
    <definedName name="__cao1" localSheetId="6">#REF!</definedName>
    <definedName name="__cao1">#REF!</definedName>
    <definedName name="__cao2" localSheetId="6">#REF!</definedName>
    <definedName name="__cao2">#REF!</definedName>
    <definedName name="__cao3" localSheetId="6">#REF!</definedName>
    <definedName name="__cao3">#REF!</definedName>
    <definedName name="__cao4" localSheetId="6">#REF!</definedName>
    <definedName name="__cao4">#REF!</definedName>
    <definedName name="__cao5" localSheetId="6">#REF!</definedName>
    <definedName name="__cao5">#REF!</definedName>
    <definedName name="__cao6" localSheetId="6">#REF!</definedName>
    <definedName name="__cao6">#REF!</definedName>
    <definedName name="__CON1" localSheetId="6">#REF!</definedName>
    <definedName name="__CON1">#REF!</definedName>
    <definedName name="__CON2" localSheetId="6">#REF!</definedName>
    <definedName name="__CON2">#REF!</definedName>
    <definedName name="__dai1" localSheetId="6">#REF!</definedName>
    <definedName name="__dai1">#REF!</definedName>
    <definedName name="__dai2" localSheetId="6">#REF!</definedName>
    <definedName name="__dai2">#REF!</definedName>
    <definedName name="__dai3" localSheetId="6">#REF!</definedName>
    <definedName name="__dai3">#REF!</definedName>
    <definedName name="__dai4" localSheetId="6">#REF!</definedName>
    <definedName name="__dai4">#REF!</definedName>
    <definedName name="__dai5" localSheetId="6">#REF!</definedName>
    <definedName name="__dai5">#REF!</definedName>
    <definedName name="__dai6" localSheetId="6">#REF!</definedName>
    <definedName name="__dai6">#REF!</definedName>
    <definedName name="__dan1" localSheetId="6">#REF!</definedName>
    <definedName name="__dan1">#REF!</definedName>
    <definedName name="__dan2" localSheetId="6">#REF!</definedName>
    <definedName name="__dan2">#REF!</definedName>
    <definedName name="__dao1" localSheetId="6">#REF!</definedName>
    <definedName name="__dao1">#REF!</definedName>
    <definedName name="__dbu1" localSheetId="6">#REF!</definedName>
    <definedName name="__dbu1">#REF!</definedName>
    <definedName name="__dbu2" localSheetId="6">#REF!</definedName>
    <definedName name="__dbu2">#REF!</definedName>
    <definedName name="__ddn400" localSheetId="6">#REF!</definedName>
    <definedName name="__ddn400">#REF!</definedName>
    <definedName name="__ddn600" localSheetId="6">#REF!</definedName>
    <definedName name="__ddn600">#REF!</definedName>
    <definedName name="__gon4" localSheetId="6">#REF!</definedName>
    <definedName name="__gon4">#REF!</definedName>
    <definedName name="__h1" hidden="1">{"'Sheet1'!$L$16"}</definedName>
    <definedName name="__hom2" localSheetId="6">#REF!</definedName>
    <definedName name="__hom2">#REF!</definedName>
    <definedName name="__hu1" hidden="1">{"'Sheet1'!$L$16"}</definedName>
    <definedName name="__hu2" hidden="1">{"'Sheet1'!$L$16"}</definedName>
    <definedName name="__hu5" hidden="1">{"'Sheet1'!$L$16"}</definedName>
    <definedName name="__hu6" hidden="1">{"'Sheet1'!$L$16"}</definedName>
    <definedName name="__IntlFixup" hidden="1">TRUE</definedName>
    <definedName name="__KM188" localSheetId="6">#REF!</definedName>
    <definedName name="__KM188">#REF!</definedName>
    <definedName name="__km189" localSheetId="6">#REF!</definedName>
    <definedName name="__km189">#REF!</definedName>
    <definedName name="__km190" localSheetId="6">#REF!</definedName>
    <definedName name="__km190">#REF!</definedName>
    <definedName name="__km191" localSheetId="6">#REF!</definedName>
    <definedName name="__km191">#REF!</definedName>
    <definedName name="__km192" localSheetId="6">#REF!</definedName>
    <definedName name="__km192">#REF!</definedName>
    <definedName name="__km193" localSheetId="6">#REF!</definedName>
    <definedName name="__km193">#REF!</definedName>
    <definedName name="__km194" localSheetId="6">#REF!</definedName>
    <definedName name="__km194">#REF!</definedName>
    <definedName name="__km195" localSheetId="6">#REF!</definedName>
    <definedName name="__km195">#REF!</definedName>
    <definedName name="__km196" localSheetId="6">#REF!</definedName>
    <definedName name="__km196">#REF!</definedName>
    <definedName name="__km197" localSheetId="6">#REF!</definedName>
    <definedName name="__km197">#REF!</definedName>
    <definedName name="__km198" localSheetId="6">#REF!</definedName>
    <definedName name="__km198">#REF!</definedName>
    <definedName name="__lap1" localSheetId="6">#REF!</definedName>
    <definedName name="__lap1">#REF!</definedName>
    <definedName name="__lap2" localSheetId="6">#REF!</definedName>
    <definedName name="__lap2">#REF!</definedName>
    <definedName name="__M36" hidden="1">{"'Sheet1'!$L$16"}</definedName>
    <definedName name="__MAC12" localSheetId="6">#REF!</definedName>
    <definedName name="__MAC12">#REF!</definedName>
    <definedName name="__MAC46" localSheetId="6">#REF!</definedName>
    <definedName name="__MAC46">#REF!</definedName>
    <definedName name="__NCL100" localSheetId="6">#REF!</definedName>
    <definedName name="__NCL100">#REF!</definedName>
    <definedName name="__NCL200" localSheetId="6">#REF!</definedName>
    <definedName name="__NCL200">#REF!</definedName>
    <definedName name="__NCL250" localSheetId="6">#REF!</definedName>
    <definedName name="__NCL250">#REF!</definedName>
    <definedName name="__NET2" localSheetId="6">#REF!</definedName>
    <definedName name="__NET2">#REF!</definedName>
    <definedName name="__nin190" localSheetId="6">#REF!</definedName>
    <definedName name="__nin190">#REF!</definedName>
    <definedName name="__NSO2" hidden="1">{"'Sheet1'!$L$16"}</definedName>
    <definedName name="__PA3" hidden="1">{"'Sheet1'!$L$16"}</definedName>
    <definedName name="__phi10" localSheetId="6">#REF!</definedName>
    <definedName name="__phi10">#REF!</definedName>
    <definedName name="__phi12" localSheetId="6">#REF!</definedName>
    <definedName name="__phi12">#REF!</definedName>
    <definedName name="__phi14" localSheetId="6">#REF!</definedName>
    <definedName name="__phi14">#REF!</definedName>
    <definedName name="__phi16" localSheetId="6">#REF!</definedName>
    <definedName name="__phi16">#REF!</definedName>
    <definedName name="__phi18" localSheetId="6">#REF!</definedName>
    <definedName name="__phi18">#REF!</definedName>
    <definedName name="__phi20" localSheetId="6">#REF!</definedName>
    <definedName name="__phi20">#REF!</definedName>
    <definedName name="__phi22" localSheetId="6">#REF!</definedName>
    <definedName name="__phi22">#REF!</definedName>
    <definedName name="__phi25" localSheetId="6">#REF!</definedName>
    <definedName name="__phi25">#REF!</definedName>
    <definedName name="__phi28" localSheetId="6">#REF!</definedName>
    <definedName name="__phi28">#REF!</definedName>
    <definedName name="__phi6" localSheetId="6">#REF!</definedName>
    <definedName name="__phi6">#REF!</definedName>
    <definedName name="__phi8" localSheetId="6">#REF!</definedName>
    <definedName name="__phi8">#REF!</definedName>
    <definedName name="__PL1242" localSheetId="6">#REF!</definedName>
    <definedName name="__PL1242">#REF!</definedName>
    <definedName name="__Pl2" hidden="1">{"'Sheet1'!$L$16"}</definedName>
    <definedName name="__Q3" hidden="1">{"'Sheet1'!$L$16"}</definedName>
    <definedName name="__sat10" localSheetId="6">#REF!</definedName>
    <definedName name="__sat10">#REF!</definedName>
    <definedName name="__sat14" localSheetId="6">#REF!</definedName>
    <definedName name="__sat14">#REF!</definedName>
    <definedName name="__sat16" localSheetId="6">#REF!</definedName>
    <definedName name="__sat16">#REF!</definedName>
    <definedName name="__sat20" localSheetId="6">#REF!</definedName>
    <definedName name="__sat20">#REF!</definedName>
    <definedName name="__sat8" localSheetId="6">#REF!</definedName>
    <definedName name="__sat8">#REF!</definedName>
    <definedName name="__sc1" localSheetId="6">#REF!</definedName>
    <definedName name="__sc1">#REF!</definedName>
    <definedName name="__SC2" localSheetId="6">#REF!</definedName>
    <definedName name="__SC2">#REF!</definedName>
    <definedName name="__sc3" localSheetId="6">#REF!</definedName>
    <definedName name="__sc3">#REF!</definedName>
    <definedName name="__slg1" localSheetId="6">#REF!</definedName>
    <definedName name="__slg1">#REF!</definedName>
    <definedName name="__slg2" localSheetId="6">#REF!</definedName>
    <definedName name="__slg2">#REF!</definedName>
    <definedName name="__slg3" localSheetId="6">#REF!</definedName>
    <definedName name="__slg3">#REF!</definedName>
    <definedName name="__slg4" localSheetId="6">#REF!</definedName>
    <definedName name="__slg4">#REF!</definedName>
    <definedName name="__slg5" localSheetId="6">#REF!</definedName>
    <definedName name="__slg5">#REF!</definedName>
    <definedName name="__slg6" localSheetId="6">#REF!</definedName>
    <definedName name="__slg6">#REF!</definedName>
    <definedName name="__SN3" localSheetId="6">#REF!</definedName>
    <definedName name="__SN3">#REF!</definedName>
    <definedName name="__sua20" localSheetId="6">#REF!</definedName>
    <definedName name="__sua20">#REF!</definedName>
    <definedName name="__sua30" localSheetId="6">#REF!</definedName>
    <definedName name="__sua30">#REF!</definedName>
    <definedName name="__TB1" localSheetId="6">#REF!</definedName>
    <definedName name="__TB1">#REF!</definedName>
    <definedName name="__TH1" localSheetId="6">#REF!</definedName>
    <definedName name="__TH1">#REF!</definedName>
    <definedName name="__TH2" localSheetId="6">#REF!</definedName>
    <definedName name="__TH2">#REF!</definedName>
    <definedName name="__TH3" localSheetId="6">#REF!</definedName>
    <definedName name="__TH3">#REF!</definedName>
    <definedName name="__TL1" localSheetId="6">#REF!</definedName>
    <definedName name="__TL1">#REF!</definedName>
    <definedName name="__TL2" localSheetId="6">#REF!</definedName>
    <definedName name="__TL2">#REF!</definedName>
    <definedName name="__TL3" localSheetId="6">#REF!</definedName>
    <definedName name="__TL3">#REF!</definedName>
    <definedName name="__TLA120" localSheetId="6">#REF!</definedName>
    <definedName name="__TLA120">#REF!</definedName>
    <definedName name="__TLA35" localSheetId="6">#REF!</definedName>
    <definedName name="__TLA35">#REF!</definedName>
    <definedName name="__TLA50" localSheetId="6">#REF!</definedName>
    <definedName name="__TLA50">#REF!</definedName>
    <definedName name="__TLA70" localSheetId="6">#REF!</definedName>
    <definedName name="__TLA70">#REF!</definedName>
    <definedName name="__TLA95" localSheetId="6">#REF!</definedName>
    <definedName name="__TLA95">#REF!</definedName>
    <definedName name="__Tru21" hidden="1">{"'Sheet1'!$L$16"}</definedName>
    <definedName name="__vc1" localSheetId="6">#REF!</definedName>
    <definedName name="__vc1">#REF!</definedName>
    <definedName name="__vc2" localSheetId="6">#REF!</definedName>
    <definedName name="__vc2">#REF!</definedName>
    <definedName name="__vc3" localSheetId="6">#REF!</definedName>
    <definedName name="__vc3">#REF!</definedName>
    <definedName name="__VL100" localSheetId="6">#REF!</definedName>
    <definedName name="__VL100">#REF!</definedName>
    <definedName name="__vl2" hidden="1">{"'Sheet1'!$L$16"}</definedName>
    <definedName name="__VL250" localSheetId="6">#REF!</definedName>
    <definedName name="__VL250">#REF!</definedName>
    <definedName name="_1">#N/A</definedName>
    <definedName name="_1000A01">#N/A</definedName>
    <definedName name="_2">#N/A</definedName>
    <definedName name="_40x4">5100</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4" hidden="1">{"'Sheet1'!$L$16"}</definedName>
    <definedName name="_B1" hidden="1">{"'Sheet1'!$L$16"}</definedName>
    <definedName name="_ban2" hidden="1">{"'Sheet1'!$L$16"}</definedName>
    <definedName name="_boi1" localSheetId="6">#REF!</definedName>
    <definedName name="_boi1">#REF!</definedName>
    <definedName name="_boi2" localSheetId="6">#REF!</definedName>
    <definedName name="_boi2">#REF!</definedName>
    <definedName name="_boi3" localSheetId="6">#REF!</definedName>
    <definedName name="_boi3">#REF!</definedName>
    <definedName name="_boi4" localSheetId="6">#REF!</definedName>
    <definedName name="_boi4">#REF!</definedName>
    <definedName name="_BTM250" localSheetId="6">#REF!</definedName>
    <definedName name="_BTM250">#REF!</definedName>
    <definedName name="_btM300" localSheetId="6">#REF!</definedName>
    <definedName name="_btM300">#REF!</definedName>
    <definedName name="_cao1" localSheetId="6">#REF!</definedName>
    <definedName name="_cao1">#REF!</definedName>
    <definedName name="_cao2" localSheetId="6">#REF!</definedName>
    <definedName name="_cao2">#REF!</definedName>
    <definedName name="_cao3" localSheetId="6">#REF!</definedName>
    <definedName name="_cao3">#REF!</definedName>
    <definedName name="_cao4" localSheetId="6">#REF!</definedName>
    <definedName name="_cao4">#REF!</definedName>
    <definedName name="_cao5" localSheetId="6">#REF!</definedName>
    <definedName name="_cao5">#REF!</definedName>
    <definedName name="_cao6" localSheetId="6">#REF!</definedName>
    <definedName name="_cao6">#REF!</definedName>
    <definedName name="_CON1" localSheetId="6">#REF!</definedName>
    <definedName name="_CON1">#REF!</definedName>
    <definedName name="_CON2" localSheetId="6">#REF!</definedName>
    <definedName name="_CON2">#REF!</definedName>
    <definedName name="_dai1" localSheetId="6">#REF!</definedName>
    <definedName name="_dai1">#REF!</definedName>
    <definedName name="_dai2" localSheetId="6">#REF!</definedName>
    <definedName name="_dai2">#REF!</definedName>
    <definedName name="_dai3" localSheetId="6">#REF!</definedName>
    <definedName name="_dai3">#REF!</definedName>
    <definedName name="_dai4" localSheetId="6">#REF!</definedName>
    <definedName name="_dai4">#REF!</definedName>
    <definedName name="_dai5" localSheetId="6">#REF!</definedName>
    <definedName name="_dai5">#REF!</definedName>
    <definedName name="_dai6" localSheetId="6">#REF!</definedName>
    <definedName name="_dai6">#REF!</definedName>
    <definedName name="_dan1" localSheetId="6">#REF!</definedName>
    <definedName name="_dan1">#REF!</definedName>
    <definedName name="_dan2" localSheetId="6">#REF!</definedName>
    <definedName name="_dan2">#REF!</definedName>
    <definedName name="_dao1" localSheetId="6">#REF!</definedName>
    <definedName name="_dao1">#REF!</definedName>
    <definedName name="_dbu1" localSheetId="6">#REF!</definedName>
    <definedName name="_dbu1">#REF!</definedName>
    <definedName name="_dbu2" localSheetId="6">#REF!</definedName>
    <definedName name="_dbu2">#REF!</definedName>
    <definedName name="_ddn400" localSheetId="6">#REF!</definedName>
    <definedName name="_ddn400">#REF!</definedName>
    <definedName name="_ddn600" localSheetId="6">#REF!</definedName>
    <definedName name="_ddn600">#REF!</definedName>
    <definedName name="_Fill" localSheetId="6" hidden="1">#REF!</definedName>
    <definedName name="_Fill" hidden="1">#REF!</definedName>
    <definedName name="_Goi8" hidden="1">{"'Sheet1'!$L$16"}</definedName>
    <definedName name="_gon4" localSheetId="6">#REF!</definedName>
    <definedName name="_gon4">#REF!</definedName>
    <definedName name="_h1" hidden="1">{"'Sheet1'!$L$16"}</definedName>
    <definedName name="_hu1" hidden="1">{"'Sheet1'!$L$16"}</definedName>
    <definedName name="_hu2" hidden="1">{"'Sheet1'!$L$16"}</definedName>
    <definedName name="_hu5" hidden="1">{"'Sheet1'!$L$16"}</definedName>
    <definedName name="_hu6" hidden="1">{"'Sheet1'!$L$16"}</definedName>
    <definedName name="_Key1" localSheetId="6" hidden="1">#REF!</definedName>
    <definedName name="_Key1" hidden="1">#REF!</definedName>
    <definedName name="_Key2" localSheetId="6" hidden="1">#REF!</definedName>
    <definedName name="_Key2" hidden="1">#REF!</definedName>
    <definedName name="_km190" localSheetId="6">#REF!</definedName>
    <definedName name="_km190">#REF!</definedName>
    <definedName name="_km191" localSheetId="6">#REF!</definedName>
    <definedName name="_km191">#REF!</definedName>
    <definedName name="_km192" localSheetId="6">#REF!</definedName>
    <definedName name="_km192">#REF!</definedName>
    <definedName name="_L123" hidden="1">{"'Sheet1'!$L$16"}</definedName>
    <definedName name="_L1234" hidden="1">{"'Sheet1'!$L$16"}</definedName>
    <definedName name="_Lan1" hidden="1">{"'Sheet1'!$L$16"}</definedName>
    <definedName name="_LAN3" hidden="1">{"'Sheet1'!$L$16"}</definedName>
    <definedName name="_lap1" localSheetId="6">#REF!</definedName>
    <definedName name="_lap1">#REF!</definedName>
    <definedName name="_lap2" localSheetId="6">#REF!</definedName>
    <definedName name="_lap2">#REF!</definedName>
    <definedName name="_M36" hidden="1">{"'Sheet1'!$L$16"}</definedName>
    <definedName name="_MAC12" localSheetId="6">#REF!</definedName>
    <definedName name="_MAC12">#REF!</definedName>
    <definedName name="_MAC46" localSheetId="6">#REF!</definedName>
    <definedName name="_MAC46">#REF!</definedName>
    <definedName name="_NET2" localSheetId="6">#REF!</definedName>
    <definedName name="_NET2">#REF!</definedName>
    <definedName name="_NSO2" hidden="1">{"'Sheet1'!$L$16"}</definedName>
    <definedName name="_Order1" hidden="1">255</definedName>
    <definedName name="_Order2" hidden="1">255</definedName>
    <definedName name="_PA3" hidden="1">{"'Sheet1'!$L$16"}</definedName>
    <definedName name="_Parse_Out" localSheetId="6" hidden="1">'[1]Quantity'!#REF!</definedName>
    <definedName name="_Parse_Out" hidden="1">'[1]Quantity'!#REF!</definedName>
    <definedName name="_phi10" localSheetId="6">#REF!</definedName>
    <definedName name="_phi10">#REF!</definedName>
    <definedName name="_phi12" localSheetId="6">#REF!</definedName>
    <definedName name="_phi12">#REF!</definedName>
    <definedName name="_phi14" localSheetId="6">#REF!</definedName>
    <definedName name="_phi14">#REF!</definedName>
    <definedName name="_phi16" localSheetId="6">#REF!</definedName>
    <definedName name="_phi16">#REF!</definedName>
    <definedName name="_phi18" localSheetId="6">#REF!</definedName>
    <definedName name="_phi18">#REF!</definedName>
    <definedName name="_phi20" localSheetId="6">#REF!</definedName>
    <definedName name="_phi20">#REF!</definedName>
    <definedName name="_phi22" localSheetId="6">#REF!</definedName>
    <definedName name="_phi22">#REF!</definedName>
    <definedName name="_phi25" localSheetId="6">#REF!</definedName>
    <definedName name="_phi25">#REF!</definedName>
    <definedName name="_phi28" localSheetId="6">#REF!</definedName>
    <definedName name="_phi28">#REF!</definedName>
    <definedName name="_phi6" localSheetId="6">#REF!</definedName>
    <definedName name="_phi6">#REF!</definedName>
    <definedName name="_phi8" localSheetId="6">#REF!</definedName>
    <definedName name="_phi8">#REF!</definedName>
    <definedName name="_PL1242" localSheetId="6">#REF!</definedName>
    <definedName name="_PL1242">#REF!</definedName>
    <definedName name="_Pl2" hidden="1">{"'Sheet1'!$L$16"}</definedName>
    <definedName name="_PL3" localSheetId="6" hidden="1">#REF!</definedName>
    <definedName name="_PL3" hidden="1">#REF!</definedName>
    <definedName name="_Q3" hidden="1">{"'Sheet1'!$L$16"}</definedName>
    <definedName name="_QLO7" hidden="1">#N/A</definedName>
    <definedName name="_sat10" localSheetId="6">#REF!</definedName>
    <definedName name="_sat10">#REF!</definedName>
    <definedName name="_sat14" localSheetId="6">#REF!</definedName>
    <definedName name="_sat14">#REF!</definedName>
    <definedName name="_sat16" localSheetId="6">#REF!</definedName>
    <definedName name="_sat16">#REF!</definedName>
    <definedName name="_sat20" localSheetId="6">#REF!</definedName>
    <definedName name="_sat20">#REF!</definedName>
    <definedName name="_sat8" localSheetId="6">#REF!</definedName>
    <definedName name="_sat8">#REF!</definedName>
    <definedName name="_sc1" localSheetId="6">#REF!</definedName>
    <definedName name="_sc1">#REF!</definedName>
    <definedName name="_SC2" localSheetId="6">#REF!</definedName>
    <definedName name="_SC2">#REF!</definedName>
    <definedName name="_sc3" localSheetId="6">#REF!</definedName>
    <definedName name="_sc3">#REF!</definedName>
    <definedName name="_slg1" localSheetId="6">#REF!</definedName>
    <definedName name="_slg1">#REF!</definedName>
    <definedName name="_slg2" localSheetId="6">#REF!</definedName>
    <definedName name="_slg2">#REF!</definedName>
    <definedName name="_slg3" localSheetId="6">#REF!</definedName>
    <definedName name="_slg3">#REF!</definedName>
    <definedName name="_slg4" localSheetId="6">#REF!</definedName>
    <definedName name="_slg4">#REF!</definedName>
    <definedName name="_slg5" localSheetId="6">#REF!</definedName>
    <definedName name="_slg5">#REF!</definedName>
    <definedName name="_slg6" localSheetId="6">#REF!</definedName>
    <definedName name="_slg6">#REF!</definedName>
    <definedName name="_Sort" localSheetId="6" hidden="1">#REF!</definedName>
    <definedName name="_Sort" hidden="1">#REF!</definedName>
    <definedName name="_Sortmoi" hidden="1">#N/A</definedName>
    <definedName name="_TH1" localSheetId="6">#REF!</definedName>
    <definedName name="_TH1">#REF!</definedName>
    <definedName name="_TH2" localSheetId="6">#REF!</definedName>
    <definedName name="_TH2">#REF!</definedName>
    <definedName name="_TH3" localSheetId="6">#REF!</definedName>
    <definedName name="_TH3">#REF!</definedName>
    <definedName name="_TL1" localSheetId="6">#REF!</definedName>
    <definedName name="_TL1">#REF!</definedName>
    <definedName name="_TL2" localSheetId="6">#REF!</definedName>
    <definedName name="_TL2">#REF!</definedName>
    <definedName name="_TLA120" localSheetId="6">#REF!</definedName>
    <definedName name="_TLA120">#REF!</definedName>
    <definedName name="_TLA35" localSheetId="6">#REF!</definedName>
    <definedName name="_TLA35">#REF!</definedName>
    <definedName name="_TLA50" localSheetId="6">#REF!</definedName>
    <definedName name="_TLA50">#REF!</definedName>
    <definedName name="_TLA70" localSheetId="6">#REF!</definedName>
    <definedName name="_TLA70">#REF!</definedName>
    <definedName name="_TLA95" localSheetId="6">#REF!</definedName>
    <definedName name="_TLA95">#REF!</definedName>
    <definedName name="_TM2" hidden="1">{"'Sheet1'!$L$16"}</definedName>
    <definedName name="_Tru21" hidden="1">{"'Sheet1'!$L$16"}</definedName>
    <definedName name="_tt3" hidden="1">{"'Sheet1'!$L$16"}</definedName>
    <definedName name="_vc1" localSheetId="6">#REF!</definedName>
    <definedName name="_vc1">#REF!</definedName>
    <definedName name="_vc2" localSheetId="6">#REF!</definedName>
    <definedName name="_vc2">#REF!</definedName>
    <definedName name="_vc3" localSheetId="6">#REF!</definedName>
    <definedName name="_vc3">#REF!</definedName>
    <definedName name="_vl2"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6">#REF!</definedName>
    <definedName name="A120_">#REF!</definedName>
    <definedName name="a1moi" hidden="1">{"'Sheet1'!$L$16"}</definedName>
    <definedName name="a277Print_Titles" localSheetId="6">#REF!</definedName>
    <definedName name="a277Print_Titles">#REF!</definedName>
    <definedName name="A35_" localSheetId="6">#REF!</definedName>
    <definedName name="A35_">#REF!</definedName>
    <definedName name="A50_" localSheetId="6">#REF!</definedName>
    <definedName name="A50_">#REF!</definedName>
    <definedName name="A6N2" localSheetId="6">#REF!</definedName>
    <definedName name="A6N2">#REF!</definedName>
    <definedName name="A6N3" localSheetId="6">#REF!</definedName>
    <definedName name="A6N3">#REF!</definedName>
    <definedName name="A70_" localSheetId="6">#REF!</definedName>
    <definedName name="A70_">#REF!</definedName>
    <definedName name="A95_" localSheetId="6">#REF!</definedName>
    <definedName name="A95_">#REF!</definedName>
    <definedName name="AA" localSheetId="6">#REF!</definedName>
    <definedName name="AA">#REF!</definedName>
    <definedName name="ABC" localSheetId="6" hidden="1">#REF!</definedName>
    <definedName name="ABC" hidden="1">#REF!</definedName>
    <definedName name="AC120_" localSheetId="6">#REF!</definedName>
    <definedName name="AC120_">#REF!</definedName>
    <definedName name="AC35_" localSheetId="6">#REF!</definedName>
    <definedName name="AC35_">#REF!</definedName>
    <definedName name="AC50_" localSheetId="6">#REF!</definedName>
    <definedName name="AC50_">#REF!</definedName>
    <definedName name="AC70_" localSheetId="6">#REF!</definedName>
    <definedName name="AC70_">#REF!</definedName>
    <definedName name="AC95_" localSheetId="6">#REF!</definedName>
    <definedName name="AC95_">#REF!</definedName>
    <definedName name="AccessDatabase" hidden="1">"C:\My Documents\LeBinh\Xls\VP Cong ty\FORM.mdb"</definedName>
    <definedName name="All_Item" localSheetId="6">#REF!</definedName>
    <definedName name="All_Item">#REF!</definedName>
    <definedName name="ALPIN">#N/A</definedName>
    <definedName name="ALPJYOU">#N/A</definedName>
    <definedName name="ALPTOI">#N/A</definedName>
    <definedName name="anpha" localSheetId="6">#REF!</definedName>
    <definedName name="anpha">#REF!</definedName>
    <definedName name="anscount" hidden="1">1</definedName>
    <definedName name="ATGT" hidden="1">{"'Sheet1'!$L$16"}</definedName>
    <definedName name="b_240" localSheetId="6">#REF!</definedName>
    <definedName name="b_240">#REF!</definedName>
    <definedName name="b_280" localSheetId="6">#REF!</definedName>
    <definedName name="b_280">#REF!</definedName>
    <definedName name="b_320" localSheetId="6">#REF!</definedName>
    <definedName name="b_320">#REF!</definedName>
    <definedName name="BANG_CHI_TIET_THI_NGHIEM_CONG_TO" localSheetId="6">#REF!</definedName>
    <definedName name="BANG_CHI_TIET_THI_NGHIEM_CONG_TO">#REF!</definedName>
    <definedName name="BANG_CHI_TIET_THI_NGHIEM_DZ0.4KV" localSheetId="6">#REF!</definedName>
    <definedName name="BANG_CHI_TIET_THI_NGHIEM_DZ0.4KV">#REF!</definedName>
    <definedName name="Bang_cly" localSheetId="6">#REF!</definedName>
    <definedName name="Bang_cly">#REF!</definedName>
    <definedName name="Bang_CVC" localSheetId="6">#REF!</definedName>
    <definedName name="Bang_CVC">#REF!</definedName>
    <definedName name="bang_gia" localSheetId="6">#REF!</definedName>
    <definedName name="bang_gia">#REF!</definedName>
    <definedName name="BANG_TONG_HOP_CONG_TO" localSheetId="6">#REF!</definedName>
    <definedName name="BANG_TONG_HOP_CONG_TO">#REF!</definedName>
    <definedName name="BANG_TONG_HOP_DZ0.4KV" localSheetId="6">#REF!</definedName>
    <definedName name="BANG_TONG_HOP_DZ0.4KV">#REF!</definedName>
    <definedName name="BANG_TONG_HOP_DZ22KV" localSheetId="6">#REF!</definedName>
    <definedName name="BANG_TONG_HOP_DZ22KV">#REF!</definedName>
    <definedName name="BANG_TONG_HOP_KHO_BAI" localSheetId="6">#REF!</definedName>
    <definedName name="BANG_TONG_HOP_KHO_BAI">#REF!</definedName>
    <definedName name="BANG_TONG_HOP_TBA" localSheetId="6">#REF!</definedName>
    <definedName name="BANG_TONG_HOP_TBA">#REF!</definedName>
    <definedName name="Bang_travl" localSheetId="6">#REF!</definedName>
    <definedName name="Bang_travl">#REF!</definedName>
    <definedName name="bangchu" localSheetId="6">#REF!</definedName>
    <definedName name="bangchu">#REF!</definedName>
    <definedName name="BB" localSheetId="6">#REF!</definedName>
    <definedName name="BB">#REF!</definedName>
    <definedName name="bengam" localSheetId="6">#REF!</definedName>
    <definedName name="bengam">#REF!</definedName>
    <definedName name="benuoc" localSheetId="6">#REF!</definedName>
    <definedName name="benuoc">#REF!</definedName>
    <definedName name="beta" localSheetId="6">#REF!</definedName>
    <definedName name="beta">#REF!</definedName>
    <definedName name="Bgiang" hidden="1">{"'Sheet1'!$L$16"}</definedName>
    <definedName name="blkh" localSheetId="6">#REF!</definedName>
    <definedName name="blkh">#REF!</definedName>
    <definedName name="blkh1" localSheetId="6">#REF!</definedName>
    <definedName name="blkh1">#REF!</definedName>
    <definedName name="BMS" hidden="1">{"'Sheet1'!$L$16"}</definedName>
    <definedName name="Book2" localSheetId="6">#REF!</definedName>
    <definedName name="Book2">#REF!</definedName>
    <definedName name="BOQ" localSheetId="6">#REF!</definedName>
    <definedName name="BOQ">#REF!</definedName>
    <definedName name="BT" localSheetId="6">#REF!</definedName>
    <definedName name="BT">#REF!</definedName>
    <definedName name="btchiuaxitm300" localSheetId="6">#REF!</definedName>
    <definedName name="btchiuaxitm300">#REF!</definedName>
    <definedName name="BTchiuaxm200" localSheetId="6">#REF!</definedName>
    <definedName name="BTchiuaxm200">#REF!</definedName>
    <definedName name="btcocM400" localSheetId="6">#REF!</definedName>
    <definedName name="btcocM400">#REF!</definedName>
    <definedName name="BTlotm100" localSheetId="6">#REF!</definedName>
    <definedName name="BTlotm100">#REF!</definedName>
    <definedName name="BU_CHENH_LECH_DZ0.4KV" localSheetId="6">#REF!</definedName>
    <definedName name="BU_CHENH_LECH_DZ0.4KV">#REF!</definedName>
    <definedName name="BU_CHENH_LECH_DZ22KV" localSheetId="6">#REF!</definedName>
    <definedName name="BU_CHENH_LECH_DZ22KV">#REF!</definedName>
    <definedName name="BU_CHENH_LECH_TBA" localSheetId="6">#REF!</definedName>
    <definedName name="BU_CHENH_LECH_TBA">#REF!</definedName>
    <definedName name="Bulongma">8700</definedName>
    <definedName name="BVCISUMMARY" localSheetId="6">#REF!</definedName>
    <definedName name="BVCISUMMARY">#REF!</definedName>
    <definedName name="BŸo_cŸo_täng_hìp_giŸ_trÙ_t_i_s_n_câ__Ùnh" localSheetId="6">#REF!</definedName>
    <definedName name="BŸo_cŸo_täng_hìp_giŸ_trÙ_t_i_s_n_câ__Ùnh">#REF!</definedName>
    <definedName name="C.1.1..Phat_tuyen" localSheetId="6">#REF!</definedName>
    <definedName name="C.1.1..Phat_tuyen">#REF!</definedName>
    <definedName name="C.1.10..VC_Thu_cong_CG" localSheetId="6">#REF!</definedName>
    <definedName name="C.1.10..VC_Thu_cong_CG">#REF!</definedName>
    <definedName name="C.1.2..Chat_cay_thu_cong" localSheetId="6">#REF!</definedName>
    <definedName name="C.1.2..Chat_cay_thu_cong">#REF!</definedName>
    <definedName name="C.1.3..Chat_cay_may" localSheetId="6">#REF!</definedName>
    <definedName name="C.1.3..Chat_cay_may">#REF!</definedName>
    <definedName name="C.1.4..Dao_goc_cay" localSheetId="6">#REF!</definedName>
    <definedName name="C.1.4..Dao_goc_cay">#REF!</definedName>
    <definedName name="C.1.5..Lam_duong_tam" localSheetId="6">#REF!</definedName>
    <definedName name="C.1.5..Lam_duong_tam">#REF!</definedName>
    <definedName name="C.1.6..Lam_cau_tam" localSheetId="6">#REF!</definedName>
    <definedName name="C.1.6..Lam_cau_tam">#REF!</definedName>
    <definedName name="C.1.7..Rai_da_chong_lun" localSheetId="6">#REF!</definedName>
    <definedName name="C.1.7..Rai_da_chong_lun">#REF!</definedName>
    <definedName name="C.1.8..Lam_kho_tam" localSheetId="6">#REF!</definedName>
    <definedName name="C.1.8..Lam_kho_tam">#REF!</definedName>
    <definedName name="C.1.8..San_mat_bang" localSheetId="6">#REF!</definedName>
    <definedName name="C.1.8..San_mat_bang">#REF!</definedName>
    <definedName name="C.2.1..VC_Thu_cong" localSheetId="6">#REF!</definedName>
    <definedName name="C.2.1..VC_Thu_cong">#REF!</definedName>
    <definedName name="C.2.2..VC_T_cong_CG" localSheetId="6">#REF!</definedName>
    <definedName name="C.2.2..VC_T_cong_CG">#REF!</definedName>
    <definedName name="C.2.3..Boc_do" localSheetId="6">#REF!</definedName>
    <definedName name="C.2.3..Boc_do">#REF!</definedName>
    <definedName name="C.3.1..Dao_dat_mong_cot" localSheetId="6">#REF!</definedName>
    <definedName name="C.3.1..Dao_dat_mong_cot">#REF!</definedName>
    <definedName name="C.3.2..Dao_dat_de_dap" localSheetId="6">#REF!</definedName>
    <definedName name="C.3.2..Dao_dat_de_dap">#REF!</definedName>
    <definedName name="C.3.3..Dap_dat_mong" localSheetId="6">#REF!</definedName>
    <definedName name="C.3.3..Dap_dat_mong">#REF!</definedName>
    <definedName name="C.3.4..Dao_dap_TDia" localSheetId="6">#REF!</definedName>
    <definedName name="C.3.4..Dao_dap_TDia">#REF!</definedName>
    <definedName name="C.3.5..Dap_bo_bao" localSheetId="6">#REF!</definedName>
    <definedName name="C.3.5..Dap_bo_bao">#REF!</definedName>
    <definedName name="C.3.6..Bom_tat_nuoc" localSheetId="6">#REF!</definedName>
    <definedName name="C.3.6..Bom_tat_nuoc">#REF!</definedName>
    <definedName name="C.3.7..Dao_bun" localSheetId="6">#REF!</definedName>
    <definedName name="C.3.7..Dao_bun">#REF!</definedName>
    <definedName name="C.3.8..Dap_cat_CT" localSheetId="6">#REF!</definedName>
    <definedName name="C.3.8..Dap_cat_CT">#REF!</definedName>
    <definedName name="C.3.9..Dao_pha_da" localSheetId="6">#REF!</definedName>
    <definedName name="C.3.9..Dao_pha_da">#REF!</definedName>
    <definedName name="C.4.1.Cot_thep" localSheetId="6">#REF!</definedName>
    <definedName name="C.4.1.Cot_thep">#REF!</definedName>
    <definedName name="C.4.2..Van_khuon" localSheetId="6">#REF!</definedName>
    <definedName name="C.4.2..Van_khuon">#REF!</definedName>
    <definedName name="C.4.3..Be_tong" localSheetId="6">#REF!</definedName>
    <definedName name="C.4.3..Be_tong">#REF!</definedName>
    <definedName name="C.4.4..Lap_BT_D.San" localSheetId="6">#REF!</definedName>
    <definedName name="C.4.4..Lap_BT_D.San">#REF!</definedName>
    <definedName name="C.4.5..Xay_da_hoc" localSheetId="6">#REF!</definedName>
    <definedName name="C.4.5..Xay_da_hoc">#REF!</definedName>
    <definedName name="C.4.6..Dong_coc" localSheetId="6">#REF!</definedName>
    <definedName name="C.4.6..Dong_coc">#REF!</definedName>
    <definedName name="C.4.7..Quet_Bi_tum" localSheetId="6">#REF!</definedName>
    <definedName name="C.4.7..Quet_Bi_tum">#REF!</definedName>
    <definedName name="C.5.1..Lap_cot_thep" localSheetId="6">#REF!</definedName>
    <definedName name="C.5.1..Lap_cot_thep">#REF!</definedName>
    <definedName name="C.5.2..Lap_cot_BT" localSheetId="6">#REF!</definedName>
    <definedName name="C.5.2..Lap_cot_BT">#REF!</definedName>
    <definedName name="C.5.3..Lap_dat_xa" localSheetId="6">#REF!</definedName>
    <definedName name="C.5.3..Lap_dat_xa">#REF!</definedName>
    <definedName name="C.5.4..Lap_tiep_dia" localSheetId="6">#REF!</definedName>
    <definedName name="C.5.4..Lap_tiep_dia">#REF!</definedName>
    <definedName name="C.5.5..Son_sat_thep" localSheetId="6">#REF!</definedName>
    <definedName name="C.5.5..Son_sat_thep">#REF!</definedName>
    <definedName name="C.6.1..Lap_su_dung" localSheetId="6">#REF!</definedName>
    <definedName name="C.6.1..Lap_su_dung">#REF!</definedName>
    <definedName name="C.6.2..Lap_su_CS" localSheetId="6">#REF!</definedName>
    <definedName name="C.6.2..Lap_su_CS">#REF!</definedName>
    <definedName name="C.6.3..Su_chuoi_do" localSheetId="6">#REF!</definedName>
    <definedName name="C.6.3..Su_chuoi_do">#REF!</definedName>
    <definedName name="C.6.4..Su_chuoi_neo" localSheetId="6">#REF!</definedName>
    <definedName name="C.6.4..Su_chuoi_neo">#REF!</definedName>
    <definedName name="C.6.5..Lap_phu_kien" localSheetId="6">#REF!</definedName>
    <definedName name="C.6.5..Lap_phu_kien">#REF!</definedName>
    <definedName name="C.6.6..Ep_noi_day" localSheetId="6">#REF!</definedName>
    <definedName name="C.6.6..Ep_noi_day">#REF!</definedName>
    <definedName name="C.6.7..KD_vuot_CN" localSheetId="6">#REF!</definedName>
    <definedName name="C.6.7..KD_vuot_CN">#REF!</definedName>
    <definedName name="C.6.8..Rai_cang_day" localSheetId="6">#REF!</definedName>
    <definedName name="C.6.8..Rai_cang_day">#REF!</definedName>
    <definedName name="C.6.9..Cap_quang" localSheetId="6">#REF!</definedName>
    <definedName name="C.6.9..Cap_quang">#REF!</definedName>
    <definedName name="ca.1111" localSheetId="6">#REF!</definedName>
    <definedName name="ca.1111">#REF!</definedName>
    <definedName name="ca.1111.th" localSheetId="6">#REF!</definedName>
    <definedName name="ca.1111.th">#REF!</definedName>
    <definedName name="CACAU">298161</definedName>
    <definedName name="cao" localSheetId="6">#REF!</definedName>
    <definedName name="cao">#REF!</definedName>
    <definedName name="Cat" localSheetId="6">#REF!</definedName>
    <definedName name="Cat">#REF!</definedName>
    <definedName name="Category_All" localSheetId="6">#REF!</definedName>
    <definedName name="Category_All">#REF!</definedName>
    <definedName name="CATIN">#N/A</definedName>
    <definedName name="CATJYOU">#N/A</definedName>
    <definedName name="catm" localSheetId="6">#REF!</definedName>
    <definedName name="catm">#REF!</definedName>
    <definedName name="catn" localSheetId="6">#REF!</definedName>
    <definedName name="catn">#REF!</definedName>
    <definedName name="CATREC">#N/A</definedName>
    <definedName name="CATSYU">#N/A</definedName>
    <definedName name="catvang" localSheetId="6">#REF!</definedName>
    <definedName name="catvang">#REF!</definedName>
    <definedName name="CCS" localSheetId="6">#REF!</definedName>
    <definedName name="CCS">#REF!</definedName>
    <definedName name="CDD" localSheetId="6">#REF!</definedName>
    <definedName name="CDD">#REF!</definedName>
    <definedName name="CDDD" localSheetId="6">#REF!</definedName>
    <definedName name="CDDD">#REF!</definedName>
    <definedName name="CDDD1P" localSheetId="6">#REF!</definedName>
    <definedName name="CDDD1P">#REF!</definedName>
    <definedName name="CDDD1PHA" localSheetId="6">#REF!</definedName>
    <definedName name="CDDD1PHA">#REF!</definedName>
    <definedName name="CDDD3PHA" localSheetId="6">#REF!</definedName>
    <definedName name="CDDD3PHA">#REF!</definedName>
    <definedName name="Cdnum" localSheetId="6">#REF!</definedName>
    <definedName name="Cdnum">#REF!</definedName>
    <definedName name="CH" localSheetId="6">#REF!</definedName>
    <definedName name="CH">#REF!</definedName>
    <definedName name="chitietbgiang2" hidden="1">{"'Sheet1'!$L$16"}</definedName>
    <definedName name="chl" hidden="1">{"'Sheet1'!$L$16"}</definedName>
    <definedName name="chon" localSheetId="6">#REF!</definedName>
    <definedName name="chon">#REF!</definedName>
    <definedName name="chon1" localSheetId="6">#REF!</definedName>
    <definedName name="chon1">#REF!</definedName>
    <definedName name="chon2" localSheetId="6">#REF!</definedName>
    <definedName name="chon2">#REF!</definedName>
    <definedName name="chon3" localSheetId="6">#REF!</definedName>
    <definedName name="chon3">#REF!</definedName>
    <definedName name="CK" localSheetId="6">#REF!</definedName>
    <definedName name="CK">#REF!</definedName>
    <definedName name="CLECH_0.4" localSheetId="6">#REF!</definedName>
    <definedName name="CLECH_0.4">#REF!</definedName>
    <definedName name="CLVC3">0.1</definedName>
    <definedName name="CLVC35" localSheetId="6">#REF!</definedName>
    <definedName name="CLVC35">#REF!</definedName>
    <definedName name="CLVCTB" localSheetId="6">#REF!</definedName>
    <definedName name="CLVCTB">#REF!</definedName>
    <definedName name="clvl" localSheetId="6">#REF!</definedName>
    <definedName name="clvl">#REF!</definedName>
    <definedName name="cn" localSheetId="6">#REF!</definedName>
    <definedName name="cn">#REF!</definedName>
    <definedName name="CNC" localSheetId="6">#REF!</definedName>
    <definedName name="CNC">#REF!</definedName>
    <definedName name="CND" localSheetId="6">#REF!</definedName>
    <definedName name="CND">#REF!</definedName>
    <definedName name="CNG" localSheetId="6">#REF!</definedName>
    <definedName name="CNG">#REF!</definedName>
    <definedName name="Co" localSheetId="6">#REF!</definedName>
    <definedName name="Co">#REF!</definedName>
    <definedName name="coc" localSheetId="6">#REF!</definedName>
    <definedName name="coc">#REF!</definedName>
    <definedName name="CoCauN" hidden="1">{"'Sheet1'!$L$16"}</definedName>
    <definedName name="cocbtct" localSheetId="6">#REF!</definedName>
    <definedName name="cocbtct">#REF!</definedName>
    <definedName name="cocot" localSheetId="6">#REF!</definedName>
    <definedName name="cocot">#REF!</definedName>
    <definedName name="cocott" localSheetId="6">#REF!</definedName>
    <definedName name="cocott">#REF!</definedName>
    <definedName name="Code" localSheetId="6" hidden="1">#REF!</definedName>
    <definedName name="Code" hidden="1">#REF!</definedName>
    <definedName name="Cöï_ly_vaän_chuyeãn" localSheetId="6">#REF!</definedName>
    <definedName name="Cöï_ly_vaän_chuyeãn">#REF!</definedName>
    <definedName name="CÖÏ_LY_VAÄN_CHUYEÅN" localSheetId="6">#REF!</definedName>
    <definedName name="CÖÏ_LY_VAÄN_CHUYEÅN">#REF!</definedName>
    <definedName name="COMMON" localSheetId="6">#REF!</definedName>
    <definedName name="COMMON">#REF!</definedName>
    <definedName name="comong" localSheetId="6">#REF!</definedName>
    <definedName name="comong">#REF!</definedName>
    <definedName name="CON_EQP_COS" localSheetId="6">#REF!</definedName>
    <definedName name="CON_EQP_COS">#REF!</definedName>
    <definedName name="CON_EQP_COST" localSheetId="6">#REF!</definedName>
    <definedName name="CON_EQP_COST">#REF!</definedName>
    <definedName name="Cong_HM_DTCT" localSheetId="6">#REF!</definedName>
    <definedName name="Cong_HM_DTCT">#REF!</definedName>
    <definedName name="Cong_M_DTCT" localSheetId="6">#REF!</definedName>
    <definedName name="Cong_M_DTCT">#REF!</definedName>
    <definedName name="Cong_NC_DTCT" localSheetId="6">#REF!</definedName>
    <definedName name="Cong_NC_DTCT">#REF!</definedName>
    <definedName name="Cong_VL_DTCT" localSheetId="6">#REF!</definedName>
    <definedName name="Cong_VL_DTCT">#REF!</definedName>
    <definedName name="congbengam" localSheetId="6">#REF!</definedName>
    <definedName name="congbengam">#REF!</definedName>
    <definedName name="congbenuoc" localSheetId="6">#REF!</definedName>
    <definedName name="congbenuoc">#REF!</definedName>
    <definedName name="congcoc" localSheetId="6">#REF!</definedName>
    <definedName name="congcoc">#REF!</definedName>
    <definedName name="congcocot" localSheetId="6">#REF!</definedName>
    <definedName name="congcocot">#REF!</definedName>
    <definedName name="congcocott" localSheetId="6">#REF!</definedName>
    <definedName name="congcocott">#REF!</definedName>
    <definedName name="congcomong" localSheetId="6">#REF!</definedName>
    <definedName name="congcomong">#REF!</definedName>
    <definedName name="congcottron" localSheetId="6">#REF!</definedName>
    <definedName name="congcottron">#REF!</definedName>
    <definedName name="congcotvuong" localSheetId="6">#REF!</definedName>
    <definedName name="congcotvuong">#REF!</definedName>
    <definedName name="congdam" localSheetId="6">#REF!</definedName>
    <definedName name="congdam">#REF!</definedName>
    <definedName name="congdan1" localSheetId="6">#REF!</definedName>
    <definedName name="congdan1">#REF!</definedName>
    <definedName name="congdan2" localSheetId="6">#REF!</definedName>
    <definedName name="congdan2">#REF!</definedName>
    <definedName name="congdandusan" localSheetId="6">#REF!</definedName>
    <definedName name="congdandusan">#REF!</definedName>
    <definedName name="conglanhto" localSheetId="6">#REF!</definedName>
    <definedName name="conglanhto">#REF!</definedName>
    <definedName name="congmong" localSheetId="6">#REF!</definedName>
    <definedName name="congmong">#REF!</definedName>
    <definedName name="congmongbang" localSheetId="6">#REF!</definedName>
    <definedName name="congmongbang">#REF!</definedName>
    <definedName name="congmongdon" localSheetId="6">#REF!</definedName>
    <definedName name="congmongdon">#REF!</definedName>
    <definedName name="congpanen" localSheetId="6">#REF!</definedName>
    <definedName name="congpanen">#REF!</definedName>
    <definedName name="congsan" localSheetId="6">#REF!</definedName>
    <definedName name="congsan">#REF!</definedName>
    <definedName name="congthang" localSheetId="6">#REF!</definedName>
    <definedName name="congthang">#REF!</definedName>
    <definedName name="CONST_EQ" localSheetId="6">#REF!</definedName>
    <definedName name="CONST_EQ">#REF!</definedName>
    <definedName name="COT" localSheetId="6">#REF!</definedName>
    <definedName name="COT">#REF!</definedName>
    <definedName name="cot7.5" localSheetId="6">#REF!</definedName>
    <definedName name="cot7.5">#REF!</definedName>
    <definedName name="cot8.5" localSheetId="6">#REF!</definedName>
    <definedName name="cot8.5">#REF!</definedName>
    <definedName name="Cotsatma">9726</definedName>
    <definedName name="Cotthepma">9726</definedName>
    <definedName name="cottron" localSheetId="6">#REF!</definedName>
    <definedName name="cottron">#REF!</definedName>
    <definedName name="cotvuong" localSheetId="6">#REF!</definedName>
    <definedName name="cotvuong">#REF!</definedName>
    <definedName name="COVER" localSheetId="6">#REF!</definedName>
    <definedName name="COVER">#REF!</definedName>
    <definedName name="CP" localSheetId="6" hidden="1">#REF!</definedName>
    <definedName name="CP" hidden="1">#REF!</definedName>
    <definedName name="cpmtc" localSheetId="6">#REF!</definedName>
    <definedName name="cpmtc">#REF!</definedName>
    <definedName name="cpnc" localSheetId="6">#REF!</definedName>
    <definedName name="cpnc">#REF!</definedName>
    <definedName name="cptt" localSheetId="6">#REF!</definedName>
    <definedName name="cptt">#REF!</definedName>
    <definedName name="CPVC35" localSheetId="6">#REF!</definedName>
    <definedName name="CPVC35">#REF!</definedName>
    <definedName name="CPVCDN" localSheetId="6">#REF!</definedName>
    <definedName name="CPVCDN">#REF!</definedName>
    <definedName name="cpvl" localSheetId="6">#REF!</definedName>
    <definedName name="cpvl">#REF!</definedName>
    <definedName name="CRD" localSheetId="6">#REF!</definedName>
    <definedName name="CRD">#REF!</definedName>
    <definedName name="CRITINST" localSheetId="6">#REF!</definedName>
    <definedName name="CRITINST">#REF!</definedName>
    <definedName name="CRITPURC" localSheetId="6">#REF!</definedName>
    <definedName name="CRITPURC">#REF!</definedName>
    <definedName name="CRS" localSheetId="6">#REF!</definedName>
    <definedName name="CRS">#REF!</definedName>
    <definedName name="CS" localSheetId="6">#REF!</definedName>
    <definedName name="CS">#REF!</definedName>
    <definedName name="CS_10" localSheetId="6">#REF!</definedName>
    <definedName name="CS_10">#REF!</definedName>
    <definedName name="CS_100" localSheetId="6">#REF!</definedName>
    <definedName name="CS_100">#REF!</definedName>
    <definedName name="CS_10S" localSheetId="6">#REF!</definedName>
    <definedName name="CS_10S">#REF!</definedName>
    <definedName name="CS_120" localSheetId="6">#REF!</definedName>
    <definedName name="CS_120">#REF!</definedName>
    <definedName name="CS_140" localSheetId="6">#REF!</definedName>
    <definedName name="CS_140">#REF!</definedName>
    <definedName name="CS_160" localSheetId="6">#REF!</definedName>
    <definedName name="CS_160">#REF!</definedName>
    <definedName name="CS_20" localSheetId="6">#REF!</definedName>
    <definedName name="CS_20">#REF!</definedName>
    <definedName name="CS_30" localSheetId="6">#REF!</definedName>
    <definedName name="CS_30">#REF!</definedName>
    <definedName name="CS_40" localSheetId="6">#REF!</definedName>
    <definedName name="CS_40">#REF!</definedName>
    <definedName name="CS_40S" localSheetId="6">#REF!</definedName>
    <definedName name="CS_40S">#REF!</definedName>
    <definedName name="CS_5S" localSheetId="6">#REF!</definedName>
    <definedName name="CS_5S">#REF!</definedName>
    <definedName name="CS_60" localSheetId="6">#REF!</definedName>
    <definedName name="CS_60">#REF!</definedName>
    <definedName name="CS_80" localSheetId="6">#REF!</definedName>
    <definedName name="CS_80">#REF!</definedName>
    <definedName name="CS_80S" localSheetId="6">#REF!</definedName>
    <definedName name="CS_80S">#REF!</definedName>
    <definedName name="CS_STD" localSheetId="6">#REF!</definedName>
    <definedName name="CS_STD">#REF!</definedName>
    <definedName name="CS_XS" localSheetId="6">#REF!</definedName>
    <definedName name="CS_XS">#REF!</definedName>
    <definedName name="CS_XXS" localSheetId="6">#REF!</definedName>
    <definedName name="CS_XXS">#REF!</definedName>
    <definedName name="csd3p" localSheetId="6">#REF!</definedName>
    <definedName name="csd3p">#REF!</definedName>
    <definedName name="csddg1p" localSheetId="6">#REF!</definedName>
    <definedName name="csddg1p">#REF!</definedName>
    <definedName name="csddt1p" localSheetId="6">#REF!</definedName>
    <definedName name="csddt1p">#REF!</definedName>
    <definedName name="csht3p" localSheetId="6">#REF!</definedName>
    <definedName name="csht3p">#REF!</definedName>
    <definedName name="ctbbt" hidden="1">{"'Sheet1'!$L$16"}</definedName>
    <definedName name="CTCT1" hidden="1">{"'Sheet1'!$L$16"}</definedName>
    <definedName name="ctiep" localSheetId="6">#REF!</definedName>
    <definedName name="ctiep">#REF!</definedName>
    <definedName name="CTIET" localSheetId="6">#REF!</definedName>
    <definedName name="CTIET">#REF!</definedName>
    <definedName name="CU_LY_VAN_CHUYEN_GIA_QUYEN" localSheetId="6">#REF!</definedName>
    <definedName name="CU_LY_VAN_CHUYEN_GIA_QUYEN">#REF!</definedName>
    <definedName name="CU_LY_VAN_CHUYEN_THU_CONG" localSheetId="6">#REF!</definedName>
    <definedName name="CU_LY_VAN_CHUYEN_THU_CONG">#REF!</definedName>
    <definedName name="CURRENCY" localSheetId="6">#REF!</definedName>
    <definedName name="CURRENCY">#REF!</definedName>
    <definedName name="cx" localSheetId="6">#REF!</definedName>
    <definedName name="cx">#REF!</definedName>
    <definedName name="d" hidden="1">{"'Sheet1'!$L$16"}</definedName>
    <definedName name="D_7101A_B" localSheetId="6">#REF!</definedName>
    <definedName name="D_7101A_B">#REF!</definedName>
    <definedName name="da1x2" localSheetId="6">#REF!</definedName>
    <definedName name="da1x2">#REF!</definedName>
    <definedName name="dahoc" localSheetId="6">#REF!</definedName>
    <definedName name="dahoc">#REF!</definedName>
    <definedName name="dam" localSheetId="6">#REF!</definedName>
    <definedName name="dam">#REF!</definedName>
    <definedName name="danducsan" localSheetId="6">#REF!</definedName>
    <definedName name="danducsan">#REF!</definedName>
    <definedName name="dao" localSheetId="6">#REF!</definedName>
    <definedName name="dao">#REF!</definedName>
    <definedName name="dap" localSheetId="6">#REF!</definedName>
    <definedName name="dap">#REF!</definedName>
    <definedName name="DAT" localSheetId="6">#REF!</definedName>
    <definedName name="DAT">#REF!</definedName>
    <definedName name="DATA_DATA2_List" localSheetId="6">#REF!</definedName>
    <definedName name="DATA_DATA2_List">#REF!</definedName>
    <definedName name="data1" localSheetId="6" hidden="1">#REF!</definedName>
    <definedName name="data1" hidden="1">#REF!</definedName>
    <definedName name="data2" localSheetId="6" hidden="1">#REF!</definedName>
    <definedName name="data2" hidden="1">#REF!</definedName>
    <definedName name="data3" localSheetId="6" hidden="1">#REF!</definedName>
    <definedName name="data3" hidden="1">#REF!</definedName>
    <definedName name="DCL_22">12117600</definedName>
    <definedName name="DCL_35">25490000</definedName>
    <definedName name="DD" localSheetId="6">#REF!</definedName>
    <definedName name="DD">#REF!</definedName>
    <definedName name="dđ" hidden="1">{"'Sheet1'!$L$16"}</definedName>
    <definedName name="DDAY" localSheetId="6">#REF!</definedName>
    <definedName name="DDAY">#REF!</definedName>
    <definedName name="ddddd" hidden="1">{"'Sheet1'!$L$16"}</definedName>
    <definedName name="DDK" localSheetId="6">#REF!</definedName>
    <definedName name="DDK">#REF!</definedName>
    <definedName name="den_bu" localSheetId="6">#REF!</definedName>
    <definedName name="den_bu">#REF!</definedName>
    <definedName name="denbu" localSheetId="6">#REF!</definedName>
    <definedName name="denbu">#REF!</definedName>
    <definedName name="Det32x3" localSheetId="6">#REF!</definedName>
    <definedName name="Det32x3">#REF!</definedName>
    <definedName name="Det35x3" localSheetId="6">#REF!</definedName>
    <definedName name="Det35x3">#REF!</definedName>
    <definedName name="Det40x4" localSheetId="6">#REF!</definedName>
    <definedName name="Det40x4">#REF!</definedName>
    <definedName name="Det50x5" localSheetId="6">#REF!</definedName>
    <definedName name="Det50x5">#REF!</definedName>
    <definedName name="Det63x6" localSheetId="6">#REF!</definedName>
    <definedName name="Det63x6">#REF!</definedName>
    <definedName name="Det75x6" localSheetId="6">#REF!</definedName>
    <definedName name="Det75x6">#REF!</definedName>
    <definedName name="DFSDF" hidden="1">{"'Sheet1'!$L$16"}</definedName>
    <definedName name="dgbdII" localSheetId="6">#REF!</definedName>
    <definedName name="dgbdII">#REF!</definedName>
    <definedName name="DGCTI592" localSheetId="6">#REF!</definedName>
    <definedName name="DGCTI592">#REF!</definedName>
    <definedName name="dgj" hidden="1">{#N/A,#N/A,FALSE,"BN"}</definedName>
    <definedName name="DGNC" localSheetId="6">#REF!</definedName>
    <definedName name="DGNC">#REF!</definedName>
    <definedName name="dgqndn" localSheetId="6">#REF!</definedName>
    <definedName name="dgqndn">#REF!</definedName>
    <definedName name="DGTV" localSheetId="6">#REF!</definedName>
    <definedName name="DGTV">#REF!</definedName>
    <definedName name="dgvl" localSheetId="6">#REF!</definedName>
    <definedName name="dgvl">#REF!</definedName>
    <definedName name="DGVT" localSheetId="6">#REF!</definedName>
    <definedName name="DGVT">#REF!</definedName>
    <definedName name="dhom" localSheetId="6">#REF!</definedName>
    <definedName name="dhom">#REF!</definedName>
    <definedName name="dien" hidden="1">{"'Sheet1'!$L$16"}</definedName>
    <definedName name="dientichck" localSheetId="6">#REF!</definedName>
    <definedName name="dientichck">#REF!</definedName>
    <definedName name="dinh2" localSheetId="6">#REF!</definedName>
    <definedName name="dinh2">#REF!</definedName>
    <definedName name="Discount" localSheetId="6" hidden="1">#REF!</definedName>
    <definedName name="Discount" hidden="1">#REF!</definedName>
    <definedName name="display_area_2" localSheetId="6" hidden="1">#REF!</definedName>
    <definedName name="display_area_2" hidden="1">#REF!</definedName>
    <definedName name="DLCC" localSheetId="6">#REF!</definedName>
    <definedName name="DLCC">#REF!</definedName>
    <definedName name="DM" localSheetId="6">#REF!</definedName>
    <definedName name="DM">#REF!</definedName>
    <definedName name="dm56bxd" localSheetId="6">#REF!</definedName>
    <definedName name="dm56bxd">#REF!</definedName>
    <definedName name="DN" localSheetId="6">#REF!</definedName>
    <definedName name="DN">#REF!</definedName>
    <definedName name="DÑt45x4" localSheetId="6">#REF!</definedName>
    <definedName name="DÑt45x4">#REF!</definedName>
    <definedName name="doan1" localSheetId="6">#REF!</definedName>
    <definedName name="doan1">#REF!</definedName>
    <definedName name="doan2" localSheetId="6">#REF!</definedName>
    <definedName name="doan2">#REF!</definedName>
    <definedName name="doan3" localSheetId="6">#REF!</definedName>
    <definedName name="doan3">#REF!</definedName>
    <definedName name="doan4" localSheetId="6">#REF!</definedName>
    <definedName name="doan4">#REF!</definedName>
    <definedName name="doan5" localSheetId="6">#REF!</definedName>
    <definedName name="doan5">#REF!</definedName>
    <definedName name="doan6" localSheetId="6">#REF!</definedName>
    <definedName name="doan6">#REF!</definedName>
    <definedName name="Document_array">{"Thuxm2.xls","Sheet1"}</definedName>
    <definedName name="DON_GIA_3282" localSheetId="6">#REF!</definedName>
    <definedName name="DON_GIA_3282">#REF!</definedName>
    <definedName name="DON_GIA_3283" localSheetId="6">#REF!</definedName>
    <definedName name="DON_GIA_3283">#REF!</definedName>
    <definedName name="DON_GIA_3285" localSheetId="6">#REF!</definedName>
    <definedName name="DON_GIA_3285">#REF!</definedName>
    <definedName name="DON_GIA_VAN_CHUYEN_36" localSheetId="6">#REF!</definedName>
    <definedName name="DON_GIA_VAN_CHUYEN_36">#REF!</definedName>
    <definedName name="dongia" localSheetId="6">#REF!</definedName>
    <definedName name="dongia">#REF!</definedName>
    <definedName name="drf" localSheetId="6" hidden="1">#REF!</definedName>
    <definedName name="drf" hidden="1">#REF!</definedName>
    <definedName name="ds" hidden="1">{#N/A,#N/A,FALSE,"Chi ti?t"}</definedName>
    <definedName name="DS1p1vc" localSheetId="6">#REF!</definedName>
    <definedName name="DS1p1vc">#REF!</definedName>
    <definedName name="ds1p2nc" localSheetId="6">#REF!</definedName>
    <definedName name="ds1p2nc">#REF!</definedName>
    <definedName name="ds1p2vc" localSheetId="6">#REF!</definedName>
    <definedName name="ds1p2vc">#REF!</definedName>
    <definedName name="ds1pnc" localSheetId="6">#REF!</definedName>
    <definedName name="ds1pnc">#REF!</definedName>
    <definedName name="ds1pvl" localSheetId="6">#REF!</definedName>
    <definedName name="ds1pvl">#REF!</definedName>
    <definedName name="ds3pctnc" localSheetId="6">#REF!</definedName>
    <definedName name="ds3pctnc">#REF!</definedName>
    <definedName name="ds3pctvc" localSheetId="6">#REF!</definedName>
    <definedName name="ds3pctvc">#REF!</definedName>
    <definedName name="ds3pctvl" localSheetId="6">#REF!</definedName>
    <definedName name="ds3pctvl">#REF!</definedName>
    <definedName name="dsh" localSheetId="6" hidden="1">#REF!</definedName>
    <definedName name="dsh" hidden="1">#REF!</definedName>
    <definedName name="DSPK1p1nc" localSheetId="6">#REF!</definedName>
    <definedName name="DSPK1p1nc">#REF!</definedName>
    <definedName name="DSPK1p1vl" localSheetId="6">#REF!</definedName>
    <definedName name="DSPK1p1vl">#REF!</definedName>
    <definedName name="DSPK1pnc" localSheetId="6">#REF!</definedName>
    <definedName name="DSPK1pnc">#REF!</definedName>
    <definedName name="DSPK1pvl" localSheetId="6">#REF!</definedName>
    <definedName name="DSPK1pvl">#REF!</definedName>
    <definedName name="DSUMDATA" localSheetId="6">#REF!</definedName>
    <definedName name="DSUMDATA">#REF!</definedName>
    <definedName name="dtich1" localSheetId="6">#REF!</definedName>
    <definedName name="dtich1">#REF!</definedName>
    <definedName name="dtich2" localSheetId="6">#REF!</definedName>
    <definedName name="dtich2">#REF!</definedName>
    <definedName name="dtich3" localSheetId="6">#REF!</definedName>
    <definedName name="dtich3">#REF!</definedName>
    <definedName name="dtich4" localSheetId="6">#REF!</definedName>
    <definedName name="dtich4">#REF!</definedName>
    <definedName name="dtich5" localSheetId="6">#REF!</definedName>
    <definedName name="dtich5">#REF!</definedName>
    <definedName name="dtich6" localSheetId="6">#REF!</definedName>
    <definedName name="dtich6">#REF!</definedName>
    <definedName name="DU_TOAN_CHI_TIET_CONG_TO" localSheetId="6">#REF!</definedName>
    <definedName name="DU_TOAN_CHI_TIET_CONG_TO">#REF!</definedName>
    <definedName name="DU_TOAN_CHI_TIET_DZ22KV" localSheetId="6">#REF!</definedName>
    <definedName name="DU_TOAN_CHI_TIET_DZ22KV">#REF!</definedName>
    <definedName name="DU_TOAN_CHI_TIET_KHO_BAI" localSheetId="6">#REF!</definedName>
    <definedName name="DU_TOAN_CHI_TIET_KHO_BAI">#REF!</definedName>
    <definedName name="Duongnaco" hidden="1">{"'Sheet1'!$L$16"}</definedName>
    <definedName name="DutoanDongmo" localSheetId="6">#REF!</definedName>
    <definedName name="DutoanDongmo">#REF!</definedName>
    <definedName name="DWPRICE" localSheetId="6" hidden="1">'[2]Quantity'!#REF!</definedName>
    <definedName name="DWPRICE" hidden="1">'[2]Quantity'!#REF!</definedName>
    <definedName name="E" hidden="1">{#N/A,#N/A,FALSE,"BN (2)"}</definedName>
    <definedName name="emb" localSheetId="6">#REF!</definedName>
    <definedName name="emb">#REF!</definedName>
    <definedName name="End_1" localSheetId="6">#REF!</definedName>
    <definedName name="End_1">#REF!</definedName>
    <definedName name="End_10" localSheetId="6">#REF!</definedName>
    <definedName name="End_10">#REF!</definedName>
    <definedName name="End_11" localSheetId="6">#REF!</definedName>
    <definedName name="End_11">#REF!</definedName>
    <definedName name="End_12" localSheetId="6">#REF!</definedName>
    <definedName name="End_12">#REF!</definedName>
    <definedName name="End_13" localSheetId="6">#REF!</definedName>
    <definedName name="End_13">#REF!</definedName>
    <definedName name="End_2" localSheetId="6">#REF!</definedName>
    <definedName name="End_2">#REF!</definedName>
    <definedName name="End_3" localSheetId="6">#REF!</definedName>
    <definedName name="End_3">#REF!</definedName>
    <definedName name="End_4" localSheetId="6">#REF!</definedName>
    <definedName name="End_4">#REF!</definedName>
    <definedName name="End_5" localSheetId="6">#REF!</definedName>
    <definedName name="End_5">#REF!</definedName>
    <definedName name="End_6" localSheetId="6">#REF!</definedName>
    <definedName name="End_6">#REF!</definedName>
    <definedName name="End_7" localSheetId="6">#REF!</definedName>
    <definedName name="End_7">#REF!</definedName>
    <definedName name="End_8" localSheetId="6">#REF!</definedName>
    <definedName name="End_8">#REF!</definedName>
    <definedName name="End_9" localSheetId="6">#REF!</definedName>
    <definedName name="End_9">#REF!</definedName>
    <definedName name="ex" localSheetId="6">#REF!</definedName>
    <definedName name="ex">#REF!</definedName>
    <definedName name="f" hidden="1">{"'Sheet1'!$L$16"}</definedName>
    <definedName name="FACTOR" localSheetId="6">#REF!</definedName>
    <definedName name="FACTOR">#REF!</definedName>
    <definedName name="fasf" hidden="1">{"'Sheet1'!$L$16"}</definedName>
    <definedName name="FCode" localSheetId="6" hidden="1">#REF!</definedName>
    <definedName name="FCode" hidden="1">#REF!</definedName>
    <definedName name="fff" hidden="1">{"'Sheet1'!$L$16"}</definedName>
    <definedName name="FI_12">4820</definedName>
    <definedName name="fsdfdsf" hidden="1">{"'Sheet1'!$L$16"}</definedName>
    <definedName name="g" hidden="1">{"'Sheet1'!$L$16"}</definedName>
    <definedName name="G_ME" localSheetId="6">#REF!</definedName>
    <definedName name="G_ME">#REF!</definedName>
    <definedName name="gach" localSheetId="6">#REF!</definedName>
    <definedName name="gach">#REF!</definedName>
    <definedName name="gdgd" hidden="1">#N/A</definedName>
    <definedName name="geo" localSheetId="6">#REF!</definedName>
    <definedName name="geo">#REF!</definedName>
    <definedName name="gf" hidden="1">{"'Sheet1'!$L$16"}</definedName>
    <definedName name="gfdgdfgd" hidden="1">#N/A</definedName>
    <definedName name="gff" hidden="1">{"'Sheet1'!$L$16"}</definedName>
    <definedName name="gg" localSheetId="6">#REF!</definedName>
    <definedName name="gg">#REF!</definedName>
    <definedName name="ggdgd" hidden="1">#N/A</definedName>
    <definedName name="ggsdg" hidden="1">#N/A</definedName>
    <definedName name="ggsf" hidden="1">#N/A</definedName>
    <definedName name="gh" hidden="1">{"'Sheet1'!$L$16"}</definedName>
    <definedName name="ghip" localSheetId="6">#REF!</definedName>
    <definedName name="ghip">#REF!</definedName>
    <definedName name="gia" localSheetId="6">#REF!</definedName>
    <definedName name="gia">#REF!</definedName>
    <definedName name="Gia_CT" localSheetId="6">#REF!</definedName>
    <definedName name="Gia_CT">#REF!</definedName>
    <definedName name="GIA_CU_LY_VAN_CHUYEN" localSheetId="6">#REF!</definedName>
    <definedName name="GIA_CU_LY_VAN_CHUYEN">#REF!</definedName>
    <definedName name="gia_tien" localSheetId="6">#REF!</definedName>
    <definedName name="gia_tien">#REF!</definedName>
    <definedName name="gia_tien_BTN" localSheetId="6">#REF!</definedName>
    <definedName name="gia_tien_BTN">#REF!</definedName>
    <definedName name="Gia_VT" localSheetId="6">#REF!</definedName>
    <definedName name="Gia_VT">#REF!</definedName>
    <definedName name="GIAVLIEUTN" localSheetId="6">#REF!</definedName>
    <definedName name="GIAVLIEUTN">#REF!</definedName>
    <definedName name="Giocong" localSheetId="6">#REF!</definedName>
    <definedName name="Giocong">#REF!</definedName>
    <definedName name="gl3p" localSheetId="6">#REF!</definedName>
    <definedName name="gl3p">#REF!</definedName>
    <definedName name="Goc32x3" localSheetId="6">#REF!</definedName>
    <definedName name="Goc32x3">#REF!</definedName>
    <definedName name="Goc35x3" localSheetId="6">#REF!</definedName>
    <definedName name="Goc35x3">#REF!</definedName>
    <definedName name="Goc40x4" localSheetId="6">#REF!</definedName>
    <definedName name="Goc40x4">#REF!</definedName>
    <definedName name="Goc45x4" localSheetId="6">#REF!</definedName>
    <definedName name="Goc45x4">#REF!</definedName>
    <definedName name="Goc50x5" localSheetId="6">#REF!</definedName>
    <definedName name="Goc50x5">#REF!</definedName>
    <definedName name="Goc63x6" localSheetId="6">#REF!</definedName>
    <definedName name="Goc63x6">#REF!</definedName>
    <definedName name="Goc75x6" localSheetId="6">#REF!</definedName>
    <definedName name="Goc75x6">#REF!</definedName>
    <definedName name="gsgsg" hidden="1">#N/A</definedName>
    <definedName name="gsgsgs" hidden="1">#N/A</definedName>
    <definedName name="Gtb" localSheetId="6">#REF!</definedName>
    <definedName name="Gtb">#REF!</definedName>
    <definedName name="gtbtt" localSheetId="6">#REF!</definedName>
    <definedName name="gtbtt">#REF!</definedName>
    <definedName name="gtst" localSheetId="6">#REF!</definedName>
    <definedName name="gtst">#REF!</definedName>
    <definedName name="GTXL" localSheetId="6">#REF!</definedName>
    <definedName name="GTXL">#REF!</definedName>
    <definedName name="Gxl" localSheetId="6">#REF!</definedName>
    <definedName name="Gxl">#REF!</definedName>
    <definedName name="gxltt" localSheetId="6">#REF!</definedName>
    <definedName name="gxltt">#REF!</definedName>
    <definedName name="h" hidden="1">{"'Sheet1'!$L$16"}</definedName>
    <definedName name="H_THUCHTHH" localSheetId="6">#REF!</definedName>
    <definedName name="H_THUCHTHH">#REF!</definedName>
    <definedName name="H_THUCTT" localSheetId="6">#REF!</definedName>
    <definedName name="H_THUCTT">#REF!</definedName>
    <definedName name="hanh" hidden="1">{"'Sheet1'!$L$16"}</definedName>
    <definedName name="HCM" localSheetId="6">#REF!</definedName>
    <definedName name="HCM">#REF!</definedName>
    <definedName name="HE_SO_KHO_KHAN_CANG_DAY" localSheetId="6">#REF!</definedName>
    <definedName name="HE_SO_KHO_KHAN_CANG_DAY">#REF!</definedName>
    <definedName name="Heä_soá_laép_xaø_H">1.7</definedName>
    <definedName name="heä_soá_sình_laày" localSheetId="6">#REF!</definedName>
    <definedName name="heä_soá_sình_laày">#REF!</definedName>
    <definedName name="hh" localSheetId="6">#REF!</definedName>
    <definedName name="hh">#REF!</definedName>
    <definedName name="HHcat" localSheetId="6">#REF!</definedName>
    <definedName name="HHcat">#REF!</definedName>
    <definedName name="HHda" localSheetId="6">#REF!</definedName>
    <definedName name="HHda">#REF!</definedName>
    <definedName name="HHTT" localSheetId="6">#REF!</definedName>
    <definedName name="HHTT">#REF!</definedName>
    <definedName name="HiddenRows" localSheetId="6" hidden="1">#REF!</definedName>
    <definedName name="HiddenRows" hidden="1">#REF!</definedName>
    <definedName name="hien" localSheetId="6">#REF!</definedName>
    <definedName name="hien">#REF!</definedName>
    <definedName name="Hinh_thuc" localSheetId="6">#REF!</definedName>
    <definedName name="Hinh_thuc">#REF!</definedName>
    <definedName name="HiÕu" localSheetId="6">#REF!</definedName>
    <definedName name="HiÕu">#REF!</definedName>
    <definedName name="HOME_MANP" localSheetId="6">#REF!</definedName>
    <definedName name="HOME_MANP">#REF!</definedName>
    <definedName name="HOMEOFFICE_COST" localSheetId="6">#REF!</definedName>
    <definedName name="HOMEOFFICE_COST">#REF!</definedName>
    <definedName name="hrr" hidden="1">{"'Sheet1'!$L$16"}</definedName>
    <definedName name="hs" localSheetId="6">#REF!</definedName>
    <definedName name="hs">#REF!</definedName>
    <definedName name="HSCT3">0.1</definedName>
    <definedName name="hsd" localSheetId="6">#REF!</definedName>
    <definedName name="hsd">#REF!</definedName>
    <definedName name="hsdc" localSheetId="6">#REF!</definedName>
    <definedName name="hsdc">#REF!</definedName>
    <definedName name="hsdc1" localSheetId="6">#REF!</definedName>
    <definedName name="hsdc1">#REF!</definedName>
    <definedName name="HSDN">2.5</definedName>
    <definedName name="HSHH" localSheetId="6">#REF!</definedName>
    <definedName name="HSHH">#REF!</definedName>
    <definedName name="HSHHUT" localSheetId="6">#REF!</definedName>
    <definedName name="HSHHUT">#REF!</definedName>
    <definedName name="hsk" localSheetId="6">#REF!</definedName>
    <definedName name="hsk">#REF!</definedName>
    <definedName name="HSKK35" localSheetId="6">#REF!</definedName>
    <definedName name="HSKK35">#REF!</definedName>
    <definedName name="HSLX" localSheetId="6">#REF!</definedName>
    <definedName name="HSLX">#REF!</definedName>
    <definedName name="HSLXH">1.7</definedName>
    <definedName name="HSLXP" localSheetId="6">#REF!</definedName>
    <definedName name="HSLXP">#REF!</definedName>
    <definedName name="hßm4" localSheetId="6">#REF!</definedName>
    <definedName name="hßm4">#REF!</definedName>
    <definedName name="hstb" localSheetId="6">#REF!</definedName>
    <definedName name="hstb">#REF!</definedName>
    <definedName name="hstdtk" localSheetId="6">#REF!</definedName>
    <definedName name="hstdtk">#REF!</definedName>
    <definedName name="hsthep" localSheetId="6">#REF!</definedName>
    <definedName name="hsthep">#REF!</definedName>
    <definedName name="HSVC1" localSheetId="6">#REF!</definedName>
    <definedName name="HSVC1">#REF!</definedName>
    <definedName name="HSVC2" localSheetId="6">#REF!</definedName>
    <definedName name="HSVC2">#REF!</definedName>
    <definedName name="HSVC3" localSheetId="6">#REF!</definedName>
    <definedName name="HSVC3">#REF!</definedName>
    <definedName name="hsvl" localSheetId="6">#REF!</definedName>
    <definedName name="hsvl">#REF!</definedName>
    <definedName name="HT" localSheetId="6">#REF!</definedName>
    <definedName name="HT">#REF!</definedName>
    <definedName name="HTHH" localSheetId="6">#REF!</definedName>
    <definedName name="HTHH">#REF!</definedName>
    <definedName name="htlm" hidden="1">{"'Sheet1'!$L$16"}</definedName>
    <definedName name="HTML_CodePage" hidden="1">950</definedName>
    <definedName name="HTML_Control"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NC" localSheetId="6">#REF!</definedName>
    <definedName name="HTNC">#REF!</definedName>
    <definedName name="HTVL" localSheetId="6">#REF!</definedName>
    <definedName name="HTVL">#REF!</definedName>
    <definedName name="hu" hidden="1">{"'Sheet1'!$L$16"}</definedName>
    <definedName name="HUU" hidden="1">{"'Sheet1'!$L$16"}</definedName>
    <definedName name="huy" hidden="1">{"'Sheet1'!$L$16"}</definedName>
    <definedName name="huymoi" hidden="1">{"'Sheet1'!$L$16"}</definedName>
    <definedName name="I" localSheetId="6">#REF!</definedName>
    <definedName name="I">#REF!</definedName>
    <definedName name="IDLAB_COST" localSheetId="6">#REF!</definedName>
    <definedName name="IDLAB_COST">#REF!</definedName>
    <definedName name="IND_LAB" localSheetId="6">#REF!</definedName>
    <definedName name="IND_LAB">#REF!</definedName>
    <definedName name="INDMANP" localSheetId="6">#REF!</definedName>
    <definedName name="INDMANP">#REF!</definedName>
    <definedName name="j" hidden="1">{"'Sheet1'!$L$16"}</definedName>
    <definedName name="j356C8" localSheetId="6">#REF!</definedName>
    <definedName name="j356C8">#REF!</definedName>
    <definedName name="jkjk" hidden="1">{"'Sheet1'!$L$16"}</definedName>
    <definedName name="k" hidden="1">{"'Sheet1'!$L$16"}</definedName>
    <definedName name="k2b" localSheetId="6">#REF!</definedName>
    <definedName name="k2b">#REF!</definedName>
    <definedName name="kcong" localSheetId="6">#REF!</definedName>
    <definedName name="kcong">#REF!</definedName>
    <definedName name="KH_Chang" localSheetId="6">#REF!</definedName>
    <definedName name="KH_Chang">#REF!</definedName>
    <definedName name="KHOI_LUONG_DAT_DAO_DAP" localSheetId="6">#REF!</definedName>
    <definedName name="KHOI_LUONG_DAT_DAO_DAP">#REF!</definedName>
    <definedName name="khongtruotgia" hidden="1">{"'Sheet1'!$L$16"}</definedName>
    <definedName name="KINH_PHI_DEN_BU" localSheetId="6">#REF!</definedName>
    <definedName name="KINH_PHI_DEN_BU">#REF!</definedName>
    <definedName name="KINH_PHI_DZ0.4KV" localSheetId="6">#REF!</definedName>
    <definedName name="KINH_PHI_DZ0.4KV">#REF!</definedName>
    <definedName name="KINH_PHI_KHAO_SAT__LAP_BCNCKT__TKKTTC" localSheetId="6">#REF!</definedName>
    <definedName name="KINH_PHI_KHAO_SAT__LAP_BCNCKT__TKKTTC">#REF!</definedName>
    <definedName name="KINH_PHI_KHO_BAI" localSheetId="6">#REF!</definedName>
    <definedName name="KINH_PHI_KHO_BAI">#REF!</definedName>
    <definedName name="KINH_PHI_TBA" localSheetId="6">#REF!</definedName>
    <definedName name="KINH_PHI_TBA">#REF!</definedName>
    <definedName name="kjy" hidden="1">{"'Sheet1'!$L$16"}</definedName>
    <definedName name="kl_ME" localSheetId="6">#REF!</definedName>
    <definedName name="kl_ME">#REF!</definedName>
    <definedName name="KLTHDN" localSheetId="6">#REF!</definedName>
    <definedName name="KLTHDN">#REF!</definedName>
    <definedName name="KLVANKHUON" localSheetId="6">#REF!</definedName>
    <definedName name="KLVANKHUON">#REF!</definedName>
    <definedName name="kp1ph" localSheetId="6">#REF!</definedName>
    <definedName name="kp1ph">#REF!</definedName>
    <definedName name="ksbn" hidden="1">{"'Sheet1'!$L$16"}</definedName>
    <definedName name="kshn" hidden="1">{"'Sheet1'!$L$16"}</definedName>
    <definedName name="ksls" hidden="1">{"'Sheet1'!$L$16"}</definedName>
    <definedName name="KSTK" localSheetId="6">#REF!</definedName>
    <definedName name="KSTK">#REF!</definedName>
    <definedName name="l" hidden="1">{"'Sheet1'!$L$16"}</definedName>
    <definedName name="L_mong" localSheetId="6">#REF!</definedName>
    <definedName name="L_mong">#REF!</definedName>
    <definedName name="L63x6">5800</definedName>
    <definedName name="lam" hidden="1">{"'Sheet1'!$L$16"}</definedName>
    <definedName name="lan" hidden="1">{#N/A,#N/A,TRUE,"BT M200 da 10x20"}</definedName>
    <definedName name="langson" hidden="1">{"'Sheet1'!$L$16"}</definedName>
    <definedName name="lanhto" localSheetId="6">#REF!</definedName>
    <definedName name="lanhto">#REF!</definedName>
    <definedName name="LAP_DAT_TBA" localSheetId="6">#REF!</definedName>
    <definedName name="LAP_DAT_TBA">#REF!</definedName>
    <definedName name="LBS_22">107800000</definedName>
    <definedName name="LIET_KE_VI_TRI_DZ0.4KV" localSheetId="6">#REF!</definedName>
    <definedName name="LIET_KE_VI_TRI_DZ0.4KV">#REF!</definedName>
    <definedName name="LIET_KE_VI_TRI_DZ22KV" localSheetId="6">#REF!</definedName>
    <definedName name="LIET_KE_VI_TRI_DZ22KV">#REF!</definedName>
    <definedName name="linh" hidden="1">{"'Sheet1'!$L$16"}</definedName>
    <definedName name="lk" localSheetId="6" hidden="1">#REF!</definedName>
    <definedName name="lk" hidden="1">#REF!</definedName>
    <definedName name="LK_hathe" localSheetId="6">#REF!</definedName>
    <definedName name="LK_hathe">#REF!</definedName>
    <definedName name="Lmk" localSheetId="6">#REF!</definedName>
    <definedName name="Lmk">#REF!</definedName>
    <definedName name="lntt" localSheetId="6">#REF!</definedName>
    <definedName name="lntt">#REF!</definedName>
    <definedName name="Loai_TD" localSheetId="6">#REF!</definedName>
    <definedName name="Loai_TD">#REF!</definedName>
    <definedName name="lồn" hidden="1">{"'Sheet1'!$L$16"}</definedName>
    <definedName name="m" hidden="1">{"'Sheet1'!$L$16"}</definedName>
    <definedName name="M0.4" localSheetId="6">#REF!</definedName>
    <definedName name="M0.4">#REF!</definedName>
    <definedName name="M12aavl" localSheetId="6">#REF!</definedName>
    <definedName name="M12aavl">#REF!</definedName>
    <definedName name="M12ba3p" localSheetId="6">#REF!</definedName>
    <definedName name="M12ba3p">#REF!</definedName>
    <definedName name="M12bb1p" localSheetId="6">#REF!</definedName>
    <definedName name="M12bb1p">#REF!</definedName>
    <definedName name="M14bb1p" localSheetId="6">#REF!</definedName>
    <definedName name="M14bb1p">#REF!</definedName>
    <definedName name="M8a" localSheetId="6">#REF!</definedName>
    <definedName name="M8a">#REF!</definedName>
    <definedName name="M8aa" localSheetId="6">#REF!</definedName>
    <definedName name="M8aa">#REF!</definedName>
    <definedName name="m8aanc" localSheetId="6">#REF!</definedName>
    <definedName name="m8aanc">#REF!</definedName>
    <definedName name="m8aavl" localSheetId="6">#REF!</definedName>
    <definedName name="m8aavl">#REF!</definedName>
    <definedName name="Ma3pnc" localSheetId="6">#REF!</definedName>
    <definedName name="Ma3pnc">#REF!</definedName>
    <definedName name="Ma3pvl" localSheetId="6">#REF!</definedName>
    <definedName name="Ma3pvl">#REF!</definedName>
    <definedName name="Maa3pnc" localSheetId="6">#REF!</definedName>
    <definedName name="Maa3pnc">#REF!</definedName>
    <definedName name="Maa3pvl" localSheetId="6">#REF!</definedName>
    <definedName name="Maa3pvl">#REF!</definedName>
    <definedName name="MAJ_CON_EQP" localSheetId="6">#REF!</definedName>
    <definedName name="MAJ_CON_EQP">#REF!</definedName>
    <definedName name="MAVANKHUON" localSheetId="6">#REF!</definedName>
    <definedName name="MAVANKHUON">#REF!</definedName>
    <definedName name="MAVLTHDN" localSheetId="6">#REF!</definedName>
    <definedName name="MAVLTHDN">#REF!</definedName>
    <definedName name="Mba1p" localSheetId="6">#REF!</definedName>
    <definedName name="Mba1p">#REF!</definedName>
    <definedName name="Mba3p" localSheetId="6">#REF!</definedName>
    <definedName name="Mba3p">#REF!</definedName>
    <definedName name="Mbb3p" localSheetId="6">#REF!</definedName>
    <definedName name="Mbb3p">#REF!</definedName>
    <definedName name="mc" localSheetId="6">#REF!</definedName>
    <definedName name="mc">#REF!</definedName>
    <definedName name="MG_A" localSheetId="6">#REF!</definedName>
    <definedName name="MG_A">#REF!</definedName>
    <definedName name="MN" localSheetId="6">#REF!</definedName>
    <definedName name="MN">#REF!</definedName>
    <definedName name="mo" hidden="1">{"'Sheet1'!$L$16"}</definedName>
    <definedName name="moi" hidden="1">{"'Sheet1'!$L$16"}</definedName>
    <definedName name="mongbang" localSheetId="6">#REF!</definedName>
    <definedName name="mongbang">#REF!</definedName>
    <definedName name="mongdon" localSheetId="6">#REF!</definedName>
    <definedName name="mongdon">#REF!</definedName>
    <definedName name="Moùng" localSheetId="6">#REF!</definedName>
    <definedName name="Moùng">#REF!</definedName>
    <definedName name="MSCT" localSheetId="6">#REF!</definedName>
    <definedName name="MSCT">#REF!</definedName>
    <definedName name="mtcdg" localSheetId="6">#REF!</definedName>
    <definedName name="mtcdg">#REF!</definedName>
    <definedName name="MTMAC12" localSheetId="6">#REF!</definedName>
    <definedName name="MTMAC12">#REF!</definedName>
    <definedName name="mtram" localSheetId="6">#REF!</definedName>
    <definedName name="mtram">#REF!</definedName>
    <definedName name="mvac" hidden="1">{"'Sheet1'!$L$16"}</definedName>
    <definedName name="myle" localSheetId="6">#REF!</definedName>
    <definedName name="myle">#REF!</definedName>
    <definedName name="n" hidden="1">{"'Sheet1'!$L$16"}</definedName>
    <definedName name="n1pig" localSheetId="6">#REF!</definedName>
    <definedName name="n1pig">#REF!</definedName>
    <definedName name="N1pIGnc" localSheetId="6">#REF!</definedName>
    <definedName name="N1pIGnc">#REF!</definedName>
    <definedName name="N1pIGvc" localSheetId="6">#REF!</definedName>
    <definedName name="N1pIGvc">#REF!</definedName>
    <definedName name="N1pIGvl" localSheetId="6">#REF!</definedName>
    <definedName name="N1pIGvl">#REF!</definedName>
    <definedName name="n1pind" localSheetId="6">#REF!</definedName>
    <definedName name="n1pind">#REF!</definedName>
    <definedName name="N1pINDnc" localSheetId="6">#REF!</definedName>
    <definedName name="N1pINDnc">#REF!</definedName>
    <definedName name="N1pINDvc" localSheetId="6">#REF!</definedName>
    <definedName name="N1pINDvc">#REF!</definedName>
    <definedName name="N1pINDvl" localSheetId="6">#REF!</definedName>
    <definedName name="N1pINDvl">#REF!</definedName>
    <definedName name="n1ping" localSheetId="6">#REF!</definedName>
    <definedName name="n1ping">#REF!</definedName>
    <definedName name="N1pINGvc" localSheetId="6">#REF!</definedName>
    <definedName name="N1pINGvc">#REF!</definedName>
    <definedName name="n1pint" localSheetId="6">#REF!</definedName>
    <definedName name="n1pint">#REF!</definedName>
    <definedName name="nc" localSheetId="6">#REF!</definedName>
    <definedName name="nc">#REF!</definedName>
    <definedName name="nc_btm10" localSheetId="6">#REF!</definedName>
    <definedName name="nc_btm10">#REF!</definedName>
    <definedName name="nc_btm100" localSheetId="6">#REF!</definedName>
    <definedName name="nc_btm100">#REF!</definedName>
    <definedName name="nc3p" localSheetId="6">#REF!</definedName>
    <definedName name="nc3p">#REF!</definedName>
    <definedName name="NCBD100" localSheetId="6">#REF!</definedName>
    <definedName name="NCBD100">#REF!</definedName>
    <definedName name="NCBD200" localSheetId="6">#REF!</definedName>
    <definedName name="NCBD200">#REF!</definedName>
    <definedName name="NCBD250" localSheetId="6">#REF!</definedName>
    <definedName name="NCBD250">#REF!</definedName>
    <definedName name="NCCT3p" localSheetId="6">#REF!</definedName>
    <definedName name="NCCT3p">#REF!</definedName>
    <definedName name="ncdg" localSheetId="6">#REF!</definedName>
    <definedName name="ncdg">#REF!</definedName>
    <definedName name="NCKT" localSheetId="6">#REF!</definedName>
    <definedName name="NCKT">#REF!</definedName>
    <definedName name="nctram" localSheetId="6">#REF!</definedName>
    <definedName name="nctram">#REF!</definedName>
    <definedName name="NCVC100" localSheetId="6">#REF!</definedName>
    <definedName name="NCVC100">#REF!</definedName>
    <definedName name="NCVC200" localSheetId="6">#REF!</definedName>
    <definedName name="NCVC200">#REF!</definedName>
    <definedName name="NCVC250" localSheetId="6">#REF!</definedName>
    <definedName name="NCVC250">#REF!</definedName>
    <definedName name="NCVC3P" localSheetId="6">#REF!</definedName>
    <definedName name="NCVC3P">#REF!</definedName>
    <definedName name="NET" localSheetId="6">#REF!</definedName>
    <definedName name="NET">#REF!</definedName>
    <definedName name="NET_1" localSheetId="6">#REF!</definedName>
    <definedName name="NET_1">#REF!</definedName>
    <definedName name="NET_ANA" localSheetId="6">#REF!</definedName>
    <definedName name="NET_ANA">#REF!</definedName>
    <definedName name="NET_ANA_1" localSheetId="6">#REF!</definedName>
    <definedName name="NET_ANA_1">#REF!</definedName>
    <definedName name="NET_ANA_2" localSheetId="6">#REF!</definedName>
    <definedName name="NET_ANA_2">#REF!</definedName>
    <definedName name="new" hidden="1">{"'Sheet1'!$L$16"}</definedName>
    <definedName name="ngu" hidden="1">{"'Sheet1'!$L$16"}</definedName>
    <definedName name="NH" localSheetId="6">#REF!</definedName>
    <definedName name="NH">#REF!</definedName>
    <definedName name="nhn" localSheetId="6">#REF!</definedName>
    <definedName name="nhn">#REF!</definedName>
    <definedName name="NHot" localSheetId="6">#REF!</definedName>
    <definedName name="NHot">#REF!</definedName>
    <definedName name="nhu" localSheetId="6">#REF!</definedName>
    <definedName name="nhu">#REF!</definedName>
    <definedName name="nhua" localSheetId="6">#REF!</definedName>
    <definedName name="nhua">#REF!</definedName>
    <definedName name="nhuad" localSheetId="6">#REF!</definedName>
    <definedName name="nhuad">#REF!</definedName>
    <definedName name="nig" localSheetId="6">#REF!</definedName>
    <definedName name="nig">#REF!</definedName>
    <definedName name="nig1p" localSheetId="6">#REF!</definedName>
    <definedName name="nig1p">#REF!</definedName>
    <definedName name="nig3p" localSheetId="6">#REF!</definedName>
    <definedName name="nig3p">#REF!</definedName>
    <definedName name="NIGnc" localSheetId="6">#REF!</definedName>
    <definedName name="NIGnc">#REF!</definedName>
    <definedName name="nignc1p" localSheetId="6">#REF!</definedName>
    <definedName name="nignc1p">#REF!</definedName>
    <definedName name="NIGvc" localSheetId="6">#REF!</definedName>
    <definedName name="NIGvc">#REF!</definedName>
    <definedName name="NIGvl" localSheetId="6">#REF!</definedName>
    <definedName name="NIGvl">#REF!</definedName>
    <definedName name="nigvl1p" localSheetId="6">#REF!</definedName>
    <definedName name="nigvl1p">#REF!</definedName>
    <definedName name="nin" localSheetId="6">#REF!</definedName>
    <definedName name="nin">#REF!</definedName>
    <definedName name="nin1903p" localSheetId="6">#REF!</definedName>
    <definedName name="nin1903p">#REF!</definedName>
    <definedName name="nin3p" localSheetId="6">#REF!</definedName>
    <definedName name="nin3p">#REF!</definedName>
    <definedName name="nind" localSheetId="6">#REF!</definedName>
    <definedName name="nind">#REF!</definedName>
    <definedName name="nind1p" localSheetId="6">#REF!</definedName>
    <definedName name="nind1p">#REF!</definedName>
    <definedName name="nind3p" localSheetId="6">#REF!</definedName>
    <definedName name="nind3p">#REF!</definedName>
    <definedName name="NINDnc" localSheetId="6">#REF!</definedName>
    <definedName name="NINDnc">#REF!</definedName>
    <definedName name="nindnc1p" localSheetId="6">#REF!</definedName>
    <definedName name="nindnc1p">#REF!</definedName>
    <definedName name="NINDvc" localSheetId="6">#REF!</definedName>
    <definedName name="NINDvc">#REF!</definedName>
    <definedName name="NINDvl" localSheetId="6">#REF!</definedName>
    <definedName name="NINDvl">#REF!</definedName>
    <definedName name="nindvl1p" localSheetId="6">#REF!</definedName>
    <definedName name="nindvl1p">#REF!</definedName>
    <definedName name="ning1p" localSheetId="6">#REF!</definedName>
    <definedName name="ning1p">#REF!</definedName>
    <definedName name="ningnc1p" localSheetId="6">#REF!</definedName>
    <definedName name="ningnc1p">#REF!</definedName>
    <definedName name="ningvl1p" localSheetId="6">#REF!</definedName>
    <definedName name="ningvl1p">#REF!</definedName>
    <definedName name="NINnc" localSheetId="6">#REF!</definedName>
    <definedName name="NINnc">#REF!</definedName>
    <definedName name="nint1p" localSheetId="6">#REF!</definedName>
    <definedName name="nint1p">#REF!</definedName>
    <definedName name="nintnc1p" localSheetId="6">#REF!</definedName>
    <definedName name="nintnc1p">#REF!</definedName>
    <definedName name="nintvl1p" localSheetId="6">#REF!</definedName>
    <definedName name="nintvl1p">#REF!</definedName>
    <definedName name="NINvc" localSheetId="6">#REF!</definedName>
    <definedName name="NINvc">#REF!</definedName>
    <definedName name="NINvl" localSheetId="6">#REF!</definedName>
    <definedName name="NINvl">#REF!</definedName>
    <definedName name="nl" localSheetId="6">#REF!</definedName>
    <definedName name="nl">#REF!</definedName>
    <definedName name="nl1p" localSheetId="6">#REF!</definedName>
    <definedName name="nl1p">#REF!</definedName>
    <definedName name="nl3p" localSheetId="6">#REF!</definedName>
    <definedName name="nl3p">#REF!</definedName>
    <definedName name="nlht" localSheetId="6">#REF!</definedName>
    <definedName name="nlht">#REF!</definedName>
    <definedName name="NLTK1p" localSheetId="6">#REF!</definedName>
    <definedName name="NLTK1p">#REF!</definedName>
    <definedName name="nn" localSheetId="6">#REF!</definedName>
    <definedName name="nn">#REF!</definedName>
    <definedName name="nn1p" localSheetId="6">#REF!</definedName>
    <definedName name="nn1p">#REF!</definedName>
    <definedName name="nn3p" localSheetId="6">#REF!</definedName>
    <definedName name="nn3p">#REF!</definedName>
    <definedName name="No" localSheetId="6">#REF!</definedName>
    <definedName name="No">#REF!</definedName>
    <definedName name="NSTW" localSheetId="6" hidden="1">#REF!</definedName>
    <definedName name="NSTW" hidden="1">#REF!</definedName>
    <definedName name="NUOCHKHOAN" hidden="1">{"'Sheet1'!$L$16"}</definedName>
    <definedName name="NUOCHKHOANMOI" hidden="1">{"'Sheet1'!$L$16"}</definedName>
    <definedName name="nx" localSheetId="6">#REF!</definedName>
    <definedName name="nx">#REF!</definedName>
    <definedName name="o" hidden="1">{"'Sheet1'!$L$16"}</definedName>
    <definedName name="ophom" localSheetId="6">#REF!</definedName>
    <definedName name="ophom">#REF!</definedName>
    <definedName name="OrderTable" localSheetId="6" hidden="1">#REF!</definedName>
    <definedName name="OrderTable" hidden="1">#REF!</definedName>
    <definedName name="osc" localSheetId="6">#REF!</definedName>
    <definedName name="osc">#REF!</definedName>
    <definedName name="PA" localSheetId="6">#REF!</definedName>
    <definedName name="PA">#REF!</definedName>
    <definedName name="PAIII_" hidden="1">{"'Sheet1'!$L$16"}</definedName>
    <definedName name="panen" localSheetId="6">#REF!</definedName>
    <definedName name="panen">#REF!</definedName>
    <definedName name="PHAN_DIEN_DZ0.4KV" localSheetId="6">#REF!</definedName>
    <definedName name="PHAN_DIEN_DZ0.4KV">#REF!</definedName>
    <definedName name="PHAN_DIEN_TBA" localSheetId="6">#REF!</definedName>
    <definedName name="PHAN_DIEN_TBA">#REF!</definedName>
    <definedName name="PHAN_MUA_SAM_DZ0.4KV" localSheetId="6">#REF!</definedName>
    <definedName name="PHAN_MUA_SAM_DZ0.4KV">#REF!</definedName>
    <definedName name="phu_luc_vua" localSheetId="6">#REF!</definedName>
    <definedName name="phu_luc_vua">#REF!</definedName>
    <definedName name="PLKL" localSheetId="6">#REF!</definedName>
    <definedName name="PLKL">#REF!</definedName>
    <definedName name="PMS" hidden="1">{"'Sheet1'!$L$16"}</definedName>
    <definedName name="PRICE" localSheetId="6">#REF!</definedName>
    <definedName name="PRICE">#REF!</definedName>
    <definedName name="PRICE1" localSheetId="6">#REF!</definedName>
    <definedName name="PRICE1">#REF!</definedName>
    <definedName name="_xlnm.Print_Area" localSheetId="0">'B.01_TH'!$A$1:$Y$25</definedName>
    <definedName name="_xlnm.Print_Area" localSheetId="1">'B.02.PhanCap'!$A$1:$AP$91</definedName>
    <definedName name="_xlnm.Print_Area" localSheetId="2">'Biểu số 03'!$A$1:$G$14</definedName>
    <definedName name="_xlnm.Print_Titles" localSheetId="0">'B.01_TH'!$8:$11</definedName>
    <definedName name="_xlnm.Print_Titles" localSheetId="1">'B.02.PhanCap'!$9:$11</definedName>
    <definedName name="_xlnm.Print_Titles" localSheetId="3">'B.03.NTM'!$8:$11</definedName>
    <definedName name="_xlnm.Print_Titles" localSheetId="4">'B.04.GNBV'!$8:$11</definedName>
    <definedName name="_xlnm.Print_Titles" localSheetId="5">'B.05.ThuĐât'!$8:$10</definedName>
    <definedName name="_xlnm.Print_Titles" localSheetId="6">'B.06.CCCM'!$8:$9</definedName>
    <definedName name="_xlnm.Print_Titles">#N/A</definedName>
    <definedName name="Print_Titles_MI" localSheetId="6">#REF!</definedName>
    <definedName name="Print_Titles_MI">#REF!</definedName>
    <definedName name="PRINTA" localSheetId="6">#REF!</definedName>
    <definedName name="PRINTA">#REF!</definedName>
    <definedName name="PRINTB" localSheetId="6">#REF!</definedName>
    <definedName name="PRINTB">#REF!</definedName>
    <definedName name="PRINTC" localSheetId="6">#REF!</definedName>
    <definedName name="PRINTC">#REF!</definedName>
    <definedName name="ProdForm" localSheetId="6" hidden="1">#REF!</definedName>
    <definedName name="ProdForm" hidden="1">#REF!</definedName>
    <definedName name="Product" localSheetId="6" hidden="1">#REF!</definedName>
    <definedName name="Product" hidden="1">#REF!</definedName>
    <definedName name="PROPOSAL" localSheetId="6">#REF!</definedName>
    <definedName name="PROPOSAL">#REF!</definedName>
    <definedName name="pt" localSheetId="6">#REF!</definedName>
    <definedName name="pt">#REF!</definedName>
    <definedName name="PT_Duong" localSheetId="6">#REF!</definedName>
    <definedName name="PT_Duong">#REF!</definedName>
    <definedName name="ptdg" localSheetId="6">#REF!</definedName>
    <definedName name="ptdg">#REF!</definedName>
    <definedName name="PTDG_cau" localSheetId="6">#REF!</definedName>
    <definedName name="PTDG_cau">#REF!</definedName>
    <definedName name="PTNC" localSheetId="6">#REF!</definedName>
    <definedName name="PTNC">#REF!</definedName>
    <definedName name="pvd" localSheetId="6">#REF!</definedName>
    <definedName name="pvd">#REF!</definedName>
    <definedName name="qtdm" localSheetId="6">#REF!</definedName>
    <definedName name="qtdm">#REF!</definedName>
    <definedName name="ra11p" localSheetId="6">#REF!</definedName>
    <definedName name="ra11p">#REF!</definedName>
    <definedName name="ra13p" localSheetId="6">#REF!</definedName>
    <definedName name="ra13p">#REF!</definedName>
    <definedName name="rack1" localSheetId="6">#REF!</definedName>
    <definedName name="rack1">#REF!</definedName>
    <definedName name="rack2" localSheetId="6">#REF!</definedName>
    <definedName name="rack2">#REF!</definedName>
    <definedName name="rack3" localSheetId="6">#REF!</definedName>
    <definedName name="rack3">#REF!</definedName>
    <definedName name="rack4" localSheetId="6">#REF!</definedName>
    <definedName name="rack4">#REF!</definedName>
    <definedName name="rate">14000</definedName>
    <definedName name="RCArea" localSheetId="6" hidden="1">#REF!</definedName>
    <definedName name="RCArea" hidden="1">#REF!</definedName>
    <definedName name="RECOUT">#N/A</definedName>
    <definedName name="Result21" hidden="1">{"'Sheet1'!$L$16"}</definedName>
    <definedName name="RFP003A" localSheetId="6">#REF!</definedName>
    <definedName name="RFP003A">#REF!</definedName>
    <definedName name="RFP003B" localSheetId="6">#REF!</definedName>
    <definedName name="RFP003B">#REF!</definedName>
    <definedName name="RFP003C" localSheetId="6">#REF!</definedName>
    <definedName name="RFP003C">#REF!</definedName>
    <definedName name="RFP003D" localSheetId="6">#REF!</definedName>
    <definedName name="RFP003D">#REF!</definedName>
    <definedName name="RFP003E" localSheetId="6">#REF!</definedName>
    <definedName name="RFP003E">#REF!</definedName>
    <definedName name="RFP003F" localSheetId="6">#REF!</definedName>
    <definedName name="RFP003F">#REF!</definedName>
    <definedName name="rong1" localSheetId="6">#REF!</definedName>
    <definedName name="rong1">#REF!</definedName>
    <definedName name="rong2" localSheetId="6">#REF!</definedName>
    <definedName name="rong2">#REF!</definedName>
    <definedName name="rong3" localSheetId="6">#REF!</definedName>
    <definedName name="rong3">#REF!</definedName>
    <definedName name="rong4" localSheetId="6">#REF!</definedName>
    <definedName name="rong4">#REF!</definedName>
    <definedName name="rong5" localSheetId="6">#REF!</definedName>
    <definedName name="rong5">#REF!</definedName>
    <definedName name="rong6" localSheetId="6">#REF!</definedName>
    <definedName name="rong6">#REF!</definedName>
    <definedName name="rtr" hidden="1">{"'Sheet1'!$L$16"}</definedName>
    <definedName name="san" localSheetId="6">#REF!</definedName>
    <definedName name="san">#REF!</definedName>
    <definedName name="sand" localSheetId="6">#REF!</definedName>
    <definedName name="sand">#REF!</definedName>
    <definedName name="sas" hidden="1">{"'Sheet1'!$L$16"}</definedName>
    <definedName name="SCH" localSheetId="6">#REF!</definedName>
    <definedName name="SCH">#REF!</definedName>
    <definedName name="sd1p" localSheetId="6">#REF!</definedName>
    <definedName name="sd1p">#REF!</definedName>
    <definedName name="sd3p" localSheetId="6">#REF!</definedName>
    <definedName name="sd3p">#REF!</definedName>
    <definedName name="sdf" hidden="1">{"'Sheet1'!$L$16"}</definedName>
    <definedName name="SDMONG" localSheetId="6">#REF!</definedName>
    <definedName name="SDMONG">#REF!</definedName>
    <definedName name="sencount" hidden="1">2</definedName>
    <definedName name="sgsgdd" hidden="1">#N/A</definedName>
    <definedName name="sgsgsgs" hidden="1">#N/A</definedName>
    <definedName name="sho" localSheetId="6">#REF!</definedName>
    <definedName name="sho">#REF!</definedName>
    <definedName name="sht" localSheetId="6">#REF!</definedName>
    <definedName name="sht">#REF!</definedName>
    <definedName name="sht1p" localSheetId="6">#REF!</definedName>
    <definedName name="sht1p">#REF!</definedName>
    <definedName name="sht3p" localSheetId="6">#REF!</definedName>
    <definedName name="sht3p">#REF!</definedName>
    <definedName name="SIZE" localSheetId="6">#REF!</definedName>
    <definedName name="SIZE">#REF!</definedName>
    <definedName name="SL_CRD" localSheetId="6">#REF!</definedName>
    <definedName name="SL_CRD">#REF!</definedName>
    <definedName name="SL_CRS" localSheetId="6">#REF!</definedName>
    <definedName name="SL_CRS">#REF!</definedName>
    <definedName name="SL_CS" localSheetId="6">#REF!</definedName>
    <definedName name="SL_CS">#REF!</definedName>
    <definedName name="SL_DD" localSheetId="6">#REF!</definedName>
    <definedName name="SL_DD">#REF!</definedName>
    <definedName name="slg" localSheetId="6">#REF!</definedName>
    <definedName name="slg">#REF!</definedName>
    <definedName name="soc3p" localSheetId="6">#REF!</definedName>
    <definedName name="soc3p">#REF!</definedName>
    <definedName name="Soi" localSheetId="6">#REF!</definedName>
    <definedName name="Soi">#REF!</definedName>
    <definedName name="soichon12" localSheetId="6">#REF!</definedName>
    <definedName name="soichon12">#REF!</definedName>
    <definedName name="soichon24" localSheetId="6">#REF!</definedName>
    <definedName name="soichon24">#REF!</definedName>
    <definedName name="soichon46" localSheetId="6">#REF!</definedName>
    <definedName name="soichon46">#REF!</definedName>
    <definedName name="solieu" localSheetId="6">#REF!</definedName>
    <definedName name="solieu">#REF!</definedName>
    <definedName name="SORT" localSheetId="6">#REF!</definedName>
    <definedName name="SORT">#REF!</definedName>
    <definedName name="SPEC" localSheetId="6">#REF!</definedName>
    <definedName name="SPEC">#REF!</definedName>
    <definedName name="SpecialPrice" localSheetId="6" hidden="1">#REF!</definedName>
    <definedName name="SpecialPrice" hidden="1">#REF!</definedName>
    <definedName name="SPECSUMMARY" localSheetId="6">#REF!</definedName>
    <definedName name="SPECSUMMARY">#REF!</definedName>
    <definedName name="SS" hidden="1">{"'Sheet1'!$L$16"}</definedName>
    <definedName name="sss" localSheetId="6">#REF!</definedName>
    <definedName name="sss">#REF!</definedName>
    <definedName name="st1p" localSheetId="6">#REF!</definedName>
    <definedName name="st1p">#REF!</definedName>
    <definedName name="st3p" localSheetId="6">#REF!</definedName>
    <definedName name="st3p">#REF!</definedName>
    <definedName name="Start_1" localSheetId="6">#REF!</definedName>
    <definedName name="Start_1">#REF!</definedName>
    <definedName name="Start_10" localSheetId="6">#REF!</definedName>
    <definedName name="Start_10">#REF!</definedName>
    <definedName name="Start_11" localSheetId="6">#REF!</definedName>
    <definedName name="Start_11">#REF!</definedName>
    <definedName name="Start_12" localSheetId="6">#REF!</definedName>
    <definedName name="Start_12">#REF!</definedName>
    <definedName name="Start_13" localSheetId="6">#REF!</definedName>
    <definedName name="Start_13">#REF!</definedName>
    <definedName name="Start_2" localSheetId="6">#REF!</definedName>
    <definedName name="Start_2">#REF!</definedName>
    <definedName name="Start_3" localSheetId="6">#REF!</definedName>
    <definedName name="Start_3">#REF!</definedName>
    <definedName name="Start_4" localSheetId="6">#REF!</definedName>
    <definedName name="Start_4">#REF!</definedName>
    <definedName name="Start_5" localSheetId="6">#REF!</definedName>
    <definedName name="Start_5">#REF!</definedName>
    <definedName name="Start_6" localSheetId="6">#REF!</definedName>
    <definedName name="Start_6">#REF!</definedName>
    <definedName name="Start_7" localSheetId="6">#REF!</definedName>
    <definedName name="Start_7">#REF!</definedName>
    <definedName name="Start_8" localSheetId="6">#REF!</definedName>
    <definedName name="Start_8">#REF!</definedName>
    <definedName name="Start_9" localSheetId="6">#REF!</definedName>
    <definedName name="Start_9">#REF!</definedName>
    <definedName name="SU" localSheetId="6">#REF!</definedName>
    <definedName name="SU">#REF!</definedName>
    <definedName name="sub" localSheetId="6">#REF!</definedName>
    <definedName name="sub">#REF!</definedName>
    <definedName name="SUMMARY" localSheetId="6">#REF!</definedName>
    <definedName name="SUMMARY">#REF!</definedName>
    <definedName name="sur" localSheetId="6">#REF!</definedName>
    <definedName name="sur">#REF!</definedName>
    <definedName name="t" hidden="1">{"'Sheet1'!$L$16"}</definedName>
    <definedName name="t101p" localSheetId="6">#REF!</definedName>
    <definedName name="t101p">#REF!</definedName>
    <definedName name="t103p" localSheetId="6">#REF!</definedName>
    <definedName name="t103p">#REF!</definedName>
    <definedName name="t10m" localSheetId="6">#REF!</definedName>
    <definedName name="t10m">#REF!</definedName>
    <definedName name="t10nc1p" localSheetId="6">#REF!</definedName>
    <definedName name="t10nc1p">#REF!</definedName>
    <definedName name="t10vl1p" localSheetId="6">#REF!</definedName>
    <definedName name="t10vl1p">#REF!</definedName>
    <definedName name="t121p" localSheetId="6">#REF!</definedName>
    <definedName name="t121p">#REF!</definedName>
    <definedName name="t123p" localSheetId="6">#REF!</definedName>
    <definedName name="t123p">#REF!</definedName>
    <definedName name="T12nc" localSheetId="6">#REF!</definedName>
    <definedName name="T12nc">#REF!</definedName>
    <definedName name="t12nc3p" localSheetId="6">#REF!</definedName>
    <definedName name="t12nc3p">#REF!</definedName>
    <definedName name="T12vc" localSheetId="6">#REF!</definedName>
    <definedName name="T12vc">#REF!</definedName>
    <definedName name="T12vl" localSheetId="6">#REF!</definedName>
    <definedName name="T12vl">#REF!</definedName>
    <definedName name="t141p" localSheetId="6">#REF!</definedName>
    <definedName name="t141p">#REF!</definedName>
    <definedName name="t143p" localSheetId="6">#REF!</definedName>
    <definedName name="t143p">#REF!</definedName>
    <definedName name="t7m" localSheetId="6">#REF!</definedName>
    <definedName name="t7m">#REF!</definedName>
    <definedName name="t8m" localSheetId="6">#REF!</definedName>
    <definedName name="t8m">#REF!</definedName>
    <definedName name="Tæng_c_ng_suÊt_hiÖn_t_i">"THOP"</definedName>
    <definedName name="TAMTINH" localSheetId="6">#REF!</definedName>
    <definedName name="TAMTINH">#REF!</definedName>
    <definedName name="TaxTV">10%</definedName>
    <definedName name="TaxXL">5%</definedName>
    <definedName name="TBA" localSheetId="6">#REF!</definedName>
    <definedName name="TBA">#REF!</definedName>
    <definedName name="tbl_ProdInfo" localSheetId="6" hidden="1">#REF!</definedName>
    <definedName name="tbl_ProdInfo" hidden="1">#REF!</definedName>
    <definedName name="tbtram" localSheetId="6">#REF!</definedName>
    <definedName name="tbtram">#REF!</definedName>
    <definedName name="TBXD" localSheetId="6">#REF!</definedName>
    <definedName name="TBXD">#REF!</definedName>
    <definedName name="TC" localSheetId="6">#REF!</definedName>
    <definedName name="TC">#REF!</definedName>
    <definedName name="TC_NHANH1" localSheetId="6">#REF!</definedName>
    <definedName name="TC_NHANH1">#REF!</definedName>
    <definedName name="TD" localSheetId="6">#REF!</definedName>
    <definedName name="TD">#REF!</definedName>
    <definedName name="TD12vl" localSheetId="6">#REF!</definedName>
    <definedName name="TD12vl">#REF!</definedName>
    <definedName name="TD1p1nc" localSheetId="6">#REF!</definedName>
    <definedName name="TD1p1nc">#REF!</definedName>
    <definedName name="td1p1vc" localSheetId="6">#REF!</definedName>
    <definedName name="td1p1vc">#REF!</definedName>
    <definedName name="TD1p1vl" localSheetId="6">#REF!</definedName>
    <definedName name="TD1p1vl">#REF!</definedName>
    <definedName name="td3p" localSheetId="6">#REF!</definedName>
    <definedName name="td3p">#REF!</definedName>
    <definedName name="TDctnc" localSheetId="6">#REF!</definedName>
    <definedName name="TDctnc">#REF!</definedName>
    <definedName name="TDctvc" localSheetId="6">#REF!</definedName>
    <definedName name="TDctvc">#REF!</definedName>
    <definedName name="TDctvl" localSheetId="6">#REF!</definedName>
    <definedName name="TDctvl">#REF!</definedName>
    <definedName name="tdia" localSheetId="6">#REF!</definedName>
    <definedName name="tdia">#REF!</definedName>
    <definedName name="tdnc1p" localSheetId="6">#REF!</definedName>
    <definedName name="tdnc1p">#REF!</definedName>
    <definedName name="tdt" localSheetId="6">#REF!</definedName>
    <definedName name="tdt">#REF!</definedName>
    <definedName name="tdtr2cnc" localSheetId="6">#REF!</definedName>
    <definedName name="tdtr2cnc">#REF!</definedName>
    <definedName name="tdtr2cvl" localSheetId="6">#REF!</definedName>
    <definedName name="tdtr2cvl">#REF!</definedName>
    <definedName name="tdvl1p" localSheetId="6">#REF!</definedName>
    <definedName name="tdvl1p">#REF!</definedName>
    <definedName name="tenck" localSheetId="6">#REF!</definedName>
    <definedName name="tenck">#REF!</definedName>
    <definedName name="tha" hidden="1">{"'Sheet1'!$L$16"}</definedName>
    <definedName name="thang" localSheetId="6">#REF!</definedName>
    <definedName name="thang">#REF!</definedName>
    <definedName name="thang10" hidden="1">{"'Sheet1'!$L$16"}</definedName>
    <definedName name="thanhtien" localSheetId="6">#REF!</definedName>
    <definedName name="thanhtien">#REF!</definedName>
    <definedName name="THchon" localSheetId="6">#REF!</definedName>
    <definedName name="THchon">#REF!</definedName>
    <definedName name="thdt" localSheetId="6">#REF!</definedName>
    <definedName name="thdt">#REF!</definedName>
    <definedName name="THDT_HT_DAO_THUONG" localSheetId="6">#REF!</definedName>
    <definedName name="THDT_HT_DAO_THUONG">#REF!</definedName>
    <definedName name="THDT_HT_XOM_NOI" localSheetId="6">#REF!</definedName>
    <definedName name="THDT_HT_XOM_NOI">#REF!</definedName>
    <definedName name="THDT_NPP_XOM_NOI" localSheetId="6">#REF!</definedName>
    <definedName name="THDT_NPP_XOM_NOI">#REF!</definedName>
    <definedName name="THDT_TBA_XOM_NOI" localSheetId="6">#REF!</definedName>
    <definedName name="THDT_TBA_XOM_NOI">#REF!</definedName>
    <definedName name="thepban" localSheetId="6">#REF!</definedName>
    <definedName name="thepban">#REF!</definedName>
    <definedName name="thepgoc25_60" localSheetId="6">#REF!</definedName>
    <definedName name="thepgoc25_60">#REF!</definedName>
    <definedName name="thepgoc63_75" localSheetId="6">#REF!</definedName>
    <definedName name="thepgoc63_75">#REF!</definedName>
    <definedName name="thepgoc80_100" localSheetId="6">#REF!</definedName>
    <definedName name="thepgoc80_100">#REF!</definedName>
    <definedName name="thepma">10500</definedName>
    <definedName name="theptron12" localSheetId="6">#REF!</definedName>
    <definedName name="theptron12">#REF!</definedName>
    <definedName name="theptron14_22" localSheetId="6">#REF!</definedName>
    <definedName name="theptron14_22">#REF!</definedName>
    <definedName name="theptron6_8" localSheetId="6">#REF!</definedName>
    <definedName name="theptron6_8">#REF!</definedName>
    <definedName name="thetichck" localSheetId="6">#REF!</definedName>
    <definedName name="thetichck">#REF!</definedName>
    <definedName name="THGO1pnc" localSheetId="6">#REF!</definedName>
    <definedName name="THGO1pnc">#REF!</definedName>
    <definedName name="thht" localSheetId="6">#REF!</definedName>
    <definedName name="thht">#REF!</definedName>
    <definedName name="THI" localSheetId="6">#REF!</definedName>
    <definedName name="THI">#REF!</definedName>
    <definedName name="thkp3" localSheetId="6">#REF!</definedName>
    <definedName name="thkp3">#REF!</definedName>
    <definedName name="THKP7YT" hidden="1">{"'Sheet1'!$L$16"}</definedName>
    <definedName name="THOP">"THOP"</definedName>
    <definedName name="THT" localSheetId="6">#REF!</definedName>
    <definedName name="THT">#REF!</definedName>
    <definedName name="thtich1" localSheetId="6">#REF!</definedName>
    <definedName name="thtich1">#REF!</definedName>
    <definedName name="thtich2" localSheetId="6">#REF!</definedName>
    <definedName name="thtich2">#REF!</definedName>
    <definedName name="thtich3" localSheetId="6">#REF!</definedName>
    <definedName name="thtich3">#REF!</definedName>
    <definedName name="thtich4" localSheetId="6">#REF!</definedName>
    <definedName name="thtich4">#REF!</definedName>
    <definedName name="thtich5" localSheetId="6">#REF!</definedName>
    <definedName name="thtich5">#REF!</definedName>
    <definedName name="thtich6" localSheetId="6">#REF!</definedName>
    <definedName name="thtich6">#REF!</definedName>
    <definedName name="thtt" localSheetId="6">#REF!</definedName>
    <definedName name="thtt">#REF!</definedName>
    <definedName name="thu" hidden="1">{"'Sheet1'!$L$16"}</definedName>
    <definedName name="thuy" hidden="1">{"'Sheet1'!$L$16"}</definedName>
    <definedName name="thvlmoi" hidden="1">{"'Sheet1'!$L$16"}</definedName>
    <definedName name="thvlmoimoi" hidden="1">{"'Sheet1'!$L$16"}</definedName>
    <definedName name="Tien" localSheetId="6">#REF!</definedName>
    <definedName name="Tien">#REF!</definedName>
    <definedName name="TIENLUONG" localSheetId="6">#REF!</definedName>
    <definedName name="TIENLUONG">#REF!</definedName>
    <definedName name="Tiepdiama">9500</definedName>
    <definedName name="TIEU_HAO_VAT_TU_DZ0.4KV" localSheetId="6">#REF!</definedName>
    <definedName name="TIEU_HAO_VAT_TU_DZ0.4KV">#REF!</definedName>
    <definedName name="TIEU_HAO_VAT_TU_DZ22KV" localSheetId="6">#REF!</definedName>
    <definedName name="TIEU_HAO_VAT_TU_DZ22KV">#REF!</definedName>
    <definedName name="TIEU_HAO_VAT_TU_TBA" localSheetId="6">#REF!</definedName>
    <definedName name="TIEU_HAO_VAT_TU_TBA">#REF!</definedName>
    <definedName name="TIT" localSheetId="6">#REF!</definedName>
    <definedName name="TIT">#REF!</definedName>
    <definedName name="TITAN" localSheetId="6">#REF!</definedName>
    <definedName name="TITAN">#REF!</definedName>
    <definedName name="tk" localSheetId="6">#REF!</definedName>
    <definedName name="tk">#REF!</definedName>
    <definedName name="TKP" localSheetId="6">#REF!</definedName>
    <definedName name="TKP">#REF!</definedName>
    <definedName name="TLAC120" localSheetId="6">#REF!</definedName>
    <definedName name="TLAC120">#REF!</definedName>
    <definedName name="TLAC35" localSheetId="6">#REF!</definedName>
    <definedName name="TLAC35">#REF!</definedName>
    <definedName name="TLAC50" localSheetId="6">#REF!</definedName>
    <definedName name="TLAC50">#REF!</definedName>
    <definedName name="TLAC70" localSheetId="6">#REF!</definedName>
    <definedName name="TLAC70">#REF!</definedName>
    <definedName name="TLAC95" localSheetId="6">#REF!</definedName>
    <definedName name="TLAC95">#REF!</definedName>
    <definedName name="Tle" localSheetId="6">#REF!</definedName>
    <definedName name="Tle">#REF!</definedName>
    <definedName name="TONG_GIA_TRI_CONG_TRINH" localSheetId="6">#REF!</definedName>
    <definedName name="TONG_GIA_TRI_CONG_TRINH">#REF!</definedName>
    <definedName name="TONG_HOP_THI_NGHIEM_DZ0.4KV" localSheetId="6">#REF!</definedName>
    <definedName name="TONG_HOP_THI_NGHIEM_DZ0.4KV">#REF!</definedName>
    <definedName name="TONG_HOP_THI_NGHIEM_DZ22KV" localSheetId="6">#REF!</definedName>
    <definedName name="TONG_HOP_THI_NGHIEM_DZ22KV">#REF!</definedName>
    <definedName name="TONG_KE_TBA" localSheetId="6">#REF!</definedName>
    <definedName name="TONG_KE_TBA">#REF!</definedName>
    <definedName name="tongbt" localSheetId="6">#REF!</definedName>
    <definedName name="tongbt">#REF!</definedName>
    <definedName name="tongcong" localSheetId="6">#REF!</definedName>
    <definedName name="tongcong">#REF!</definedName>
    <definedName name="tongdientich" localSheetId="6">#REF!</definedName>
    <definedName name="tongdientich">#REF!</definedName>
    <definedName name="TONGDUTOAN" localSheetId="6">#REF!</definedName>
    <definedName name="TONGDUTOAN">#REF!</definedName>
    <definedName name="tongthep" localSheetId="6">#REF!</definedName>
    <definedName name="tongthep">#REF!</definedName>
    <definedName name="tongthetich" localSheetId="6">#REF!</definedName>
    <definedName name="tongthetich">#REF!</definedName>
    <definedName name="Tonmai" localSheetId="6">#REF!</definedName>
    <definedName name="Tonmai">#REF!</definedName>
    <definedName name="TPCP" localSheetId="6" hidden="1">#REF!</definedName>
    <definedName name="TPCP" hidden="1">#REF!</definedName>
    <definedName name="TPLRP" localSheetId="6">#REF!</definedName>
    <definedName name="TPLRP">#REF!</definedName>
    <definedName name="Tra_DM_su_dung" localSheetId="6">#REF!</definedName>
    <definedName name="Tra_DM_su_dung">#REF!</definedName>
    <definedName name="Tra_don_gia_KS" localSheetId="6">#REF!</definedName>
    <definedName name="Tra_don_gia_KS">#REF!</definedName>
    <definedName name="Tra_DTCT" localSheetId="6">#REF!</definedName>
    <definedName name="Tra_DTCT">#REF!</definedName>
    <definedName name="Tra_tim_hang_mucPT_trung" localSheetId="6">#REF!</definedName>
    <definedName name="Tra_tim_hang_mucPT_trung">#REF!</definedName>
    <definedName name="Tra_TL" localSheetId="6">#REF!</definedName>
    <definedName name="Tra_TL">#REF!</definedName>
    <definedName name="Tra_ty_le2" localSheetId="6">#REF!</definedName>
    <definedName name="Tra_ty_le2">#REF!</definedName>
    <definedName name="Tra_ty_le3" localSheetId="6">#REF!</definedName>
    <definedName name="Tra_ty_le3">#REF!</definedName>
    <definedName name="Tra_ty_le4" localSheetId="6">#REF!</definedName>
    <definedName name="Tra_ty_le4">#REF!</definedName>
    <definedName name="Tra_ty_le5" localSheetId="6">#REF!</definedName>
    <definedName name="Tra_ty_le5">#REF!</definedName>
    <definedName name="TRADE2" localSheetId="6">#REF!</definedName>
    <definedName name="TRADE2">#REF!</definedName>
    <definedName name="TRAM" localSheetId="6">#REF!</definedName>
    <definedName name="TRAM">#REF!</definedName>
    <definedName name="trt" localSheetId="6">#REF!</definedName>
    <definedName name="trt">#REF!</definedName>
    <definedName name="TT_1P" localSheetId="6">#REF!</definedName>
    <definedName name="TT_1P">#REF!</definedName>
    <definedName name="TT_3p" localSheetId="6">#REF!</definedName>
    <definedName name="TT_3p">#REF!</definedName>
    <definedName name="TTDD1P" localSheetId="6">#REF!</definedName>
    <definedName name="TTDD1P">#REF!</definedName>
    <definedName name="TTDKKH" localSheetId="6">#REF!</definedName>
    <definedName name="TTDKKH">#REF!</definedName>
    <definedName name="tthi" localSheetId="6">#REF!</definedName>
    <definedName name="tthi">#REF!</definedName>
    <definedName name="ttronmk" localSheetId="6">#REF!</definedName>
    <definedName name="ttronmk">#REF!</definedName>
    <definedName name="ttttt" hidden="1">{"'Sheet1'!$L$16"}</definedName>
    <definedName name="TTTTTTTTT" hidden="1">{"'Sheet1'!$L$16"}</definedName>
    <definedName name="ttttttttttt" hidden="1">{"'Sheet1'!$L$16"}</definedName>
    <definedName name="tttttttttttt" hidden="1">{"'Sheet1'!$L$16"}</definedName>
    <definedName name="tuyennhanh" hidden="1">{"'Sheet1'!$L$16"}</definedName>
    <definedName name="tv75nc" localSheetId="6">#REF!</definedName>
    <definedName name="tv75nc">#REF!</definedName>
    <definedName name="tv75vl" localSheetId="6">#REF!</definedName>
    <definedName name="tv75vl">#REF!</definedName>
    <definedName name="ty_le" localSheetId="6">#REF!</definedName>
    <definedName name="ty_le">#REF!</definedName>
    <definedName name="ty_le_BTN" localSheetId="6">#REF!</definedName>
    <definedName name="ty_le_BTN">#REF!</definedName>
    <definedName name="Ty_le1" localSheetId="6">#REF!</definedName>
    <definedName name="Ty_le1">#REF!</definedName>
    <definedName name="u" hidden="1">{"'Sheet1'!$L$16"}</definedName>
    <definedName name="ư" hidden="1">{"'Sheet1'!$L$16"}</definedName>
    <definedName name="ươpkhgbvcxz" hidden="1">{"'Sheet1'!$L$16"}</definedName>
    <definedName name="upnoc" localSheetId="6">#REF!</definedName>
    <definedName name="upnoc">#REF!</definedName>
    <definedName name="uu" localSheetId="6">#REF!</definedName>
    <definedName name="uu">#REF!</definedName>
    <definedName name="v" hidden="1">{"'Sheet1'!$L$16"}</definedName>
    <definedName name="Value0" localSheetId="6">#REF!</definedName>
    <definedName name="Value0">#REF!</definedName>
    <definedName name="Value1" localSheetId="6">#REF!</definedName>
    <definedName name="Value1">#REF!</definedName>
    <definedName name="Value10" localSheetId="6">#REF!</definedName>
    <definedName name="Value10">#REF!</definedName>
    <definedName name="Value11" localSheetId="6">#REF!</definedName>
    <definedName name="Value11">#REF!</definedName>
    <definedName name="Value12" localSheetId="6">#REF!</definedName>
    <definedName name="Value12">#REF!</definedName>
    <definedName name="Value13" localSheetId="6">#REF!</definedName>
    <definedName name="Value13">#REF!</definedName>
    <definedName name="Value14" localSheetId="6">#REF!</definedName>
    <definedName name="Value14">#REF!</definedName>
    <definedName name="Value15" localSheetId="6">#REF!</definedName>
    <definedName name="Value15">#REF!</definedName>
    <definedName name="Value16" localSheetId="6">#REF!</definedName>
    <definedName name="Value16">#REF!</definedName>
    <definedName name="Value17" localSheetId="6">#REF!</definedName>
    <definedName name="Value17">#REF!</definedName>
    <definedName name="Value18" localSheetId="6">#REF!</definedName>
    <definedName name="Value18">#REF!</definedName>
    <definedName name="Value19" localSheetId="6">#REF!</definedName>
    <definedName name="Value19">#REF!</definedName>
    <definedName name="Value2" localSheetId="6">#REF!</definedName>
    <definedName name="Value2">#REF!</definedName>
    <definedName name="Value20" localSheetId="6">#REF!</definedName>
    <definedName name="Value20">#REF!</definedName>
    <definedName name="Value21" localSheetId="6">#REF!</definedName>
    <definedName name="Value21">#REF!</definedName>
    <definedName name="Value22" localSheetId="6">#REF!</definedName>
    <definedName name="Value22">#REF!</definedName>
    <definedName name="Value23" localSheetId="6">#REF!</definedName>
    <definedName name="Value23">#REF!</definedName>
    <definedName name="Value24" localSheetId="6">#REF!</definedName>
    <definedName name="Value24">#REF!</definedName>
    <definedName name="Value25" localSheetId="6">#REF!</definedName>
    <definedName name="Value25">#REF!</definedName>
    <definedName name="Value26" localSheetId="6">#REF!</definedName>
    <definedName name="Value26">#REF!</definedName>
    <definedName name="Value27" localSheetId="6">#REF!</definedName>
    <definedName name="Value27">#REF!</definedName>
    <definedName name="Value28" localSheetId="6">#REF!</definedName>
    <definedName name="Value28">#REF!</definedName>
    <definedName name="Value29" localSheetId="6">#REF!</definedName>
    <definedName name="Value29">#REF!</definedName>
    <definedName name="Value3" localSheetId="6">#REF!</definedName>
    <definedName name="Value3">#REF!</definedName>
    <definedName name="Value30" localSheetId="6">#REF!</definedName>
    <definedName name="Value30">#REF!</definedName>
    <definedName name="Value31" localSheetId="6">#REF!</definedName>
    <definedName name="Value31">#REF!</definedName>
    <definedName name="Value32" localSheetId="6">#REF!</definedName>
    <definedName name="Value32">#REF!</definedName>
    <definedName name="Value33" localSheetId="6">#REF!</definedName>
    <definedName name="Value33">#REF!</definedName>
    <definedName name="Value34" localSheetId="6">#REF!</definedName>
    <definedName name="Value34">#REF!</definedName>
    <definedName name="Value35" localSheetId="6">#REF!</definedName>
    <definedName name="Value35">#REF!</definedName>
    <definedName name="Value36" localSheetId="6">#REF!</definedName>
    <definedName name="Value36">#REF!</definedName>
    <definedName name="Value37" localSheetId="6">#REF!</definedName>
    <definedName name="Value37">#REF!</definedName>
    <definedName name="Value38" localSheetId="6">#REF!</definedName>
    <definedName name="Value38">#REF!</definedName>
    <definedName name="Value39" localSheetId="6">#REF!</definedName>
    <definedName name="Value39">#REF!</definedName>
    <definedName name="Value4" localSheetId="6">#REF!</definedName>
    <definedName name="Value4">#REF!</definedName>
    <definedName name="Value40" localSheetId="6">#REF!</definedName>
    <definedName name="Value40">#REF!</definedName>
    <definedName name="Value41" localSheetId="6">#REF!</definedName>
    <definedName name="Value41">#REF!</definedName>
    <definedName name="Value42" localSheetId="6">#REF!</definedName>
    <definedName name="Value42">#REF!</definedName>
    <definedName name="Value43" localSheetId="6">#REF!</definedName>
    <definedName name="Value43">#REF!</definedName>
    <definedName name="Value44" localSheetId="6">#REF!</definedName>
    <definedName name="Value44">#REF!</definedName>
    <definedName name="Value45" localSheetId="6">#REF!</definedName>
    <definedName name="Value45">#REF!</definedName>
    <definedName name="Value46" localSheetId="6">#REF!</definedName>
    <definedName name="Value46">#REF!</definedName>
    <definedName name="Value47" localSheetId="6">#REF!</definedName>
    <definedName name="Value47">#REF!</definedName>
    <definedName name="Value48" localSheetId="6">#REF!</definedName>
    <definedName name="Value48">#REF!</definedName>
    <definedName name="Value49" localSheetId="6">#REF!</definedName>
    <definedName name="Value49">#REF!</definedName>
    <definedName name="Value5" localSheetId="6">#REF!</definedName>
    <definedName name="Value5">#REF!</definedName>
    <definedName name="Value50" localSheetId="6">#REF!</definedName>
    <definedName name="Value50">#REF!</definedName>
    <definedName name="Value51" localSheetId="6">#REF!</definedName>
    <definedName name="Value51">#REF!</definedName>
    <definedName name="Value52" localSheetId="6">#REF!</definedName>
    <definedName name="Value52">#REF!</definedName>
    <definedName name="Value53" localSheetId="6">#REF!</definedName>
    <definedName name="Value53">#REF!</definedName>
    <definedName name="Value54" localSheetId="6">#REF!</definedName>
    <definedName name="Value54">#REF!</definedName>
    <definedName name="Value55" localSheetId="6">#REF!</definedName>
    <definedName name="Value55">#REF!</definedName>
    <definedName name="Value6" localSheetId="6">#REF!</definedName>
    <definedName name="Value6">#REF!</definedName>
    <definedName name="Value7" localSheetId="6">#REF!</definedName>
    <definedName name="Value7">#REF!</definedName>
    <definedName name="Value8" localSheetId="6">#REF!</definedName>
    <definedName name="Value8">#REF!</definedName>
    <definedName name="Value9" localSheetId="6">#REF!</definedName>
    <definedName name="Value9">#REF!</definedName>
    <definedName name="VAN_CHUYEN_DUONG_DAI_DZ0.4KV" localSheetId="6">#REF!</definedName>
    <definedName name="VAN_CHUYEN_DUONG_DAI_DZ0.4KV">#REF!</definedName>
    <definedName name="VAN_CHUYEN_DUONG_DAI_DZ22KV" localSheetId="6">#REF!</definedName>
    <definedName name="VAN_CHUYEN_DUONG_DAI_DZ22KV">#REF!</definedName>
    <definedName name="VAN_CHUYEN_VAT_TU_CHUNG" localSheetId="6">#REF!</definedName>
    <definedName name="VAN_CHUYEN_VAT_TU_CHUNG">#REF!</definedName>
    <definedName name="VAN_TRUNG_CHUYEN_VAT_TU_CHUNG" localSheetId="6">#REF!</definedName>
    <definedName name="VAN_TRUNG_CHUYEN_VAT_TU_CHUNG">#REF!</definedName>
    <definedName name="VARIINST" localSheetId="6">#REF!</definedName>
    <definedName name="VARIINST">#REF!</definedName>
    <definedName name="VARIPURC" localSheetId="6">#REF!</definedName>
    <definedName name="VARIPURC">#REF!</definedName>
    <definedName name="vat" localSheetId="6">#REF!</definedName>
    <definedName name="vat">#REF!</definedName>
    <definedName name="VAT_LIEU_DEN_CHAN_CONG_TRINH" localSheetId="6">#REF!</definedName>
    <definedName name="VAT_LIEU_DEN_CHAN_CONG_TRINH">#REF!</definedName>
    <definedName name="VATM" hidden="1">{"'Sheet1'!$L$16"}</definedName>
    <definedName name="vbtchongnuocm300" localSheetId="6">#REF!</definedName>
    <definedName name="vbtchongnuocm300">#REF!</definedName>
    <definedName name="vbtm150" localSheetId="6">#REF!</definedName>
    <definedName name="vbtm150">#REF!</definedName>
    <definedName name="vbtm300" localSheetId="6">#REF!</definedName>
    <definedName name="vbtm300">#REF!</definedName>
    <definedName name="vbtm400" localSheetId="6">#REF!</definedName>
    <definedName name="vbtm400">#REF!</definedName>
    <definedName name="vccot" localSheetId="6">#REF!</definedName>
    <definedName name="vccot">#REF!</definedName>
    <definedName name="vcdc" localSheetId="6">#REF!</definedName>
    <definedName name="vcdc">#REF!</definedName>
    <definedName name="VCHT" localSheetId="6">#REF!</definedName>
    <definedName name="VCHT">#REF!</definedName>
    <definedName name="vcoto" hidden="1">{"'Sheet1'!$L$16"}</definedName>
    <definedName name="vct" localSheetId="6">#REF!</definedName>
    <definedName name="vct">#REF!</definedName>
    <definedName name="VCTT" localSheetId="6">#REF!</definedName>
    <definedName name="VCTT">#REF!</definedName>
    <definedName name="VCVBT1" localSheetId="6">#REF!</definedName>
    <definedName name="VCVBT1">#REF!</definedName>
    <definedName name="VCVBT2" localSheetId="6">#REF!</definedName>
    <definedName name="VCVBT2">#REF!</definedName>
    <definedName name="vd3p" localSheetId="6">#REF!</definedName>
    <definedName name="vd3p">#REF!</definedName>
    <definedName name="vgk" localSheetId="6">#REF!</definedName>
    <definedName name="vgk">#REF!</definedName>
    <definedName name="vgt" localSheetId="6">#REF!</definedName>
    <definedName name="vgt">#REF!</definedName>
    <definedName name="Viet" hidden="1">{"'Sheet1'!$L$16"}</definedName>
    <definedName name="vkcauthang" localSheetId="6">#REF!</definedName>
    <definedName name="vkcauthang">#REF!</definedName>
    <definedName name="vksan" localSheetId="6">#REF!</definedName>
    <definedName name="vksan">#REF!</definedName>
    <definedName name="vl" localSheetId="6">#REF!</definedName>
    <definedName name="vl">#REF!</definedName>
    <definedName name="vl3p" localSheetId="6">#REF!</definedName>
    <definedName name="vl3p">#REF!</definedName>
    <definedName name="VLCT3p" localSheetId="6">#REF!</definedName>
    <definedName name="VLCT3p">#REF!</definedName>
    <definedName name="vldg" localSheetId="6">#REF!</definedName>
    <definedName name="vldg">#REF!</definedName>
    <definedName name="vldn400" localSheetId="6">#REF!</definedName>
    <definedName name="vldn400">#REF!</definedName>
    <definedName name="vldn600" localSheetId="6">#REF!</definedName>
    <definedName name="vldn600">#REF!</definedName>
    <definedName name="VLIEU" localSheetId="6">#REF!</definedName>
    <definedName name="VLIEU">#REF!</definedName>
    <definedName name="VLM" localSheetId="6">#REF!</definedName>
    <definedName name="VLM">#REF!</definedName>
    <definedName name="vltram" localSheetId="6">#REF!</definedName>
    <definedName name="vltram">#REF!</definedName>
    <definedName name="vr3p" localSheetId="6">#REF!</definedName>
    <definedName name="vr3p">#REF!</definedName>
    <definedName name="W" localSheetId="6">#REF!</definedName>
    <definedName name="W">#REF!</definedName>
    <definedName name="wrn.aaa." hidden="1">{#N/A,#N/A,FALSE,"Sheet1";#N/A,#N/A,FALSE,"Sheet1";#N/A,#N/A,FALSE,"Sheet1"}</definedName>
    <definedName name="wrn.Bang._.ke._.nhan._.hang." hidden="1">{#N/A,#N/A,FALSE,"Ke khai NH"}</definedName>
    <definedName name="wrn.Che._.do._.duoc._.huong." hidden="1">{#N/A,#N/A,FALSE,"BN (2)"}</definedName>
    <definedName name="wrn.chi._.tiÆt." hidden="1">{#N/A,#N/A,FALSE,"Chi ti?t"}</definedName>
    <definedName name="wrn.cong." hidden="1">{#N/A,#N/A,FALSE,"Sheet1"}</definedName>
    <definedName name="wrn.Giáy._.bao._.no." hidden="1">{#N/A,#N/A,FALSE,"BN"}</definedName>
    <definedName name="wrn.Report." hidden="1">{"Offgrid",#N/A,FALSE,"OFFGRID";"Region",#N/A,FALSE,"REGION";"Offgrid -2",#N/A,FALSE,"OFFGRID";"WTP",#N/A,FALSE,"WTP";"WTP -2",#N/A,FALSE,"WTP";"Project",#N/A,FALSE,"PROJECT";"Summary -2",#N/A,FALSE,"SUMMARY"}</definedName>
    <definedName name="wrn.vd." hidden="1">{#N/A,#N/A,TRUE,"BT M200 da 10x20"}</definedName>
    <definedName name="wrnf.report" hidden="1">{"Offgrid",#N/A,FALSE,"OFFGRID";"Region",#N/A,FALSE,"REGION";"Offgrid -2",#N/A,FALSE,"OFFGRID";"WTP",#N/A,FALSE,"WTP";"WTP -2",#N/A,FALSE,"WTP";"Project",#N/A,FALSE,"PROJECT";"Summary -2",#N/A,FALSE,"SUMMARY"}</definedName>
    <definedName name="x1pind" localSheetId="6">#REF!</definedName>
    <definedName name="x1pind">#REF!</definedName>
    <definedName name="X1pINDnc" localSheetId="6">#REF!</definedName>
    <definedName name="X1pINDnc">#REF!</definedName>
    <definedName name="X1pINDvc" localSheetId="6">#REF!</definedName>
    <definedName name="X1pINDvc">#REF!</definedName>
    <definedName name="X1pINDvl" localSheetId="6">#REF!</definedName>
    <definedName name="X1pINDvl">#REF!</definedName>
    <definedName name="x1ping" localSheetId="6">#REF!</definedName>
    <definedName name="x1ping">#REF!</definedName>
    <definedName name="X1pINGnc" localSheetId="6">#REF!</definedName>
    <definedName name="X1pINGnc">#REF!</definedName>
    <definedName name="X1pINGvc" localSheetId="6">#REF!</definedName>
    <definedName name="X1pINGvc">#REF!</definedName>
    <definedName name="X1pINGvl" localSheetId="6">#REF!</definedName>
    <definedName name="X1pINGvl">#REF!</definedName>
    <definedName name="x1pint" localSheetId="6">#REF!</definedName>
    <definedName name="x1pint">#REF!</definedName>
    <definedName name="XCCT">0.5</definedName>
    <definedName name="xd0.6" localSheetId="6">#REF!</definedName>
    <definedName name="xd0.6">#REF!</definedName>
    <definedName name="xd1.3" localSheetId="6">#REF!</definedName>
    <definedName name="xd1.3">#REF!</definedName>
    <definedName name="xd1.5" localSheetId="6">#REF!</definedName>
    <definedName name="xd1.5">#REF!</definedName>
    <definedName name="xfco" localSheetId="6">#REF!</definedName>
    <definedName name="xfco">#REF!</definedName>
    <definedName name="xfco3p" localSheetId="6">#REF!</definedName>
    <definedName name="xfco3p">#REF!</definedName>
    <definedName name="XFCOnc" localSheetId="6">#REF!</definedName>
    <definedName name="XFCOnc">#REF!</definedName>
    <definedName name="xfcotnc" localSheetId="6">#REF!</definedName>
    <definedName name="xfcotnc">#REF!</definedName>
    <definedName name="xfcotvl" localSheetId="6">#REF!</definedName>
    <definedName name="xfcotvl">#REF!</definedName>
    <definedName name="XFCOvl" localSheetId="6">#REF!</definedName>
    <definedName name="XFCOvl">#REF!</definedName>
    <definedName name="xgc100" localSheetId="6">#REF!</definedName>
    <definedName name="xgc100">#REF!</definedName>
    <definedName name="xgc150" localSheetId="6">#REF!</definedName>
    <definedName name="xgc150">#REF!</definedName>
    <definedName name="xgc200" localSheetId="6">#REF!</definedName>
    <definedName name="xgc200">#REF!</definedName>
    <definedName name="xh" localSheetId="6">#REF!</definedName>
    <definedName name="xh">#REF!</definedName>
    <definedName name="xhn" localSheetId="6">#REF!</definedName>
    <definedName name="xhn">#REF!</definedName>
    <definedName name="xig" localSheetId="6">#REF!</definedName>
    <definedName name="xig">#REF!</definedName>
    <definedName name="xig1" localSheetId="6">#REF!</definedName>
    <definedName name="xig1">#REF!</definedName>
    <definedName name="xig1p" localSheetId="6">#REF!</definedName>
    <definedName name="xig1p">#REF!</definedName>
    <definedName name="xig3p" localSheetId="6">#REF!</definedName>
    <definedName name="xig3p">#REF!</definedName>
    <definedName name="XIGnc" localSheetId="6">#REF!</definedName>
    <definedName name="XIGnc">#REF!</definedName>
    <definedName name="XIGvc" localSheetId="6">#REF!</definedName>
    <definedName name="XIGvc">#REF!</definedName>
    <definedName name="XIGvl" localSheetId="6">#REF!</definedName>
    <definedName name="XIGvl">#REF!</definedName>
    <definedName name="ximang" localSheetId="6">#REF!</definedName>
    <definedName name="ximang">#REF!</definedName>
    <definedName name="xin" localSheetId="6">#REF!</definedName>
    <definedName name="xin">#REF!</definedName>
    <definedName name="xin190" localSheetId="6">#REF!</definedName>
    <definedName name="xin190">#REF!</definedName>
    <definedName name="xin1903p" localSheetId="6">#REF!</definedName>
    <definedName name="xin1903p">#REF!</definedName>
    <definedName name="xin3p" localSheetId="6">#REF!</definedName>
    <definedName name="xin3p">#REF!</definedName>
    <definedName name="xind" localSheetId="6">#REF!</definedName>
    <definedName name="xind">#REF!</definedName>
    <definedName name="xind1p" localSheetId="6">#REF!</definedName>
    <definedName name="xind1p">#REF!</definedName>
    <definedName name="xind3p" localSheetId="6">#REF!</definedName>
    <definedName name="xind3p">#REF!</definedName>
    <definedName name="xindnc1p" localSheetId="6">#REF!</definedName>
    <definedName name="xindnc1p">#REF!</definedName>
    <definedName name="xindvl1p" localSheetId="6">#REF!</definedName>
    <definedName name="xindvl1p">#REF!</definedName>
    <definedName name="xing1p" localSheetId="6">#REF!</definedName>
    <definedName name="xing1p">#REF!</definedName>
    <definedName name="xingnc1p" localSheetId="6">#REF!</definedName>
    <definedName name="xingnc1p">#REF!</definedName>
    <definedName name="xingvl1p" localSheetId="6">#REF!</definedName>
    <definedName name="xingvl1p">#REF!</definedName>
    <definedName name="XINnc" localSheetId="6">#REF!</definedName>
    <definedName name="XINnc">#REF!</definedName>
    <definedName name="xint1p" localSheetId="6">#REF!</definedName>
    <definedName name="xint1p">#REF!</definedName>
    <definedName name="XINvc" localSheetId="6">#REF!</definedName>
    <definedName name="XINvc">#REF!</definedName>
    <definedName name="XINvl" localSheetId="6">#REF!</definedName>
    <definedName name="XINvl">#REF!</definedName>
    <definedName name="xit" localSheetId="6">#REF!</definedName>
    <definedName name="xit">#REF!</definedName>
    <definedName name="xit1" localSheetId="6">#REF!</definedName>
    <definedName name="xit1">#REF!</definedName>
    <definedName name="xit1p" localSheetId="6">#REF!</definedName>
    <definedName name="xit1p">#REF!</definedName>
    <definedName name="xit3p" localSheetId="6">#REF!</definedName>
    <definedName name="xit3p">#REF!</definedName>
    <definedName name="XITnc" localSheetId="6">#REF!</definedName>
    <definedName name="XITnc">#REF!</definedName>
    <definedName name="XITvc" localSheetId="6">#REF!</definedName>
    <definedName name="XITvc">#REF!</definedName>
    <definedName name="XITvl" localSheetId="6">#REF!</definedName>
    <definedName name="XITvl">#REF!</definedName>
    <definedName name="xk0.6" localSheetId="6">#REF!</definedName>
    <definedName name="xk0.6">#REF!</definedName>
    <definedName name="xk1.3" localSheetId="6">#REF!</definedName>
    <definedName name="xk1.3">#REF!</definedName>
    <definedName name="xk1.5" localSheetId="6">#REF!</definedName>
    <definedName name="xk1.5">#REF!</definedName>
    <definedName name="xld1.4" localSheetId="6">#REF!</definedName>
    <definedName name="xld1.4">#REF!</definedName>
    <definedName name="xlk1.4" localSheetId="6">#REF!</definedName>
    <definedName name="xlk1.4">#REF!</definedName>
    <definedName name="xls" hidden="1">{"'Sheet1'!$L$16"}</definedName>
    <definedName name="xlttbninh" hidden="1">{"'Sheet1'!$L$16"}</definedName>
    <definedName name="XM" localSheetId="6">#REF!</definedName>
    <definedName name="XM">#REF!</definedName>
    <definedName name="xmcax" localSheetId="6">#REF!</definedName>
    <definedName name="xmcax">#REF!</definedName>
    <definedName name="xn" localSheetId="6">#REF!</definedName>
    <definedName name="xn">#REF!</definedName>
    <definedName name="xx" localSheetId="6">#REF!</definedName>
    <definedName name="xx">#REF!</definedName>
    <definedName name="y" localSheetId="6">#REF!</definedName>
    <definedName name="y">#REF!</definedName>
    <definedName name="z" hidden="1">{"'Sheet1'!$L$16"}</definedName>
    <definedName name="ZXD" localSheetId="6">#REF!</definedName>
    <definedName name="ZXD">#REF!</definedName>
    <definedName name="ZYX" localSheetId="6">#REF!</definedName>
    <definedName name="ZYX">#REF!</definedName>
    <definedName name="ZZZ" localSheetId="6">#REF!</definedName>
    <definedName name="ZZZ">#REF!</definedName>
  </definedNames>
  <calcPr fullCalcOnLoad="1"/>
</workbook>
</file>

<file path=xl/comments6.xml><?xml version="1.0" encoding="utf-8"?>
<comments xmlns="http://schemas.openxmlformats.org/spreadsheetml/2006/main">
  <authors>
    <author>Admin</author>
  </authors>
  <commentList>
    <comment ref="B15" authorId="0">
      <text>
        <r>
          <rPr>
            <b/>
            <sz val="9"/>
            <rFont val="Tahoma"/>
            <family val="2"/>
          </rPr>
          <t>Admin:</t>
        </r>
        <r>
          <rPr>
            <sz val="9"/>
            <rFont val="Tahoma"/>
            <family val="2"/>
          </rPr>
          <t xml:space="preserve">
QĐ 691/QĐ-UBND ngày 22/10/2018 V/v thực hiện điều chỉnh chủ trương đầu tư dự án khai thác quỹ đất....</t>
        </r>
      </text>
    </comment>
    <comment ref="H13" authorId="0">
      <text>
        <r>
          <rPr>
            <b/>
            <sz val="9"/>
            <rFont val="Tahoma"/>
            <family val="2"/>
          </rPr>
          <t>Admin:</t>
        </r>
        <r>
          <rPr>
            <sz val="9"/>
            <rFont val="Tahoma"/>
            <family val="2"/>
          </rPr>
          <t xml:space="preserve">
Theo QĐ điều chỉnh bổ sung 691/QĐ-UBND ngày 22/10/2018 của UBND huyện</t>
        </r>
      </text>
    </comment>
    <comment ref="B14" authorId="0">
      <text>
        <r>
          <rPr>
            <b/>
            <sz val="9"/>
            <rFont val="Tahoma"/>
            <family val="2"/>
          </rPr>
          <t>Admin:</t>
        </r>
        <r>
          <rPr>
            <sz val="9"/>
            <rFont val="Tahoma"/>
            <family val="2"/>
          </rPr>
          <t xml:space="preserve">
QĐ 533/QĐ-UBND ngày 19/5/2016 của UBND tỉnh Kon Tum</t>
        </r>
      </text>
    </comment>
  </commentList>
</comments>
</file>

<file path=xl/sharedStrings.xml><?xml version="1.0" encoding="utf-8"?>
<sst xmlns="http://schemas.openxmlformats.org/spreadsheetml/2006/main" count="1013" uniqueCount="345">
  <si>
    <t>ĐVT: Triệu đồng</t>
  </si>
  <si>
    <t>TT</t>
  </si>
  <si>
    <t>Nguồn vốn</t>
  </si>
  <si>
    <t>Ghi chú</t>
  </si>
  <si>
    <t>I</t>
  </si>
  <si>
    <t>-</t>
  </si>
  <si>
    <t>II</t>
  </si>
  <si>
    <t>Chủ đầu tư</t>
  </si>
  <si>
    <t>Địa điểm xây dựng</t>
  </si>
  <si>
    <t>Quyết định đầu tư</t>
  </si>
  <si>
    <t>Tổng mức đầu tư</t>
  </si>
  <si>
    <t>Trong đó: NSĐP</t>
  </si>
  <si>
    <t>Tổng số</t>
  </si>
  <si>
    <t>Số QĐ, ngày tháng năm phê duyệt</t>
  </si>
  <si>
    <t>Tổng số (tất cả các nguồn vốn)</t>
  </si>
  <si>
    <t>Trong đó</t>
  </si>
  <si>
    <t>a</t>
  </si>
  <si>
    <t>Huyện Ia H'Drai</t>
  </si>
  <si>
    <t>b</t>
  </si>
  <si>
    <t>c</t>
  </si>
  <si>
    <t>Vốn ĐTPT</t>
  </si>
  <si>
    <t>Tổng cộng</t>
  </si>
  <si>
    <t>Dự kiến kế hoạch trung hạn giai đoạn 2016 - 2020</t>
  </si>
  <si>
    <t>Trong đó: Thu hồi vốn ứng trước kế hoạch</t>
  </si>
  <si>
    <t>CÁC NGUỒN VỐN THUỘC NGÂN SÁCH ĐỊA PHƯƠNG</t>
  </si>
  <si>
    <t>Huyện giao</t>
  </si>
  <si>
    <t>1.1</t>
  </si>
  <si>
    <t>1.2</t>
  </si>
  <si>
    <t>Đơn vị tính: Triệu đồng</t>
  </si>
  <si>
    <t>Nguồn vốn/Danh mục dự án</t>
  </si>
  <si>
    <t>Đơn vị thực hiện</t>
  </si>
  <si>
    <t>Kế hoạch trung hạn 5 năm 2016 - 2020</t>
  </si>
  <si>
    <t>Vốn đã bố trí đến hết năm Kế hoạch 2017</t>
  </si>
  <si>
    <t>Chuẩn bị đầu tư</t>
  </si>
  <si>
    <t>Đường giao thông ĐĐT 38</t>
  </si>
  <si>
    <t>BQL ĐT&amp;XD</t>
  </si>
  <si>
    <t>Thực hiện dự  án</t>
  </si>
  <si>
    <t>Đường giao thông ĐĐT12</t>
  </si>
  <si>
    <t>2.1</t>
  </si>
  <si>
    <t>2.2</t>
  </si>
  <si>
    <t>Đường Quy hoạch TTHC xã Ia Đal</t>
  </si>
  <si>
    <t>Đường Quy hoạch TTHC xã Ia Dom</t>
  </si>
  <si>
    <t>Đường giao thông số 2 thôn 1, xã Ia Tơi</t>
  </si>
  <si>
    <t>Phòng Kinh tế &amp; Hạ tầng</t>
  </si>
  <si>
    <t>Xã Ia Tơi</t>
  </si>
  <si>
    <t>Xã Ia Dom</t>
  </si>
  <si>
    <t>Xã Ia Đal</t>
  </si>
  <si>
    <t>Danh mục dự án</t>
  </si>
  <si>
    <t>Thời gian KC-HT</t>
  </si>
  <si>
    <t>Tổng kế hoạch vốn giai đoạn 2016-2020</t>
  </si>
  <si>
    <t>NSTW</t>
  </si>
  <si>
    <t>Nguồn NSĐP và huy động khác</t>
  </si>
  <si>
    <t>Thời gian khởi công hoàn thành</t>
  </si>
  <si>
    <t>Vốn đã bố trí đến hết năm kế hoạch năm 2016</t>
  </si>
  <si>
    <t>UBND huyện</t>
  </si>
  <si>
    <t>Địa điểm XD</t>
  </si>
  <si>
    <t>Đường giao thông số 4 thôn 1-GĐ1, xã Ia Tơi.</t>
  </si>
  <si>
    <t>Đường giao thông thôn 1, xã Ia Dom (Đoạn từ trung tâm xã đi nhà máy cấp nước sinh hoạt trung tâm huyện Ia H’Drai (D1-1))</t>
  </si>
  <si>
    <t>2018-2019</t>
  </si>
  <si>
    <t>Đường giao thông nội bộ khu dân cư thôn Ia Đal, xã Ia Đal (Đoạn trung tâm xã Ia Đal (Đ4))</t>
  </si>
  <si>
    <t>KẾ HOẠCH PHÂN BỔ VỐN NGÂN SÁCH TRUNG ƯƠNG HỖ TRỢ NGƯỜI CÓ CÔNG VỚI CÁCH MẠNG VỀ NHÀ Ở THEO QUYẾT ĐỊNH SỐ 22/2013/QĐ-TTG</t>
  </si>
  <si>
    <t>Hỗ trợ người có công với cách mạng về nhà ở theo quyết định số 22/2013/QĐ-TTg</t>
  </si>
  <si>
    <t>Hỗ trợ phát triển sản xuất liên kết theo chuỗi giá trị</t>
  </si>
  <si>
    <t>Đào tạo nghề cho lao động nông thôn</t>
  </si>
  <si>
    <t>Phòng NN&amp;PTNT</t>
  </si>
  <si>
    <t>Kinh phí quản lý</t>
  </si>
  <si>
    <t>Các hoạt động khác</t>
  </si>
  <si>
    <t>Tổng cộng (I+II)</t>
  </si>
  <si>
    <t>Truyền thông và giảm nghèo về thông tin</t>
  </si>
  <si>
    <t>Nâng cao năng lực và giám sát, đánh giá thực hiện Chương trình</t>
  </si>
  <si>
    <t>KẾ HOẠCH VỐN ĐẦU TƯ NGUỒN THU ĐỂ LẠI CHƯA ĐƯA VÀO CÂN ĐỐI NGÂN SÁCH NHÀ NƯỚC</t>
  </si>
  <si>
    <t>Xã Dom</t>
  </si>
  <si>
    <t>Biểu số 03-ĐT</t>
  </si>
  <si>
    <t>Tr.đó: NSĐP</t>
  </si>
  <si>
    <t>Trường Tiểu học Lê Quý Đôn. Hạng mục: Nhà hiệu bộ và hạng mục phụ trợ</t>
  </si>
  <si>
    <t>(Kèm theo Quyết định số 1406/QĐ-UBND ngày 19/12/2017 của UBND huyện Ia H'Drai)</t>
  </si>
  <si>
    <t>Kế hoạch năm 2019</t>
  </si>
  <si>
    <t>Các dự án dự kiến hoàn thành năm 2019</t>
  </si>
  <si>
    <t>Các dự án khởi công mới năm 2019</t>
  </si>
  <si>
    <t xml:space="preserve">Đường giao thông số 2, xã Ia Tơi; </t>
  </si>
  <si>
    <t>Thôn Ia Đal, xã Ia Đal</t>
  </si>
  <si>
    <t>Thôn 1, xã Ia Tơi</t>
  </si>
  <si>
    <t xml:space="preserve"> Xã Ia Dom</t>
  </si>
  <si>
    <t xml:space="preserve">Đường  GTNT TT xã Ia Dom (D1,D2,D3), thôn1, Ia Dom </t>
  </si>
  <si>
    <t>Đường giao thông nội bộ khu dân cư TT xã Ia Đal (Đ5), Thôn Ia Đal, xã Ia Đal</t>
  </si>
  <si>
    <t>Thôn 1, xã Ia Dom</t>
  </si>
  <si>
    <t>KẾ HOẠCH ĐẦU TƯ VỐN CHƯƠNG TRÌNH MỤC TIÊU QUỐC GIA GiẢM NGHÈO BỀN VỮNG NĂM 2019</t>
  </si>
  <si>
    <t xml:space="preserve">Đường GTNT NT3-1, thôn 3, Ia Dom </t>
  </si>
  <si>
    <t>Năm 2017: 110 triệu đồng</t>
  </si>
  <si>
    <t>Năm 2017: 51 triệu đồng</t>
  </si>
  <si>
    <t>Dự kiến bố trí năm 2020: 1.119 triệu đồng, có bố trí đủ luôn năm 2019 ko?</t>
  </si>
  <si>
    <t>KẾ HOẠCH ĐẦU TƯ VỐN CHƯƠNG TRÌNH MỤC TIÊU QUỐC GIA XÂY DỰNG NÔNG THÔN MỚI NĂM 2019</t>
  </si>
  <si>
    <t>Vốn đã bố trí đến hết năm 2018</t>
  </si>
  <si>
    <t>Lưới điện vào điểm dân cư làng cá thôn 7, xã Ia Tơi, huyện Ia H'Drai</t>
  </si>
  <si>
    <t>thôn 7, xã Ia Tơi,</t>
  </si>
  <si>
    <t>Điểm trường nầm non thôn 1, 2, xã Ia Đal</t>
  </si>
  <si>
    <t>Đường giao thông nội bộ điểm dân cư số 20, thôn 7, xã Ia Đal</t>
  </si>
  <si>
    <t>Đường giao thông nội bộ khu dân cư TT xã Ia Đal (Đ3), Thôn Ia Đal, xã Ia Đal;</t>
  </si>
  <si>
    <t>Đường giao thông nội bộ khu dân cư TT xã Ia Đal (Đ4), Thôn Ia Đal, xã Ia Đal</t>
  </si>
  <si>
    <t>Đường giao thông Thôn 2 (Nông trương 3 cao su Chư Mon Ray)</t>
  </si>
  <si>
    <t>Thôn 2, xã Ia Đal</t>
  </si>
  <si>
    <t>2019-2020</t>
  </si>
  <si>
    <t>Đường GTNT từ nhà máy mủ cao su đi thôn 3 xã Ia Dom</t>
  </si>
  <si>
    <t>thôn 3, xã Ia Dom</t>
  </si>
  <si>
    <t>Kè chống sạt lở (Khu trung tâm hành chính huyện) phía sau Huyện ủy</t>
  </si>
  <si>
    <t>Dự án chợ trung tâm huyện</t>
  </si>
  <si>
    <t>Thôn 1, 2 xã Ia Đal</t>
  </si>
  <si>
    <t>Tổng (tất cả các nguồn vốn)</t>
  </si>
  <si>
    <t>Đơn vị tính: Triệu Đồng</t>
  </si>
  <si>
    <t>TMĐT Quyết định đầu tư hoặc điều chỉnh</t>
  </si>
  <si>
    <t xml:space="preserve">Tổng cộng: </t>
  </si>
  <si>
    <t>Dự án chuyển tiếp</t>
  </si>
  <si>
    <t>Dự án khởi công mới</t>
  </si>
  <si>
    <t>(*)</t>
  </si>
  <si>
    <t xml:space="preserve">Dự án khai thác quỹ đất để phát triển kết cấu hạ tầng, bố trí dân cư dọc hai bên Quốc lộ 14C đoạn từ Trung tâm hành chính huyện đến ngã 3 Quốc lộ 14C- Sê San 3 dự kiến kế hoạch năm 2018 thu từ tiền sử dụng đất 12.000 triệu đồng, nhưng dự án chưa được phê duyệt nên chưa triển khai thực hiện. </t>
  </si>
  <si>
    <t>BQL ĐT-XD</t>
  </si>
  <si>
    <t>2016-2020</t>
  </si>
  <si>
    <t xml:space="preserve"> -</t>
  </si>
  <si>
    <t>Dự án khai thác quỹ đất để phát triển kết cấu hạ tầng trung tâm hành chính huyện Ia H'Drai</t>
  </si>
  <si>
    <t>Dự án khai thác quỹ đất để phát triển kết cấu hạ tầng trung tâm hành chính huyện Ia H'Drai (*)</t>
  </si>
  <si>
    <t>Dự án khai thác quỹ đất để phát triển kết cấu hạ tầng, bố trí dân cư dọc hai bên Quốc lộ 14C đoạn từ Trung tâm hành chính huyện đến ngã 3 Quốc lộ 14C- Sê San 3 (**)</t>
  </si>
  <si>
    <t>(**)</t>
  </si>
  <si>
    <t>Vốn đầu tư phát triển</t>
  </si>
  <si>
    <t>Số QĐ, ngày ban hành</t>
  </si>
  <si>
    <t xml:space="preserve">TMĐT Quyết định đầu tư ban đầu hoặc QĐ điều chỉnh </t>
  </si>
  <si>
    <t>Số, ngày</t>
  </si>
  <si>
    <t>KẾ HOẠCH VỐN NGÂN SÁCH TRUNG ƯƠNG HỖ TRỢ NGƯỜI CÓ CÔNG VỚI CÁCH MẠNG VỀ NHÀ Ở THEO QUYẾT ĐỊNH SỐ 22/2013/QĐ-TTg</t>
  </si>
  <si>
    <t>Kế hoạch 2016-2020</t>
  </si>
  <si>
    <t>Kế hoạch 2019</t>
  </si>
  <si>
    <t>Hỗ trợ người có công với cách mạng về nhà ở theo Quyết định số 22/2013/QĐ-Thủ tướng Chính phủ</t>
  </si>
  <si>
    <t>ĐVT: Triệu Đồng</t>
  </si>
  <si>
    <t>Vốn huy động khác</t>
  </si>
  <si>
    <t>Nguồn thu tiền sử dụng đất trong cân đối</t>
  </si>
  <si>
    <t>(Kèm theo Công văn số 85/PTCKH-ĐT ngày 29/11/2018 của Phòng Tài chính - Kế hoạch huyện)</t>
  </si>
  <si>
    <t>OK</t>
  </si>
  <si>
    <t>Nguồn thu tiền sử dụng đất trong cân đối để lại cho xã</t>
  </si>
  <si>
    <t>Phát triển ngành nghề nông thôn</t>
  </si>
  <si>
    <t>Tập huấn nâng cao năng lực cán bộ các cấp</t>
  </si>
  <si>
    <t>UBND xã Ia Dom</t>
  </si>
  <si>
    <t>UBND Ia Đal</t>
  </si>
  <si>
    <t>UBND xã Ia Tơi</t>
  </si>
  <si>
    <t>Tuyên truyền vận động nông thôn mới</t>
  </si>
  <si>
    <t>Vốn sự nghiệp (1+2+3+4+5)</t>
  </si>
  <si>
    <t>A</t>
  </si>
  <si>
    <t>Dự án 2: Chương trình 135</t>
  </si>
  <si>
    <t>Dự án 1: Chương trình 30a</t>
  </si>
  <si>
    <t>Vốn sự nghiệp (1+2)</t>
  </si>
  <si>
    <t>Đường giao thông từ  Đồn Suối Cát đi Trung tâm xã Ia Đal</t>
  </si>
  <si>
    <t>Đường giao thông nối tiếp từ đường ĐĐT02 đi cầu Drai (Đoạn Km0+00-Km1+850)</t>
  </si>
  <si>
    <t>Đường giao thông từ Cầu Drai đến Đường tuần tra Biên giới tại khu vực Hồ Le (Đoạn Km3+426,82 - Km6+475,67)</t>
  </si>
  <si>
    <t xml:space="preserve">Trường Trung học Cơ sở Bế Văn Đàn xã Ia Đal </t>
  </si>
  <si>
    <t>Hồ chứa nước số 2 trung tâm hành chính huyện</t>
  </si>
  <si>
    <t xml:space="preserve">Hồ chứa nước Thôn 1, Thôn 2 xã Ia Đal, huyện Ia H’Drai </t>
  </si>
  <si>
    <t>2019 - 2020</t>
  </si>
  <si>
    <t>Tổng cộng (A+B)</t>
  </si>
  <si>
    <t>Đài truyền thanh-Truyền hình huyện</t>
  </si>
  <si>
    <t xml:space="preserve">Phòng Nội vụ huyện </t>
  </si>
  <si>
    <t>Thực hiện các nội dung có tính chất đặc thù</t>
  </si>
  <si>
    <t>QĐ 691/QĐ-UBND ngày 22/10/2018 của UBND huyện</t>
  </si>
  <si>
    <t>533/QĐ-UBND ngày 19/5/2016  của UBND tỉnh</t>
  </si>
  <si>
    <t>Đường giao thông thôn Chư Hem, xã Ia Đal</t>
  </si>
  <si>
    <t>Vốn sự nghiệp (1+2+3+4+5+6)</t>
  </si>
  <si>
    <t>Thực hiện dự án</t>
  </si>
  <si>
    <t>Đường GTNT số 3, thôn 1, xã Ia Tơi</t>
  </si>
  <si>
    <t>Điểm trường tiểu học thôn 9 xã Ia Tơi</t>
  </si>
  <si>
    <t>Thôn 9, Xã Ia Tơi</t>
  </si>
  <si>
    <t>xã Ia Tơi</t>
  </si>
  <si>
    <t>Điểm trường mầm non thôn 8 xã Ia Tơi</t>
  </si>
  <si>
    <t>Thôn 8, Xã Ia Tơi</t>
  </si>
  <si>
    <t>Đường GTNT Chư Hem-1 thôn Chư Hem</t>
  </si>
  <si>
    <t>Thôn Chư Hem, xã Ia Đal</t>
  </si>
  <si>
    <t>Đường GTNT NT6-1 thôn 6, xã Ia Đal</t>
  </si>
  <si>
    <t>thôn 6, xã Ia Đal</t>
  </si>
  <si>
    <t>Thôn 7, xã Ia Tơi</t>
  </si>
  <si>
    <t>Đường GTNT và hạng mục khác Khu vực làng cá, thôn 7 xã Ia Tơi</t>
  </si>
  <si>
    <r>
      <t xml:space="preserve">Số vốn chưa phân bổ </t>
    </r>
    <r>
      <rPr>
        <b/>
        <i/>
        <sz val="13"/>
        <color indexed="18"/>
        <rFont val="Narrow"/>
        <family val="0"/>
      </rPr>
      <t>(Giao vốn đầu tư khi đủ thủ tục đầu tư) (*)</t>
    </r>
  </si>
  <si>
    <t>Số vốn chưa phân bổ (Giao vốn đầu tư khi đủ thủ tục đầu tư) (*)</t>
  </si>
  <si>
    <t>Tên công trình</t>
  </si>
  <si>
    <t>Phần dự phòng</t>
  </si>
  <si>
    <t>STT</t>
  </si>
  <si>
    <t>Quảng trường và đường nội bộ trung tâm huyện</t>
  </si>
  <si>
    <t xml:space="preserve">Trường Tiểu học Lê Quý Đôn; Hạng mục 06 phòng học và các công trình phụ trợ </t>
  </si>
  <si>
    <t>Trường MN Măng Non xã Ia Đal</t>
  </si>
  <si>
    <t>Trường MN Tuổi Ngọc xã Ia Dom</t>
  </si>
  <si>
    <t>2.3</t>
  </si>
  <si>
    <t>Thôn 7, xã ia Tơi</t>
  </si>
  <si>
    <t>Duy tu bảo dưỡng cơ sở hạ tầng</t>
  </si>
  <si>
    <t>Hỗ trợ phát triển sản xuất, đa dạng hóa sinh kế và nhân rộng mô hình giảm nghèo</t>
  </si>
  <si>
    <t>Tập huấn nâng cao năng lực cán bộ các cấp, tuyên truyền vận động</t>
  </si>
  <si>
    <r>
      <t xml:space="preserve">Số vốn chưa phân bổ </t>
    </r>
    <r>
      <rPr>
        <b/>
        <i/>
        <sz val="13"/>
        <color indexed="18"/>
        <rFont val="Narrow"/>
        <family val="0"/>
      </rPr>
      <t>(Giao vốn đầu tư khi đủ thủ tục đầu tư)</t>
    </r>
    <r>
      <rPr>
        <b/>
        <sz val="13"/>
        <color indexed="18"/>
        <rFont val="Narrow"/>
        <family val="0"/>
      </rPr>
      <t xml:space="preserve"> (*)</t>
    </r>
  </si>
  <si>
    <t>Đường giao thông Thôn 2 (Nông trường 3 cao su Chư Mon Ray)</t>
  </si>
  <si>
    <t xml:space="preserve">Dự án khai thác quỹ đất để phát triển kết cấu hạ tầng Trung tâm hành chính huyện điều chỉnh tổng mức đầu tư dự án 114.353 triệu đồng. Thực hiện số thu lũy kế đến ngày 31/101/2018 đạt 73.252 triệu đồng. Số thu còn lại phải thực hiện 41.101 triệu đồng (dự kiến thực hiện từ năm 2019-2020) </t>
  </si>
  <si>
    <t>(*)  Số vốn chưa phân bổ (giao vốn khi đủ thủ tục đầu tư), sẽ trình Thường trực Hội đồng nhân dân sẽ phân bổ sau khi đã đủ thủ tục đầu tư.</t>
  </si>
  <si>
    <t>(*) Số vốn chưa phân bổ (giao vốn khi đủ thủ tục đầu tư), sẽ trình Thường trực Hội đồng nhân dân sẽ phân bổ sau khi đã đủ thủ tục đầu tư.</t>
  </si>
  <si>
    <t>phần này dự kiến giao</t>
  </si>
  <si>
    <t xml:space="preserve">Phần này dự kiến giao </t>
  </si>
  <si>
    <t>5.1</t>
  </si>
  <si>
    <t>5.2</t>
  </si>
  <si>
    <t>(Kèm theo Nghị quyết số      /NQ-HĐND ngày       /      /2019 của Hội đồng nhân dân huyện Ia H'Drai)</t>
  </si>
  <si>
    <t>(Kèm theo Tờ trình số      /TTr-PTCKH ngày        /       /2019 của Phòng Tài chính - Kế hoạch huyện)</t>
  </si>
  <si>
    <t>(Kèm theo Quyết định số          /QĐ-UBND ngày      /       /2019 của Ủy ban nhân dân huyện Ia H'D'rai)</t>
  </si>
  <si>
    <t>Mở rộng Quốc lộ 14C (Đoạn từ ĐĐT25 đến cầu Suối Đá)</t>
  </si>
  <si>
    <t>Ngân sách địa phương (huyện, xã)</t>
  </si>
  <si>
    <t>Chủ đầu tư, Đơn vị thực hiện</t>
  </si>
  <si>
    <t>2.4</t>
  </si>
  <si>
    <t>Chỉ thực hiện khi đã có nguồn tập trung vào ngấn sách huyện, giao UBND huyện điều hành cụ thể</t>
  </si>
  <si>
    <t>(Kèm theo Nghị quyết số           /NQ-HĐND ngày     /        /2019 của Hội đồng nhân dân huyện Ia H'Drai)</t>
  </si>
  <si>
    <t>Vốn sự nghiệp</t>
  </si>
  <si>
    <t xml:space="preserve">Tổng số </t>
  </si>
  <si>
    <t>Sữa chữa trụ sở Mặt trận tổ quốc Việt Nam huyện Ia H'Drai</t>
  </si>
  <si>
    <t>Sửa chữa trung tâm bồi dưỡng chính trị huyện Ia H’Drai</t>
  </si>
  <si>
    <t>Nâng cấp, sửa chữa Trung tâm Văn hóa –Thể thao –Du lịch và Truyền thông</t>
  </si>
  <si>
    <r>
      <t xml:space="preserve">Tổng số </t>
    </r>
    <r>
      <rPr>
        <sz val="13"/>
        <rFont val="Times New Roman"/>
        <family val="1"/>
      </rPr>
      <t>(tất cả các nguồn vốn)</t>
    </r>
  </si>
  <si>
    <r>
      <t>Xã Ia Tơi</t>
    </r>
    <r>
      <rPr>
        <i/>
        <sz val="13"/>
        <rFont val="Times New Roman"/>
        <family val="1"/>
      </rPr>
      <t xml:space="preserve"> </t>
    </r>
  </si>
  <si>
    <t xml:space="preserve">Kế hoạch năm 2021 </t>
  </si>
  <si>
    <t>Trường mầm non Măng Non (bếp ăn, nhà công vụ)</t>
  </si>
  <si>
    <t>Kế hoạch trung hạn 5 năm 2021-2025</t>
  </si>
  <si>
    <t>3.1</t>
  </si>
  <si>
    <t>3.2</t>
  </si>
  <si>
    <t>4.1</t>
  </si>
  <si>
    <t>4.2</t>
  </si>
  <si>
    <t>Trường mầm non Tuổi Ngọc (phòng học, phòng chức năng, bếp ăn, nhà công vụ)</t>
  </si>
  <si>
    <r>
      <t xml:space="preserve">Chi đo đạc, đăng ký đất đai, lập cơ sở dữ liệu hồ sơ địa chính và cấp giấy chứng nhận quyền sử dụng đất </t>
    </r>
    <r>
      <rPr>
        <b/>
        <i/>
        <sz val="13"/>
        <rFont val="Times New Roman"/>
        <family val="1"/>
      </rPr>
      <t>(đã trừ 2% dự phòng tăng lên do tăng chi cân đối nguồn thi tiền sử dụng đất)</t>
    </r>
  </si>
  <si>
    <t>Chi thực hiện công tác quy hoạch, đo đạc, đăng ký quản lý đất đai, cấp giấy chứng nhận xây dựng cơ sở, đăng ký biến động, chỉnh lý hồ sơ địa chính và quy hoạch, kế hoạch sử dụng đất</t>
  </si>
  <si>
    <t>Chi đầu tư các sự án</t>
  </si>
  <si>
    <t>Dự án đầu tư kết cấu hạ tầng điểm dân cư số 20, xã Ia Đal</t>
  </si>
  <si>
    <t>Dự án khai thác quỹ đất để phát triển kết cấu hạ tầng, bố trí dân cư dọc hai bên Quốc lộ 14C đoạn từ Trung tâm hành chính huyện đến ngã 3 Quốc lộ 14C - Sê San 3</t>
  </si>
  <si>
    <t>1.3</t>
  </si>
  <si>
    <t>1.4</t>
  </si>
  <si>
    <t>1.5</t>
  </si>
  <si>
    <t>Phân cấp hỗ trợ đầu tư các công trình cấp bách</t>
  </si>
  <si>
    <r>
      <t xml:space="preserve">Phân cấp hỗ trợ xây dựng nông thôn mới </t>
    </r>
    <r>
      <rPr>
        <b/>
        <i/>
        <sz val="13"/>
        <rFont val="Times New Roman"/>
        <family val="1"/>
      </rPr>
      <t>(Ưu tiên đầu tư các công trình GD-ĐT)</t>
    </r>
  </si>
  <si>
    <t>Chi tiết 
Biểu 02-ĐT</t>
  </si>
  <si>
    <t>Nguồn cân đối NSĐP theo tiêu chí quy định tại Quyết định số 26/2020/QĐ-TTg</t>
  </si>
  <si>
    <t>Nguồn vốn phân cấp cân đối theo tiêu chí theo quy định tại Nghị quyết số  63/2020/NQ-HĐND tỉnh</t>
  </si>
  <si>
    <t>Tổng Cộng</t>
  </si>
  <si>
    <t>Công trình Đường ĐĐT31 (N57-N54)</t>
  </si>
  <si>
    <t>Công trình Đường ĐĐT33 (N64-N65)</t>
  </si>
  <si>
    <t>Công trình Đường ĐĐT36 (N9-N66)</t>
  </si>
  <si>
    <t>Công trình Đường ĐĐT37 (N7-N75)</t>
  </si>
  <si>
    <t>Công trình Đường ĐĐT27 (N40-N53).</t>
  </si>
  <si>
    <t>Công trình Đường ĐĐT32 (N55-N58)</t>
  </si>
  <si>
    <t>Công trình Đường ĐĐT30 (N52-N54)</t>
  </si>
  <si>
    <t>Công trình Đường ĐĐT21 (N40-N30)</t>
  </si>
  <si>
    <t>Công trình Đường ĐĐT20 (N39-N30)</t>
  </si>
  <si>
    <t>Công trình Đường ĐĐT22 (N32-N33)</t>
  </si>
  <si>
    <t>Công trình Đường ĐĐT23 (N32-N33)</t>
  </si>
  <si>
    <t>Công trình Đường ĐĐT24 (N37-N36)</t>
  </si>
  <si>
    <t>Hỗ trợ đền bù giải phóng mặt bằng các công trình</t>
  </si>
  <si>
    <t>Cầu Drai (thuộc Đường giao thông nối trung tâm hành chính huyện với đường tuần tra biên giới khu vực Hồ Le)</t>
  </si>
  <si>
    <t>02/QĐ-UBND huyện ngày 08/01/2019</t>
  </si>
  <si>
    <t>Công trình Thủy lợi Hồ chứa nước xã IV (Thôn 1, thôn 2, xã Ia Đal, huyện Ia H'Drai)</t>
  </si>
  <si>
    <t>880/QĐ-UBND tỉnh ngày 23/8/2019</t>
  </si>
  <si>
    <r>
      <t xml:space="preserve">Phân cấp đầu tư từ nguồn thu XSKT </t>
    </r>
    <r>
      <rPr>
        <b/>
        <i/>
        <sz val="13"/>
        <rFont val="Times New Roman"/>
        <family val="1"/>
      </rPr>
      <t>(Ưu tiên đầu tư các công trình GD-ĐT thực hiện CT MTQG xây dựng nông thôn mới)</t>
    </r>
  </si>
  <si>
    <t>Thực hiện Dự án</t>
  </si>
  <si>
    <t xml:space="preserve"> Dự án chuyển tiếp từ giai đoạn từ năm 2016 đến năm 2020 sang giai đoạn từ năm 2021 đến năm 2025</t>
  </si>
  <si>
    <t>+</t>
  </si>
  <si>
    <t>Vốn đã bố trí đến hết năm 2020</t>
  </si>
  <si>
    <t>Địa điểm thực hiện</t>
  </si>
  <si>
    <t>Thời gian thực hiện</t>
  </si>
  <si>
    <t>2012-</t>
  </si>
  <si>
    <t>2021-</t>
  </si>
  <si>
    <t>2019-</t>
  </si>
  <si>
    <t>Dự án chuyển tiếp từ giai đoạn từ năm 2016 đến năm 2020 sang giai đoạn từ năm 2021 đến năm 2025</t>
  </si>
  <si>
    <t>2018-</t>
  </si>
  <si>
    <t>497/QĐ-UBND huyện ngày 30/10/2019</t>
  </si>
  <si>
    <t>292/QĐ-UBND huyện ngày 31/7/2019</t>
  </si>
  <si>
    <t>185/QĐ-UBND huyện ngày 22/4/2020</t>
  </si>
  <si>
    <t>3538/UBND tỉnh ngày 29/12/2017</t>
  </si>
  <si>
    <t>Tỉnh giao</t>
  </si>
  <si>
    <t>Thực hiện dự  án (Khởi công mới năm 2021)
(*)</t>
  </si>
  <si>
    <t>Dự án khởi công mới năm 2021 (*)</t>
  </si>
  <si>
    <t>Thực hiện dự án (Khởi công mới năm 2021)
(*)</t>
  </si>
  <si>
    <t>TỔNG HỢP KẾ HOẠCH ĐẦU TƯ CÔNG VỐN NGÂN SÁCH NHÀ NƯỚC NĂM 2021, HUYỆN IA H'DRAI</t>
  </si>
  <si>
    <t>Kế hoạch năm 2021 theo Nghị quyết số 41/NQ-HĐND ngày 16/12/2020 của Hội đồng nhân dân huyện</t>
  </si>
  <si>
    <t>KẾ HOẠCH VỐN PHÂN CẤP ĐẦU TƯ NĂM 2021 ĐIỀU CHỈNH, BỔ SUNG</t>
  </si>
  <si>
    <t>Bổ sung mới</t>
  </si>
  <si>
    <t>QĐ số 28/QĐ-UBND ngày 03/02/2021</t>
  </si>
  <si>
    <t>QĐ số 29/QĐ-UBND ngày 03/02/2021</t>
  </si>
  <si>
    <t>QĐ số 30/QĐ-UBND ngày 03/02/2021</t>
  </si>
  <si>
    <t xml:space="preserve">Nguồn vốn  </t>
  </si>
  <si>
    <t>Đvt: Triệu đồng</t>
  </si>
  <si>
    <t>Đường và hạng mục khác khu vực làng cá, thôn 7 xã Ia Tơi</t>
  </si>
  <si>
    <t>UBND xã Ia tơi</t>
  </si>
  <si>
    <t>TMĐT Dự kiến</t>
  </si>
  <si>
    <t xml:space="preserve">Bãi rác tập trung (Hạng mục: Đường và các công trình phụ trợ) </t>
  </si>
  <si>
    <t>Nguồn tăng thu ngân sách huyện năm 2020</t>
  </si>
  <si>
    <t>III</t>
  </si>
  <si>
    <t>Chỉnh trang, di dời, đầu tư hệ thống điện chiếu sáng</t>
  </si>
  <si>
    <t>Thực hiện dự án đầu tư trồng rừng trên địa bàn huyện</t>
  </si>
  <si>
    <t xml:space="preserve">Nhà văn hóa thôn Ia Muung </t>
  </si>
  <si>
    <t>Trường mầm non Hoa Mai (Phòng học, bếp ăn và hạng mục phụ trợ khác)</t>
  </si>
  <si>
    <t>QĐ số 54/QĐ-UBND ngày 09/3/2021</t>
  </si>
  <si>
    <t>QĐ số 53/QĐ-UBND ngày 09/3/2021</t>
  </si>
  <si>
    <t>QĐ số 48/QĐ-UBND ngày 26/02/2021</t>
  </si>
  <si>
    <t>QĐ số 641/QĐ-UBND ngày 31/12/2020</t>
  </si>
  <si>
    <t>QĐ số 642/QĐ-UBND ngày 31/12/2020</t>
  </si>
  <si>
    <t>Hồ chứa nước và các hạng mục phụ trợ khu dân cư phía Đông trung tâm xã Ia Tơi</t>
  </si>
  <si>
    <t>498/QĐ-UBND tỉnh ngày 31/10/2019</t>
  </si>
  <si>
    <t>Trường Tiểu học - THCS Nguyễn Du, xã Ia Dom huyện Ia H’Drai (Phòng học, phòng bộ môn, thư viện, thiết bị)</t>
  </si>
  <si>
    <t>(Kèm theo Tờ trình  số ....../TTr-UBND  ngày ....../......../2021 của Ủy nhân dân huyện Ia H'Drai)</t>
  </si>
  <si>
    <t>Kế hoạch năm 2021 điều chỉnh bổ sung</t>
  </si>
  <si>
    <t>Kế hoạch năm 2021 theo Nghị quyết số 04/NQ-HĐND ngày 08/3/2021 của Hội đồng nhân dân huyện Ia H’Drai</t>
  </si>
  <si>
    <t xml:space="preserve">Nguồn tiết kiệm, cắt giảm theo Nghị quyết 84/NQ-CP của Chính phủ </t>
  </si>
  <si>
    <t>Chuẩn bị đầu tư (**)</t>
  </si>
  <si>
    <r>
      <t xml:space="preserve">Ghi chú: </t>
    </r>
    <r>
      <rPr>
        <i/>
        <sz val="14"/>
        <color indexed="8"/>
        <rFont val="Times New Roman"/>
        <family val="1"/>
      </rPr>
      <t>(*) Là số dự kiến phân bổ chi tiết. Hội đồng nhân dân huyện ủy quyền cho Ủy ban nhân dân huyện phân bổ chi tiết khi đảm bảo thủ tục đầu tư theo quy định.
                      (**) Đối với kế hoạch vốn chuẩn bị đầu tư là số sự kiến. Nếu còn thừa vốn chuẩn bị đầu tư chủ đầu tư chuẩn sử dụng để thực hiện dự án.</t>
    </r>
  </si>
  <si>
    <t>Kế hoạch năm 2021 theo Nghị quyết số 14/NQ-HĐND ngày 15/4/2021 của Hội đồng nhân dân huyện Ia H’Drai</t>
  </si>
  <si>
    <t>Kế hoạch năm 2021 điều chỉnh, bổ sung</t>
  </si>
  <si>
    <t>Quyết định số 134/QĐ-UBND ngày 13/5/2021</t>
  </si>
  <si>
    <t>Quyết định số 133/QĐ-UBND ngày 12/5/2021</t>
  </si>
  <si>
    <t>Quyết định số 125/QĐ-UBND ngày 11/5/2021</t>
  </si>
  <si>
    <t>Quyết định số  123/QĐ-UBND ngày 08/5/2021</t>
  </si>
  <si>
    <t>Quyết định số 119/QĐ-UBND ngày 06/5/2021</t>
  </si>
  <si>
    <t>Quyết định số 158/QĐ-UBND ngày 08/6/2021</t>
  </si>
  <si>
    <t>Quyết định số 132/QĐ-UBND ngày 12/5/2021</t>
  </si>
  <si>
    <t xml:space="preserve">Quyết định số 90/QĐ-UBND ngày 24/3/2021 </t>
  </si>
  <si>
    <t>Quyết định số 131/QĐ-UBND ngày 12/5/2021</t>
  </si>
  <si>
    <t>Quyết định số 95/QĐ-UBND ngày 24/3/2021</t>
  </si>
  <si>
    <t>Quyết định số 130/QĐ-UBND ngày 12/5/2021</t>
  </si>
  <si>
    <t>Quyết định số 172/QĐ-UBND ngày 12/6/2021</t>
  </si>
  <si>
    <t>Quyết định số 171/QĐ-UBND ngày 11/6/2021</t>
  </si>
  <si>
    <t>Quyết định số 92/QĐ-UBND ngày 24/3/2021</t>
  </si>
  <si>
    <t>Quyết định số 91/QĐ-UBND ngày 24/3/2021</t>
  </si>
  <si>
    <t>Quyết định số  497/QĐ-UBND ngày 30/10/2019</t>
  </si>
  <si>
    <t>Quyết định số  292/QĐ-UBND ngày 31/7/2019</t>
  </si>
  <si>
    <t>Quyết định số  185/QĐ-UBND ngày 22/4/2020</t>
  </si>
  <si>
    <t>Quyết định số  3538/UBND tỉnh ngày 29/12/2017</t>
  </si>
  <si>
    <t>Quyết định số  880/QĐ-UBND tỉnh ngày 23/8/2019</t>
  </si>
  <si>
    <t>Quyết định số  498/QĐ-UBND tỉnh ngày 31/10/2019</t>
  </si>
  <si>
    <t>Bỏ kế hoạch vốn</t>
  </si>
  <si>
    <t>Dự án: Lập quy hoạch chi tiết (tỷ lệ 1/500) xây dựng vị trí mở rộng điểm dân cư số 45 xã Ia Tơi, huyện Ia H’Drai, tỉnh Kon Tum</t>
  </si>
  <si>
    <t>Quyết định số 128/QĐ-UBND ngày 12/5/2021</t>
  </si>
  <si>
    <t>Quyết định số 129/QĐ-UBND ngày 12/5/2021</t>
  </si>
  <si>
    <t>Điều chỉnh tổng mức đầu tư công trình từ 300tr.đ lên 367,032 tr.đ</t>
  </si>
  <si>
    <t xml:space="preserve">Dự án hỗ trợ đầu tư trồng rừng sản xuất tập trung trên đất trống, đồi núi trọc, đất bạc màu trên địa bàn huyện Ia H’Drai năm 2021 </t>
  </si>
  <si>
    <t xml:space="preserve">Dự án trồng cây phân tán trên địa bàn huyện Ia
H’Drai </t>
  </si>
  <si>
    <t>Bổ kế hoạch vốn</t>
  </si>
  <si>
    <t>Nguồn Kết dư ngân sách huyện</t>
  </si>
  <si>
    <t>IV</t>
  </si>
  <si>
    <t>Điều chỉnh tên dự án thành dự án hỗ trợ đầu tư trồng rừng sản xuất tập trung trên đất trống, đồi núi trọc, đất bạc màu trên địa bàn huyện Ia H’Drai năm 2021 và tổng mức đầu tư từ 24.780tr.đ xuống 4.628,728 tr.đ (trong đó: Ngân sách tỉnh: 600tr.đ; Ngân sách huyện: 1.710 tr.đồng; Nguồn vốn hộ gia đình, cá nhân, cộng đồng dân cư: 2.318,728 tr.đ)</t>
  </si>
  <si>
    <t>Quyết định số 02/QĐ-UBND ngày 08/01/2019</t>
  </si>
  <si>
    <t>Quyết định số 113 /QĐ-UBND ngày 06/4/2021</t>
  </si>
  <si>
    <t>Quyết định số 148 /QĐ-UBND ngày 31/5/2021</t>
  </si>
  <si>
    <t>Quyết định số 344/QĐ-UBND tỉnh  ngày 07/5/2021</t>
  </si>
  <si>
    <t>Quyết định số 165/QĐ-UBND ngày 11/6/2021</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</si>
</sst>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þ&quot;;\-#,##0\ &quot;þ&quot;"/>
    <numFmt numFmtId="165" formatCode="#,##0\ &quot;þ&quot;;[Red]\-#,##0\ &quot;þ&quot;"/>
    <numFmt numFmtId="166" formatCode="#,##0.00\ &quot;þ&quot;;\-#,##0.00\ &quot;þ&quot;"/>
    <numFmt numFmtId="167" formatCode="#,##0.00\ &quot;þ&quot;;[Red]\-#,##0.00\ &quot;þ&quot;"/>
    <numFmt numFmtId="168" formatCode="_-* #,##0\ &quot;þ&quot;_-;\-* #,##0\ &quot;þ&quot;_-;_-* &quot;-&quot;\ &quot;þ&quot;_-;_-@_-"/>
    <numFmt numFmtId="169" formatCode="_-* #,##0\ _þ_-;\-* #,##0\ _þ_-;_-* &quot;-&quot;\ _þ_-;_-@_-"/>
    <numFmt numFmtId="170" formatCode="_-* #,##0.00\ &quot;þ&quot;_-;\-* #,##0.00\ &quot;þ&quot;_-;_-* &quot;-&quot;??\ &quot;þ&quot;_-;_-@_-"/>
    <numFmt numFmtId="171" formatCode="_-* #,##0.00\ _þ_-;\-* #,##0.00\ _þ_-;_-* &quot;-&quot;??\ _þ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00_ ;_ * \-#,##0.00_ ;_ * &quot;-&quot;??_ ;_ @_ "/>
    <numFmt numFmtId="181" formatCode="#.##00"/>
    <numFmt numFmtId="182" formatCode="_-&quot;$&quot;* #,##0_-;\-&quot;$&quot;* #,##0_-;_-&quot;$&quot;* &quot;-&quot;_-;_-@_-"/>
    <numFmt numFmtId="183" formatCode="_ * #,##0_ ;_ * \-#,##0_ ;_ * &quot;-&quot;_ ;_ @_ "/>
    <numFmt numFmtId="184" formatCode="_ * #,##0_)\ _$_ ;_ * \(#,##0\)\ _$_ ;_ * &quot;-&quot;_)\ _$_ ;_ @_ "/>
    <numFmt numFmtId="185" formatCode="&quot;£&quot;#,##0;\-&quot;£&quot;#,##0"/>
    <numFmt numFmtId="186" formatCode="_ * #,##0_)\ &quot;F&quot;_ ;_ * \(#,##0\)\ &quot;F&quot;_ ;_ * &quot;-&quot;_)\ &quot;F&quot;_ ;_ @_ "/>
    <numFmt numFmtId="187" formatCode="0.0"/>
    <numFmt numFmtId="188" formatCode="0.000"/>
    <numFmt numFmtId="189" formatCode="0.0000"/>
    <numFmt numFmtId="190" formatCode="_(* #,##0_);_(* \(#,##0\);_(* &quot;-&quot;??_);_(@_)"/>
    <numFmt numFmtId="191" formatCode="_-* #,##0\ _₫_-;\-* #,##0\ _₫_-;_-* &quot;-&quot;??\ _₫_-;_-@_-"/>
    <numFmt numFmtId="192" formatCode="[$-42A]dd\ mmmm\ yyyy"/>
    <numFmt numFmtId="193" formatCode="[$-42A]h:mm:ss\ AM/PM"/>
    <numFmt numFmtId="194" formatCode="_-* #,##0.00\ [$₫-42A]_-;\-* #,##0.00\ [$₫-42A]_-;_-* &quot;-&quot;??\ [$₫-42A]_-;_-@_-"/>
    <numFmt numFmtId="195" formatCode="_-[$$-409]* #,##0.00_ ;_-[$$-409]* \-#,##0.00\ ;_-[$$-409]* &quot;-&quot;??_ ;_-@_ "/>
    <numFmt numFmtId="196" formatCode="#,##0.00\ &quot;₫&quot;"/>
    <numFmt numFmtId="197" formatCode="#,##0.0\ &quot;₫&quot;"/>
    <numFmt numFmtId="198" formatCode="#,##0\ &quot;₫&quot;"/>
    <numFmt numFmtId="199" formatCode="#,##0.0"/>
    <numFmt numFmtId="200" formatCode="#,##0.00;[Red]#,##0.00"/>
    <numFmt numFmtId="201" formatCode="[$-409]dddd\,\ mmmm\ dd\,\ yyyy"/>
    <numFmt numFmtId="202" formatCode="[$-409]h:mm:ss\ AM/PM"/>
    <numFmt numFmtId="203" formatCode="#,##0.000"/>
    <numFmt numFmtId="204" formatCode="#,##0.0000"/>
    <numFmt numFmtId="205" formatCode="#,##0.0;[Red]#,##0.0"/>
    <numFmt numFmtId="206" formatCode="#,##0;[Red]#,##0"/>
    <numFmt numFmtId="207" formatCode="&quot;Yes&quot;;&quot;Yes&quot;;&quot;No&quot;"/>
    <numFmt numFmtId="208" formatCode="&quot;True&quot;;&quot;True&quot;;&quot;False&quot;"/>
    <numFmt numFmtId="209" formatCode="&quot;On&quot;;&quot;On&quot;;&quot;Off&quot;"/>
    <numFmt numFmtId="210" formatCode="[$€-2]\ #,##0.00_);[Red]\([$€-2]\ #,##0.00\)"/>
    <numFmt numFmtId="211" formatCode="#,##0.00000"/>
    <numFmt numFmtId="212" formatCode="#,##0.000000"/>
    <numFmt numFmtId="213" formatCode="#,##0.0000000"/>
    <numFmt numFmtId="214" formatCode="#,##0.00000000"/>
    <numFmt numFmtId="215" formatCode="_-* #,##0.000\ _₫_-;\-* #,##0.000\ _₫_-;_-* &quot;-&quot;??\ _₫_-;_-@_-"/>
  </numFmts>
  <fonts count="103">
    <font>
      <sz val="11"/>
      <color theme="1"/>
      <name val="Calibri"/>
      <family val="2"/>
    </font>
    <font>
      <sz val="14"/>
      <color indexed="8"/>
      <name val="Times New Roman"/>
      <family val="2"/>
    </font>
    <font>
      <sz val="11"/>
      <color indexed="8"/>
      <name val="Calibri"/>
      <family val="2"/>
    </font>
    <font>
      <sz val="12"/>
      <name val=".VnTime"/>
      <family val="2"/>
    </font>
    <font>
      <sz val="12"/>
      <name val="Arial Narrow"/>
      <family val="2"/>
    </font>
    <font>
      <sz val="9"/>
      <name val="Arial"/>
      <family val="2"/>
    </font>
    <font>
      <sz val="10"/>
      <name val=".VnTime"/>
      <family val="2"/>
    </font>
    <font>
      <sz val="10"/>
      <name val="Arial"/>
      <family val="2"/>
    </font>
    <font>
      <sz val="12"/>
      <name val=".VnArial"/>
      <family val="2"/>
    </font>
    <font>
      <sz val="10"/>
      <name val="AngsanaUPC"/>
      <family val="1"/>
    </font>
    <font>
      <sz val="12"/>
      <name val="|??¢¥¢¬¨Ï"/>
      <family val="1"/>
    </font>
    <font>
      <sz val="14"/>
      <name val="뼻뮝"/>
      <family val="3"/>
    </font>
    <font>
      <b/>
      <sz val="12"/>
      <name val="Arial"/>
      <family val="2"/>
    </font>
    <font>
      <sz val="11"/>
      <name val=".VnTime"/>
      <family val="2"/>
    </font>
    <font>
      <sz val="13"/>
      <name val=".VnTime"/>
      <family val="2"/>
    </font>
    <font>
      <sz val="12"/>
      <color indexed="8"/>
      <name val="¹ÙÅÁÃ¼"/>
      <family val="1"/>
    </font>
    <font>
      <sz val="14"/>
      <name val="VNI-Times"/>
      <family val="0"/>
    </font>
    <font>
      <sz val="12"/>
      <name val="¹UAAA¼"/>
      <family val="3"/>
    </font>
    <font>
      <sz val="12"/>
      <name val="¹ÙÅÁÃ¼"/>
      <family val="0"/>
    </font>
    <font>
      <sz val="10"/>
      <name val="Times New Roman"/>
      <family val="1"/>
    </font>
    <font>
      <sz val="13"/>
      <name val="Times New Roman"/>
      <family val="1"/>
    </font>
    <font>
      <b/>
      <sz val="13"/>
      <name val="Narrow"/>
      <family val="0"/>
    </font>
    <font>
      <sz val="13"/>
      <name val="Narrow"/>
      <family val="0"/>
    </font>
    <font>
      <sz val="9"/>
      <name val="Tahoma"/>
      <family val="2"/>
    </font>
    <font>
      <b/>
      <sz val="9"/>
      <name val="Tahoma"/>
      <family val="2"/>
    </font>
    <font>
      <sz val="13"/>
      <color indexed="8"/>
      <name val="Narrow"/>
      <family val="0"/>
    </font>
    <font>
      <b/>
      <i/>
      <sz val="13"/>
      <color indexed="18"/>
      <name val="Narrow"/>
      <family val="0"/>
    </font>
    <font>
      <b/>
      <sz val="13"/>
      <color indexed="8"/>
      <name val="Narrow"/>
      <family val="0"/>
    </font>
    <font>
      <b/>
      <sz val="13"/>
      <color indexed="18"/>
      <name val="Narrow"/>
      <family val="0"/>
    </font>
    <font>
      <b/>
      <sz val="13"/>
      <name val="Times New Roman"/>
      <family val="1"/>
    </font>
    <font>
      <i/>
      <sz val="13"/>
      <name val="Times New Roman"/>
      <family val="1"/>
    </font>
    <font>
      <b/>
      <i/>
      <sz val="13"/>
      <name val="Times New Roman"/>
      <family val="1"/>
    </font>
    <font>
      <i/>
      <sz val="14"/>
      <color indexed="8"/>
      <name val="Times New Roman"/>
      <family val="1"/>
    </font>
    <font>
      <b/>
      <sz val="14"/>
      <name val="Times New Roman"/>
      <family val="1"/>
    </font>
    <font>
      <i/>
      <sz val="14"/>
      <name val="Times New Roman"/>
      <family val="1"/>
    </font>
    <font>
      <sz val="14"/>
      <color indexed="9"/>
      <name val="Times New Roman"/>
      <family val="2"/>
    </font>
    <font>
      <sz val="14"/>
      <color indexed="20"/>
      <name val="Times New Roman"/>
      <family val="2"/>
    </font>
    <font>
      <sz val="11"/>
      <color indexed="52"/>
      <name val="Calibri"/>
      <family val="2"/>
    </font>
    <font>
      <sz val="13"/>
      <color indexed="8"/>
      <name val="Times New Roman"/>
      <family val="2"/>
    </font>
    <font>
      <sz val="11"/>
      <color indexed="9"/>
      <name val="Calibri"/>
      <family val="2"/>
    </font>
    <font>
      <u val="single"/>
      <sz val="11"/>
      <color indexed="20"/>
      <name val="Calibri"/>
      <family val="2"/>
    </font>
    <font>
      <u val="single"/>
      <sz val="11"/>
      <color indexed="12"/>
      <name val="Calibri"/>
      <family val="2"/>
    </font>
    <font>
      <sz val="13"/>
      <color indexed="18"/>
      <name val="Narrow"/>
      <family val="0"/>
    </font>
    <font>
      <b/>
      <sz val="13"/>
      <color indexed="10"/>
      <name val="Narrow"/>
      <family val="0"/>
    </font>
    <font>
      <i/>
      <sz val="13"/>
      <color indexed="18"/>
      <name val="Narrow"/>
      <family val="0"/>
    </font>
    <font>
      <sz val="13"/>
      <color indexed="10"/>
      <name val="Narrow"/>
      <family val="0"/>
    </font>
    <font>
      <sz val="10"/>
      <color indexed="10"/>
      <name val="Times New Roman"/>
      <family val="1"/>
    </font>
    <font>
      <b/>
      <sz val="14"/>
      <color indexed="18"/>
      <name val="Narrow"/>
      <family val="0"/>
    </font>
    <font>
      <sz val="13"/>
      <color indexed="10"/>
      <name val="Times New Roman"/>
      <family val="1"/>
    </font>
    <font>
      <sz val="13"/>
      <color indexed="8"/>
      <name val="Calibri"/>
      <family val="2"/>
    </font>
    <font>
      <sz val="13"/>
      <color indexed="10"/>
      <name val="Calibri"/>
      <family val="2"/>
    </font>
    <font>
      <sz val="11"/>
      <color indexed="10"/>
      <name val="Calibri"/>
      <family val="2"/>
    </font>
    <font>
      <b/>
      <sz val="14"/>
      <color indexed="8"/>
      <name val="Times New Roman"/>
      <family val="1"/>
    </font>
    <font>
      <b/>
      <sz val="11"/>
      <color indexed="8"/>
      <name val="Times New Roman"/>
      <family val="1"/>
    </font>
    <font>
      <sz val="11"/>
      <color indexed="8"/>
      <name val="Times New Roman"/>
      <family val="1"/>
    </font>
    <font>
      <b/>
      <sz val="13"/>
      <color indexed="8"/>
      <name val="Times New Roman"/>
      <family val="1"/>
    </font>
    <font>
      <sz val="13"/>
      <color indexed="18"/>
      <name val="Times New Roman"/>
      <family val="1"/>
    </font>
    <font>
      <b/>
      <sz val="13"/>
      <color indexed="18"/>
      <name val="Times New Roman"/>
      <family val="1"/>
    </font>
    <font>
      <b/>
      <sz val="13"/>
      <color indexed="10"/>
      <name val="Times New Roman"/>
      <family val="1"/>
    </font>
    <font>
      <sz val="14"/>
      <color indexed="10"/>
      <name val="Times New Roman"/>
      <family val="1"/>
    </font>
    <font>
      <sz val="11"/>
      <color indexed="10"/>
      <name val="Times New Roman"/>
      <family val="1"/>
    </font>
    <font>
      <i/>
      <sz val="14"/>
      <color indexed="18"/>
      <name val="Times New Roman"/>
      <family val="1"/>
    </font>
    <font>
      <b/>
      <sz val="14"/>
      <color indexed="18"/>
      <name val="Times New Roman"/>
      <family val="1"/>
    </font>
    <font>
      <i/>
      <sz val="13"/>
      <color indexed="18"/>
      <name val="Times New Roman"/>
      <family val="1"/>
    </font>
    <font>
      <b/>
      <i/>
      <sz val="14"/>
      <color indexed="8"/>
      <name val="Times New Roman"/>
      <family val="1"/>
    </font>
    <font>
      <i/>
      <sz val="14"/>
      <color indexed="18"/>
      <name val="Narrow"/>
      <family val="0"/>
    </font>
    <font>
      <sz val="12"/>
      <color indexed="8"/>
      <name val="Times New Roman"/>
      <family val="1"/>
    </font>
    <font>
      <sz val="14"/>
      <color theme="1"/>
      <name val="Times New Roman"/>
      <family val="2"/>
    </font>
    <font>
      <sz val="14"/>
      <color theme="0"/>
      <name val="Times New Roman"/>
      <family val="2"/>
    </font>
    <font>
      <sz val="14"/>
      <color rgb="FF9C0006"/>
      <name val="Times New Roman"/>
      <family val="2"/>
    </font>
    <font>
      <sz val="11"/>
      <color rgb="FFFA7D00"/>
      <name val="Calibri"/>
      <family val="2"/>
    </font>
    <font>
      <sz val="11"/>
      <color theme="0"/>
      <name val="Calibri"/>
      <family val="2"/>
    </font>
    <font>
      <sz val="13"/>
      <color theme="1"/>
      <name val="Times New Roman"/>
      <family val="2"/>
    </font>
    <font>
      <u val="single"/>
      <sz val="11"/>
      <color theme="11"/>
      <name val="Calibri"/>
      <family val="2"/>
    </font>
    <font>
      <u val="single"/>
      <sz val="11"/>
      <color theme="10"/>
      <name val="Calibri"/>
      <family val="2"/>
    </font>
    <font>
      <sz val="13"/>
      <color rgb="FF000066"/>
      <name val="Narrow"/>
      <family val="0"/>
    </font>
    <font>
      <b/>
      <sz val="13"/>
      <color rgb="FF000066"/>
      <name val="Narrow"/>
      <family val="0"/>
    </font>
    <font>
      <b/>
      <sz val="13"/>
      <color rgb="FFFF0000"/>
      <name val="Narrow"/>
      <family val="0"/>
    </font>
    <font>
      <i/>
      <sz val="13"/>
      <color rgb="FF000066"/>
      <name val="Narrow"/>
      <family val="0"/>
    </font>
    <font>
      <sz val="13"/>
      <color rgb="FFFF0000"/>
      <name val="Narrow"/>
      <family val="0"/>
    </font>
    <font>
      <sz val="10"/>
      <color rgb="FFFF0000"/>
      <name val="Times New Roman"/>
      <family val="1"/>
    </font>
    <font>
      <b/>
      <sz val="14"/>
      <color rgb="FF000066"/>
      <name val="Narrow"/>
      <family val="0"/>
    </font>
    <font>
      <sz val="13"/>
      <color theme="1"/>
      <name val="Narrow"/>
      <family val="0"/>
    </font>
    <font>
      <sz val="13"/>
      <color rgb="FFFF0000"/>
      <name val="Times New Roman"/>
      <family val="1"/>
    </font>
    <font>
      <sz val="13"/>
      <color theme="1"/>
      <name val="Calibri"/>
      <family val="2"/>
    </font>
    <font>
      <sz val="13"/>
      <color rgb="FFFF0000"/>
      <name val="Calibri"/>
      <family val="2"/>
    </font>
    <font>
      <sz val="11"/>
      <color rgb="FFFF0000"/>
      <name val="Calibri"/>
      <family val="2"/>
    </font>
    <font>
      <b/>
      <sz val="14"/>
      <color theme="1"/>
      <name val="Times New Roman"/>
      <family val="1"/>
    </font>
    <font>
      <b/>
      <sz val="11"/>
      <color theme="1"/>
      <name val="Times New Roman"/>
      <family val="1"/>
    </font>
    <font>
      <sz val="11"/>
      <color theme="1"/>
      <name val="Times New Roman"/>
      <family val="1"/>
    </font>
    <font>
      <b/>
      <sz val="13"/>
      <color theme="1"/>
      <name val="Times New Roman"/>
      <family val="1"/>
    </font>
    <font>
      <sz val="13"/>
      <color rgb="FF000066"/>
      <name val="Times New Roman"/>
      <family val="1"/>
    </font>
    <font>
      <b/>
      <sz val="13"/>
      <color rgb="FF000066"/>
      <name val="Times New Roman"/>
      <family val="1"/>
    </font>
    <font>
      <b/>
      <sz val="13"/>
      <color rgb="FFFF0000"/>
      <name val="Times New Roman"/>
      <family val="1"/>
    </font>
    <font>
      <sz val="14"/>
      <color rgb="FFFF0000"/>
      <name val="Times New Roman"/>
      <family val="1"/>
    </font>
    <font>
      <sz val="11"/>
      <color rgb="FFFF0000"/>
      <name val="Times New Roman"/>
      <family val="1"/>
    </font>
    <font>
      <i/>
      <sz val="14"/>
      <color rgb="FF000066"/>
      <name val="Times New Roman"/>
      <family val="1"/>
    </font>
    <font>
      <b/>
      <sz val="14"/>
      <color rgb="FF000066"/>
      <name val="Times New Roman"/>
      <family val="1"/>
    </font>
    <font>
      <i/>
      <sz val="13"/>
      <color rgb="FF000066"/>
      <name val="Times New Roman"/>
      <family val="1"/>
    </font>
    <font>
      <b/>
      <i/>
      <sz val="14"/>
      <color theme="1"/>
      <name val="Times New Roman"/>
      <family val="1"/>
    </font>
    <font>
      <i/>
      <sz val="14"/>
      <color rgb="FF000066"/>
      <name val="Narrow"/>
      <family val="0"/>
    </font>
    <font>
      <sz val="12"/>
      <color theme="1"/>
      <name val="Times New Roman"/>
      <family val="1"/>
    </font>
    <font>
      <b/>
      <sz val="8"/>
      <name val="Calibri"/>
      <family val="2"/>
    </font>
  </fonts>
  <fills count="32">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theme="4" tint="0.7999799847602844"/>
        <bgColor indexed="64"/>
      </patternFill>
    </fill>
    <fill>
      <patternFill patternType="solid">
        <fgColor rgb="FFFFFF00"/>
        <bgColor indexed="64"/>
      </patternFill>
    </fill>
    <fill>
      <patternFill patternType="solid">
        <fgColor theme="0"/>
        <bgColor indexed="64"/>
      </patternFill>
    </fill>
    <fill>
      <patternFill patternType="solid">
        <fgColor theme="5" tint="0.7999799847602844"/>
        <bgColor indexed="64"/>
      </patternFill>
    </fill>
    <fill>
      <patternFill patternType="solid">
        <fgColor theme="3" tint="0.7999799847602844"/>
        <bgColor indexed="64"/>
      </patternFill>
    </fill>
  </fills>
  <borders count="19">
    <border>
      <left/>
      <right/>
      <top/>
      <bottom/>
      <diagonal/>
    </border>
    <border>
      <left style="thin">
        <color indexed="8"/>
      </left>
      <right style="thin">
        <color indexed="8"/>
      </right>
      <top style="hair">
        <color indexed="8"/>
      </top>
      <bottom style="hair">
        <color indexed="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Protection="0">
      <alignment/>
    </xf>
    <xf numFmtId="0" fontId="8" fillId="0" borderId="0" applyFont="0" applyFill="0" applyBorder="0" applyAlignment="0" applyProtection="0"/>
    <xf numFmtId="181" fontId="6" fillId="0" borderId="0" applyFont="0" applyFill="0" applyBorder="0" applyAlignment="0" applyProtection="0"/>
    <xf numFmtId="0" fontId="9"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0" fillId="0" borderId="0">
      <alignment/>
      <protection/>
    </xf>
    <xf numFmtId="40" fontId="11" fillId="0" borderId="0" applyFont="0" applyFill="0" applyBorder="0" applyAlignment="0" applyProtection="0"/>
    <xf numFmtId="0" fontId="12" fillId="0" borderId="0" applyNumberFormat="0" applyFill="0" applyBorder="0" applyAlignment="0" applyProtection="0"/>
    <xf numFmtId="185" fontId="14" fillId="0" borderId="0" applyFont="0" applyFill="0" applyBorder="0" applyAlignment="0" applyProtection="0"/>
    <xf numFmtId="182" fontId="5" fillId="0" borderId="0" applyFont="0" applyFill="0" applyBorder="0" applyAlignment="0" applyProtection="0"/>
    <xf numFmtId="183" fontId="14" fillId="0" borderId="0" applyFont="0" applyFill="0" applyBorder="0" applyAlignment="0" applyProtection="0"/>
    <xf numFmtId="0" fontId="4" fillId="0" borderId="1" applyAlignment="0">
      <protection/>
    </xf>
    <xf numFmtId="0" fontId="13" fillId="2" borderId="0">
      <alignment/>
      <protection/>
    </xf>
    <xf numFmtId="9" fontId="15" fillId="0" borderId="0" applyBorder="0" applyAlignment="0" applyProtection="0"/>
    <xf numFmtId="0" fontId="13" fillId="2" borderId="0">
      <alignment/>
      <protection/>
    </xf>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13" fillId="2" borderId="0">
      <alignment/>
      <protection/>
    </xf>
    <xf numFmtId="0" fontId="13" fillId="0" borderId="0">
      <alignment wrapText="1"/>
      <protection/>
    </xf>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1"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0" borderId="0" applyFont="0" applyFill="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186" fontId="16" fillId="0" borderId="0" applyFont="0" applyFill="0" applyBorder="0" applyAlignment="0" applyProtection="0"/>
    <xf numFmtId="0" fontId="17" fillId="0" borderId="0" applyFont="0" applyFill="0" applyBorder="0" applyAlignment="0" applyProtection="0"/>
    <xf numFmtId="184" fontId="16" fillId="0" borderId="0" applyFont="0" applyFill="0" applyBorder="0" applyAlignment="0" applyProtection="0"/>
    <xf numFmtId="0" fontId="17" fillId="0" borderId="0" applyFont="0" applyFill="0" applyBorder="0" applyAlignment="0" applyProtection="0"/>
    <xf numFmtId="183" fontId="18" fillId="0" borderId="0" applyFont="0" applyFill="0" applyBorder="0" applyAlignment="0" applyProtection="0"/>
    <xf numFmtId="0" fontId="4" fillId="0" borderId="0" applyFill="0" applyBorder="0" applyAlignment="0" applyProtection="0"/>
    <xf numFmtId="180" fontId="18" fillId="0" borderId="0" applyFont="0" applyFill="0" applyBorder="0" applyAlignment="0" applyProtection="0"/>
    <xf numFmtId="0" fontId="4" fillId="0" borderId="0" applyFill="0" applyBorder="0" applyAlignment="0" applyProtection="0"/>
    <xf numFmtId="0" fontId="69" fillId="26" borderId="0" applyNumberFormat="0" applyBorder="0" applyAlignment="0" applyProtection="0"/>
    <xf numFmtId="0" fontId="17" fillId="0" borderId="0">
      <alignment/>
      <protection/>
    </xf>
    <xf numFmtId="0" fontId="19" fillId="0" borderId="0">
      <alignment/>
      <protection/>
    </xf>
    <xf numFmtId="0" fontId="17" fillId="0" borderId="0">
      <alignment/>
      <protection/>
    </xf>
    <xf numFmtId="0" fontId="18" fillId="0" borderId="0">
      <alignment/>
      <protection/>
    </xf>
    <xf numFmtId="0" fontId="70" fillId="0" borderId="2" applyNumberFormat="0" applyAlignment="0" applyProtection="0"/>
    <xf numFmtId="0" fontId="71" fillId="0" borderId="3"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83" fontId="72"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3"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4"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417">
    <xf numFmtId="0" fontId="0" fillId="0" borderId="0" xfId="0" applyFont="1" applyAlignment="1">
      <alignment/>
    </xf>
    <xf numFmtId="0" fontId="0" fillId="0" borderId="0" xfId="0" applyAlignment="1">
      <alignment vertical="center"/>
    </xf>
    <xf numFmtId="0" fontId="75" fillId="0" borderId="0" xfId="0" applyFont="1" applyAlignment="1">
      <alignment vertical="center"/>
    </xf>
    <xf numFmtId="0" fontId="76" fillId="0" borderId="4" xfId="0" applyFont="1" applyBorder="1" applyAlignment="1">
      <alignment horizontal="center" vertical="center" wrapText="1"/>
    </xf>
    <xf numFmtId="0" fontId="75" fillId="0" borderId="0" xfId="0" applyFont="1" applyAlignment="1">
      <alignment vertical="center" wrapText="1"/>
    </xf>
    <xf numFmtId="0" fontId="75" fillId="0" borderId="0" xfId="0" applyFont="1" applyAlignment="1">
      <alignment horizontal="center" vertical="center" wrapText="1"/>
    </xf>
    <xf numFmtId="0" fontId="76" fillId="0" borderId="0" xfId="0" applyFont="1" applyAlignment="1">
      <alignment horizontal="center" vertical="center" wrapText="1"/>
    </xf>
    <xf numFmtId="0" fontId="76" fillId="0" borderId="0" xfId="0" applyFont="1" applyAlignment="1">
      <alignment vertical="center" wrapText="1"/>
    </xf>
    <xf numFmtId="0" fontId="77" fillId="0" borderId="0" xfId="0" applyFont="1" applyAlignment="1">
      <alignment horizontal="center" vertical="center" wrapText="1"/>
    </xf>
    <xf numFmtId="0" fontId="75" fillId="0" borderId="4" xfId="0" applyFont="1" applyBorder="1" applyAlignment="1">
      <alignment vertical="center" wrapText="1"/>
    </xf>
    <xf numFmtId="0" fontId="75" fillId="0" borderId="4" xfId="0" applyFont="1" applyBorder="1" applyAlignment="1">
      <alignment horizontal="center" vertical="center" wrapText="1"/>
    </xf>
    <xf numFmtId="0" fontId="78" fillId="0" borderId="0" xfId="0" applyFont="1" applyAlignment="1">
      <alignment horizontal="right" vertical="center" wrapText="1"/>
    </xf>
    <xf numFmtId="0" fontId="78" fillId="0" borderId="0" xfId="0" applyFont="1" applyAlignment="1">
      <alignment horizontal="center" vertical="center" wrapText="1"/>
    </xf>
    <xf numFmtId="0" fontId="76" fillId="27" borderId="4" xfId="0" applyFont="1" applyFill="1" applyBorder="1" applyAlignment="1">
      <alignment horizontal="center" vertical="center" wrapText="1"/>
    </xf>
    <xf numFmtId="0" fontId="78" fillId="28" borderId="0" xfId="0" applyFont="1" applyFill="1" applyAlignment="1">
      <alignment vertical="center" wrapText="1"/>
    </xf>
    <xf numFmtId="0" fontId="78" fillId="28" borderId="5" xfId="0" applyFont="1" applyFill="1" applyBorder="1" applyAlignment="1">
      <alignment horizontal="center" vertical="center" wrapText="1"/>
    </xf>
    <xf numFmtId="0" fontId="78" fillId="28" borderId="0" xfId="0" applyFont="1" applyFill="1" applyAlignment="1">
      <alignment horizontal="center" vertical="center" wrapText="1"/>
    </xf>
    <xf numFmtId="0" fontId="78" fillId="28" borderId="4" xfId="0" applyFont="1" applyFill="1" applyBorder="1" applyAlignment="1">
      <alignment horizontal="center" vertical="center" wrapText="1"/>
    </xf>
    <xf numFmtId="0" fontId="76" fillId="27" borderId="4" xfId="0" applyFont="1" applyFill="1" applyBorder="1" applyAlignment="1">
      <alignment vertical="center" wrapText="1"/>
    </xf>
    <xf numFmtId="190" fontId="76" fillId="0" borderId="0" xfId="0" applyNumberFormat="1" applyFont="1" applyAlignment="1">
      <alignment horizontal="center" vertical="center" wrapText="1"/>
    </xf>
    <xf numFmtId="0" fontId="75" fillId="0" borderId="4" xfId="0" applyFont="1" applyFill="1" applyBorder="1" applyAlignment="1">
      <alignment horizontal="center" vertical="center" wrapText="1"/>
    </xf>
    <xf numFmtId="0" fontId="79" fillId="0" borderId="0" xfId="0" applyFont="1" applyAlignment="1">
      <alignment vertical="center" wrapText="1"/>
    </xf>
    <xf numFmtId="0" fontId="76" fillId="0" borderId="4" xfId="0" applyFont="1" applyBorder="1" applyAlignment="1">
      <alignment horizontal="center" vertical="center" wrapText="1"/>
    </xf>
    <xf numFmtId="190" fontId="75" fillId="0" borderId="0" xfId="0" applyNumberFormat="1" applyFont="1" applyAlignment="1">
      <alignment vertical="center" wrapText="1"/>
    </xf>
    <xf numFmtId="190" fontId="79" fillId="0" borderId="0" xfId="0" applyNumberFormat="1" applyFont="1" applyAlignment="1">
      <alignment vertical="center" wrapText="1"/>
    </xf>
    <xf numFmtId="0" fontId="75" fillId="29" borderId="4" xfId="0" applyFont="1" applyFill="1" applyBorder="1" applyAlignment="1">
      <alignment horizontal="center" vertical="center" wrapText="1"/>
    </xf>
    <xf numFmtId="0" fontId="79" fillId="29" borderId="4" xfId="0" applyFont="1" applyFill="1" applyBorder="1" applyAlignment="1">
      <alignment horizontal="center" vertical="center" wrapText="1"/>
    </xf>
    <xf numFmtId="0" fontId="79" fillId="29" borderId="4" xfId="0" applyFont="1" applyFill="1" applyBorder="1" applyAlignment="1">
      <alignment horizontal="left" vertical="center" wrapText="1"/>
    </xf>
    <xf numFmtId="0" fontId="76" fillId="29" borderId="4" xfId="0" applyFont="1" applyFill="1" applyBorder="1" applyAlignment="1">
      <alignment horizontal="center" vertical="center" wrapText="1"/>
    </xf>
    <xf numFmtId="0" fontId="76" fillId="29" borderId="4" xfId="0" applyFont="1" applyFill="1" applyBorder="1" applyAlignment="1">
      <alignment horizontal="left" vertical="center" wrapText="1"/>
    </xf>
    <xf numFmtId="0" fontId="75" fillId="29" borderId="4" xfId="0" applyFont="1" applyFill="1" applyBorder="1" applyAlignment="1">
      <alignment horizontal="left" vertical="center" wrapText="1"/>
    </xf>
    <xf numFmtId="0" fontId="76" fillId="0" borderId="0" xfId="0" applyFont="1" applyAlignment="1">
      <alignment horizontal="center" vertical="center" wrapText="1"/>
    </xf>
    <xf numFmtId="191" fontId="80" fillId="29" borderId="6" xfId="75" applyNumberFormat="1" applyFont="1" applyFill="1" applyBorder="1" applyAlignment="1">
      <alignment horizontal="center" vertical="center" wrapText="1"/>
    </xf>
    <xf numFmtId="191" fontId="80" fillId="29" borderId="4" xfId="75" applyNumberFormat="1" applyFont="1" applyFill="1" applyBorder="1" applyAlignment="1">
      <alignment horizontal="center" vertical="center" wrapText="1"/>
    </xf>
    <xf numFmtId="0" fontId="75" fillId="29" borderId="0" xfId="0" applyFont="1" applyFill="1" applyAlignment="1">
      <alignment horizontal="center" vertical="center" wrapText="1"/>
    </xf>
    <xf numFmtId="0" fontId="76" fillId="29" borderId="0" xfId="0" applyFont="1" applyFill="1" applyAlignment="1">
      <alignment horizontal="center" vertical="center" wrapText="1"/>
    </xf>
    <xf numFmtId="0" fontId="75" fillId="28" borderId="0" xfId="0" applyFont="1" applyFill="1" applyAlignment="1">
      <alignment vertical="center" wrapText="1"/>
    </xf>
    <xf numFmtId="3" fontId="75" fillId="0" borderId="4" xfId="75" applyNumberFormat="1" applyFont="1" applyFill="1" applyBorder="1" applyAlignment="1">
      <alignment horizontal="right" vertical="center" wrapText="1"/>
    </xf>
    <xf numFmtId="3" fontId="75" fillId="0" borderId="4" xfId="75" applyNumberFormat="1" applyFont="1" applyFill="1" applyBorder="1" applyAlignment="1">
      <alignment horizontal="right" vertical="center"/>
    </xf>
    <xf numFmtId="3" fontId="75" fillId="29" borderId="4" xfId="75" applyNumberFormat="1" applyFont="1" applyFill="1" applyBorder="1" applyAlignment="1">
      <alignment horizontal="right" vertical="center" wrapText="1"/>
    </xf>
    <xf numFmtId="3" fontId="75" fillId="29" borderId="4" xfId="75" applyNumberFormat="1" applyFont="1" applyFill="1" applyBorder="1" applyAlignment="1">
      <alignment horizontal="right" vertical="center"/>
    </xf>
    <xf numFmtId="3" fontId="75" fillId="0" borderId="4" xfId="75" applyNumberFormat="1" applyFont="1" applyBorder="1" applyAlignment="1">
      <alignment horizontal="right" vertical="center" wrapText="1"/>
    </xf>
    <xf numFmtId="3" fontId="76" fillId="0" borderId="4" xfId="75" applyNumberFormat="1" applyFont="1" applyBorder="1" applyAlignment="1">
      <alignment horizontal="right" vertical="center" wrapText="1"/>
    </xf>
    <xf numFmtId="3" fontId="79" fillId="0" borderId="4" xfId="75" applyNumberFormat="1" applyFont="1" applyBorder="1" applyAlignment="1">
      <alignment horizontal="right" vertical="center" wrapText="1"/>
    </xf>
    <xf numFmtId="3" fontId="77" fillId="0" borderId="4" xfId="75" applyNumberFormat="1" applyFont="1" applyBorder="1" applyAlignment="1">
      <alignment horizontal="right" vertical="center" wrapText="1"/>
    </xf>
    <xf numFmtId="0" fontId="76" fillId="0" borderId="4" xfId="0" applyFont="1" applyBorder="1" applyAlignment="1">
      <alignment horizontal="center" vertical="center" wrapText="1"/>
    </xf>
    <xf numFmtId="0" fontId="81" fillId="0" borderId="0" xfId="0" applyFont="1" applyAlignment="1">
      <alignment horizontal="center" vertical="center" wrapText="1"/>
    </xf>
    <xf numFmtId="0" fontId="75" fillId="29" borderId="4" xfId="0" applyFont="1" applyFill="1" applyBorder="1" applyAlignment="1">
      <alignment vertical="center" wrapText="1"/>
    </xf>
    <xf numFmtId="0" fontId="79" fillId="29" borderId="4" xfId="0" applyFont="1" applyFill="1" applyBorder="1" applyAlignment="1">
      <alignment vertical="center" wrapText="1"/>
    </xf>
    <xf numFmtId="0" fontId="77" fillId="29" borderId="4" xfId="0" applyFont="1" applyFill="1" applyBorder="1" applyAlignment="1">
      <alignment horizontal="center" vertical="center" wrapText="1"/>
    </xf>
    <xf numFmtId="0" fontId="77" fillId="29" borderId="4" xfId="0" applyFont="1" applyFill="1" applyBorder="1" applyAlignment="1">
      <alignment horizontal="left" vertical="center" wrapText="1"/>
    </xf>
    <xf numFmtId="0" fontId="75" fillId="29" borderId="0" xfId="0" applyFont="1" applyFill="1" applyAlignment="1">
      <alignment vertical="center" wrapText="1"/>
    </xf>
    <xf numFmtId="0" fontId="79" fillId="0" borderId="4" xfId="0" applyFont="1" applyBorder="1" applyAlignment="1">
      <alignment horizontal="center" vertical="center" wrapText="1"/>
    </xf>
    <xf numFmtId="3" fontId="22" fillId="29" borderId="4" xfId="75" applyNumberFormat="1" applyFont="1" applyFill="1" applyBorder="1" applyAlignment="1">
      <alignment horizontal="right" vertical="center" wrapText="1"/>
    </xf>
    <xf numFmtId="3" fontId="76" fillId="28" borderId="4" xfId="75" applyNumberFormat="1" applyFont="1" applyFill="1" applyBorder="1" applyAlignment="1">
      <alignment horizontal="right" vertical="center" wrapText="1"/>
    </xf>
    <xf numFmtId="0" fontId="76" fillId="7" borderId="4" xfId="0" applyFont="1" applyFill="1" applyBorder="1" applyAlignment="1">
      <alignment horizontal="center" vertical="center" wrapText="1"/>
    </xf>
    <xf numFmtId="3" fontId="76" fillId="7" borderId="4" xfId="75" applyNumberFormat="1" applyFont="1" applyFill="1" applyBorder="1" applyAlignment="1">
      <alignment horizontal="right" vertical="center" wrapText="1"/>
    </xf>
    <xf numFmtId="0" fontId="75" fillId="0" borderId="4" xfId="0" applyFont="1" applyFill="1" applyBorder="1" applyAlignment="1">
      <alignment horizontal="left" vertical="center" wrapText="1"/>
    </xf>
    <xf numFmtId="0" fontId="76" fillId="29" borderId="4" xfId="0" applyFont="1" applyFill="1" applyBorder="1" applyAlignment="1">
      <alignment horizontal="center" vertical="center" wrapText="1"/>
    </xf>
    <xf numFmtId="0" fontId="76" fillId="28" borderId="4" xfId="0" applyFont="1" applyFill="1" applyBorder="1" applyAlignment="1">
      <alignment horizontal="center" vertical="center" wrapText="1"/>
    </xf>
    <xf numFmtId="3" fontId="75" fillId="28" borderId="4" xfId="75" applyNumberFormat="1" applyFont="1" applyFill="1" applyBorder="1" applyAlignment="1">
      <alignment horizontal="right" vertical="center" wrapText="1"/>
    </xf>
    <xf numFmtId="0" fontId="81" fillId="28" borderId="0" xfId="0" applyFont="1" applyFill="1" applyAlignment="1">
      <alignment horizontal="center" vertical="center" wrapText="1"/>
    </xf>
    <xf numFmtId="3" fontId="79" fillId="28" borderId="4" xfId="75" applyNumberFormat="1" applyFont="1" applyFill="1" applyBorder="1" applyAlignment="1">
      <alignment horizontal="right" vertical="center" wrapText="1"/>
    </xf>
    <xf numFmtId="3" fontId="77" fillId="28" borderId="4" xfId="75" applyNumberFormat="1" applyFont="1" applyFill="1" applyBorder="1" applyAlignment="1">
      <alignment horizontal="right" vertical="center" wrapText="1"/>
    </xf>
    <xf numFmtId="0" fontId="75" fillId="28" borderId="4" xfId="0" applyFont="1" applyFill="1" applyBorder="1" applyAlignment="1">
      <alignment horizontal="center" vertical="center" wrapText="1"/>
    </xf>
    <xf numFmtId="0" fontId="75" fillId="0" borderId="0" xfId="0" applyFont="1" applyFill="1" applyAlignment="1">
      <alignment horizontal="center" vertical="center" wrapText="1"/>
    </xf>
    <xf numFmtId="191" fontId="80" fillId="0" borderId="6" xfId="75" applyNumberFormat="1" applyFont="1" applyFill="1" applyBorder="1" applyAlignment="1">
      <alignment horizontal="center" vertical="center" wrapText="1"/>
    </xf>
    <xf numFmtId="191" fontId="80" fillId="0" borderId="4" xfId="75" applyNumberFormat="1" applyFont="1" applyFill="1" applyBorder="1" applyAlignment="1">
      <alignment horizontal="center" vertical="center" wrapText="1"/>
    </xf>
    <xf numFmtId="0" fontId="76" fillId="0" borderId="4" xfId="0" applyFont="1" applyBorder="1" applyAlignment="1">
      <alignment horizontal="center" vertical="center" wrapText="1"/>
    </xf>
    <xf numFmtId="0" fontId="76" fillId="29" borderId="4" xfId="0" applyFont="1" applyFill="1" applyBorder="1" applyAlignment="1">
      <alignment horizontal="center" vertical="center" wrapText="1"/>
    </xf>
    <xf numFmtId="0" fontId="78" fillId="0" borderId="0" xfId="0" applyFont="1" applyAlignment="1">
      <alignment horizontal="right" vertical="center" wrapText="1"/>
    </xf>
    <xf numFmtId="0" fontId="76" fillId="28" borderId="4" xfId="0" applyFont="1" applyFill="1" applyBorder="1" applyAlignment="1">
      <alignment horizontal="center" vertical="center" wrapText="1"/>
    </xf>
    <xf numFmtId="0" fontId="76" fillId="30" borderId="4" xfId="0" applyFont="1" applyFill="1" applyBorder="1" applyAlignment="1">
      <alignment horizontal="center" vertical="center" wrapText="1"/>
    </xf>
    <xf numFmtId="0" fontId="76" fillId="30" borderId="4" xfId="0" applyFont="1" applyFill="1" applyBorder="1" applyAlignment="1">
      <alignment horizontal="left" vertical="center" wrapText="1"/>
    </xf>
    <xf numFmtId="3" fontId="76" fillId="30" borderId="4" xfId="75" applyNumberFormat="1" applyFont="1" applyFill="1" applyBorder="1" applyAlignment="1">
      <alignment horizontal="right" vertical="center" wrapText="1"/>
    </xf>
    <xf numFmtId="0" fontId="76" fillId="31" borderId="4" xfId="0" applyFont="1" applyFill="1" applyBorder="1" applyAlignment="1">
      <alignment horizontal="center" vertical="center" wrapText="1"/>
    </xf>
    <xf numFmtId="3" fontId="76" fillId="28" borderId="4" xfId="75" applyNumberFormat="1" applyFont="1" applyFill="1" applyBorder="1" applyAlignment="1">
      <alignment horizontal="right" vertical="center"/>
    </xf>
    <xf numFmtId="3" fontId="75" fillId="28" borderId="4" xfId="75" applyNumberFormat="1" applyFont="1" applyFill="1" applyBorder="1" applyAlignment="1">
      <alignment horizontal="right" vertical="center"/>
    </xf>
    <xf numFmtId="190" fontId="82" fillId="29" borderId="4" xfId="75" applyNumberFormat="1" applyFont="1" applyFill="1" applyBorder="1" applyAlignment="1">
      <alignment horizontal="center" vertical="center"/>
    </xf>
    <xf numFmtId="0" fontId="76" fillId="30" borderId="4" xfId="0" applyFont="1" applyFill="1" applyBorder="1" applyAlignment="1">
      <alignment horizontal="center" vertical="center"/>
    </xf>
    <xf numFmtId="3" fontId="75" fillId="0" borderId="0" xfId="0" applyNumberFormat="1" applyFont="1" applyAlignment="1">
      <alignment horizontal="center" vertical="center" wrapText="1"/>
    </xf>
    <xf numFmtId="0" fontId="76" fillId="27" borderId="4" xfId="0" applyFont="1" applyFill="1" applyBorder="1" applyAlignment="1">
      <alignment horizontal="left" vertical="center" wrapText="1"/>
    </xf>
    <xf numFmtId="3" fontId="76" fillId="27" borderId="4" xfId="75" applyNumberFormat="1" applyFont="1" applyFill="1" applyBorder="1" applyAlignment="1">
      <alignment horizontal="right" vertical="center"/>
    </xf>
    <xf numFmtId="0" fontId="76" fillId="8" borderId="4" xfId="0" applyFont="1" applyFill="1" applyBorder="1" applyAlignment="1">
      <alignment horizontal="center" vertical="center" wrapText="1"/>
    </xf>
    <xf numFmtId="3" fontId="76" fillId="8" borderId="4" xfId="75" applyNumberFormat="1" applyFont="1" applyFill="1" applyBorder="1" applyAlignment="1">
      <alignment horizontal="right" vertical="center"/>
    </xf>
    <xf numFmtId="3" fontId="21" fillId="0" borderId="4" xfId="75" applyNumberFormat="1" applyFont="1" applyBorder="1" applyAlignment="1">
      <alignment horizontal="center" vertical="center" wrapText="1"/>
    </xf>
    <xf numFmtId="3" fontId="76" fillId="0" borderId="4" xfId="0" applyNumberFormat="1" applyFont="1" applyBorder="1" applyAlignment="1">
      <alignment horizontal="center" vertical="center" wrapText="1"/>
    </xf>
    <xf numFmtId="3" fontId="76" fillId="28" borderId="4" xfId="0" applyNumberFormat="1" applyFont="1" applyFill="1" applyBorder="1" applyAlignment="1">
      <alignment horizontal="center" vertical="center" wrapText="1"/>
    </xf>
    <xf numFmtId="3" fontId="76" fillId="31" borderId="4" xfId="0" applyNumberFormat="1" applyFont="1" applyFill="1" applyBorder="1" applyAlignment="1">
      <alignment horizontal="center" vertical="center" wrapText="1"/>
    </xf>
    <xf numFmtId="0" fontId="77" fillId="0" borderId="4" xfId="0" applyFont="1" applyBorder="1" applyAlignment="1">
      <alignment horizontal="center" vertical="center" wrapText="1"/>
    </xf>
    <xf numFmtId="0" fontId="82" fillId="0" borderId="4" xfId="0" applyFont="1" applyBorder="1" applyAlignment="1">
      <alignment horizontal="center" vertical="center" wrapText="1"/>
    </xf>
    <xf numFmtId="0" fontId="82" fillId="29" borderId="4" xfId="0" applyFont="1" applyFill="1" applyBorder="1" applyAlignment="1">
      <alignment horizontal="left" vertical="center" wrapText="1"/>
    </xf>
    <xf numFmtId="0" fontId="82" fillId="29" borderId="4" xfId="0" applyFont="1" applyFill="1" applyBorder="1" applyAlignment="1">
      <alignment horizontal="center" vertical="center" wrapText="1"/>
    </xf>
    <xf numFmtId="0" fontId="77" fillId="28" borderId="4" xfId="0" applyFont="1" applyFill="1" applyBorder="1" applyAlignment="1">
      <alignment horizontal="center" vertical="center" wrapText="1"/>
    </xf>
    <xf numFmtId="0" fontId="75" fillId="28" borderId="4" xfId="0" applyFont="1" applyFill="1" applyBorder="1" applyAlignment="1">
      <alignment vertical="center" wrapText="1"/>
    </xf>
    <xf numFmtId="0" fontId="82" fillId="28" borderId="4" xfId="0" applyFont="1" applyFill="1" applyBorder="1" applyAlignment="1">
      <alignment horizontal="center" vertical="center" wrapText="1"/>
    </xf>
    <xf numFmtId="0" fontId="72" fillId="28" borderId="4" xfId="0" applyFont="1" applyFill="1" applyBorder="1" applyAlignment="1">
      <alignment horizontal="center" vertical="center" wrapText="1"/>
    </xf>
    <xf numFmtId="0" fontId="82" fillId="28" borderId="4" xfId="0" applyFont="1" applyFill="1" applyBorder="1" applyAlignment="1">
      <alignment horizontal="center" vertical="center" wrapText="1"/>
    </xf>
    <xf numFmtId="0" fontId="83" fillId="28" borderId="4" xfId="0" applyFont="1" applyFill="1" applyBorder="1" applyAlignment="1">
      <alignment horizontal="center" vertical="center" wrapText="1"/>
    </xf>
    <xf numFmtId="0" fontId="79" fillId="28" borderId="4" xfId="0" applyFont="1" applyFill="1" applyBorder="1" applyAlignment="1">
      <alignment horizontal="center" vertical="center" wrapText="1"/>
    </xf>
    <xf numFmtId="3" fontId="75" fillId="0" borderId="0" xfId="0" applyNumberFormat="1" applyFont="1" applyAlignment="1">
      <alignment vertical="center" wrapText="1"/>
    </xf>
    <xf numFmtId="3" fontId="75" fillId="0" borderId="0" xfId="0" applyNumberFormat="1" applyFont="1" applyFill="1" applyAlignment="1">
      <alignment vertical="center" wrapText="1"/>
    </xf>
    <xf numFmtId="0" fontId="84" fillId="0" borderId="0" xfId="0" applyFont="1" applyAlignment="1">
      <alignment vertical="center"/>
    </xf>
    <xf numFmtId="0" fontId="85" fillId="0" borderId="0" xfId="0" applyFont="1" applyAlignment="1">
      <alignment vertical="center"/>
    </xf>
    <xf numFmtId="0" fontId="86" fillId="0" borderId="0" xfId="0" applyFont="1" applyAlignment="1">
      <alignment vertical="center"/>
    </xf>
    <xf numFmtId="0" fontId="0" fillId="28" borderId="0" xfId="0" applyFill="1" applyAlignment="1">
      <alignment vertical="center"/>
    </xf>
    <xf numFmtId="0" fontId="75" fillId="0" borderId="4" xfId="0" applyFont="1" applyBorder="1" applyAlignment="1">
      <alignment horizontal="left" vertical="center" wrapText="1"/>
    </xf>
    <xf numFmtId="3" fontId="75" fillId="0" borderId="4" xfId="0" applyNumberFormat="1" applyFont="1" applyBorder="1" applyAlignment="1">
      <alignment horizontal="center" vertical="center" wrapText="1"/>
    </xf>
    <xf numFmtId="3" fontId="22" fillId="0" borderId="4" xfId="75" applyNumberFormat="1" applyFont="1" applyBorder="1" applyAlignment="1">
      <alignment horizontal="center" vertical="center" wrapText="1"/>
    </xf>
    <xf numFmtId="3" fontId="76" fillId="0" borderId="4" xfId="75" applyNumberFormat="1" applyFont="1" applyFill="1" applyBorder="1" applyAlignment="1">
      <alignment horizontal="right" vertical="center"/>
    </xf>
    <xf numFmtId="0" fontId="81" fillId="0" borderId="0" xfId="0" applyFont="1" applyAlignment="1">
      <alignment horizontal="center" vertical="center" wrapText="1"/>
    </xf>
    <xf numFmtId="0" fontId="76" fillId="0" borderId="4" xfId="0" applyFont="1" applyBorder="1" applyAlignment="1">
      <alignment horizontal="center" vertical="center" wrapText="1"/>
    </xf>
    <xf numFmtId="0" fontId="76" fillId="29" borderId="4" xfId="0" applyFont="1" applyFill="1" applyBorder="1" applyAlignment="1">
      <alignment horizontal="center" vertical="center" wrapText="1"/>
    </xf>
    <xf numFmtId="0" fontId="76" fillId="28" borderId="4" xfId="0" applyFont="1" applyFill="1" applyBorder="1" applyAlignment="1">
      <alignment horizontal="center" vertical="center" wrapText="1"/>
    </xf>
    <xf numFmtId="0" fontId="79" fillId="28" borderId="4" xfId="0" applyFont="1" applyFill="1" applyBorder="1" applyAlignment="1">
      <alignment horizontal="center" vertical="center" wrapText="1"/>
    </xf>
    <xf numFmtId="3" fontId="0" fillId="0" borderId="0" xfId="0" applyNumberFormat="1" applyAlignment="1">
      <alignment vertical="center"/>
    </xf>
    <xf numFmtId="0" fontId="76" fillId="27" borderId="4" xfId="0" applyFont="1" applyFill="1" applyBorder="1" applyAlignment="1">
      <alignment horizontal="center" vertical="center" wrapText="1"/>
    </xf>
    <xf numFmtId="0" fontId="76" fillId="27" borderId="4" xfId="0" applyFont="1" applyFill="1" applyBorder="1" applyAlignment="1">
      <alignment horizontal="left" vertical="center" wrapText="1"/>
    </xf>
    <xf numFmtId="0" fontId="76" fillId="29" borderId="4" xfId="0" applyFont="1" applyFill="1" applyBorder="1" applyAlignment="1">
      <alignment horizontal="center" vertical="center" wrapText="1"/>
    </xf>
    <xf numFmtId="0" fontId="76" fillId="29" borderId="4" xfId="0" applyFont="1" applyFill="1" applyBorder="1" applyAlignment="1">
      <alignment horizontal="left" vertical="center" wrapText="1"/>
    </xf>
    <xf numFmtId="3" fontId="76" fillId="29" borderId="4" xfId="75" applyNumberFormat="1" applyFont="1" applyFill="1" applyBorder="1" applyAlignment="1">
      <alignment horizontal="right" vertical="center"/>
    </xf>
    <xf numFmtId="0" fontId="76" fillId="29" borderId="4" xfId="0" applyFont="1" applyFill="1" applyBorder="1" applyAlignment="1" quotePrefix="1">
      <alignment horizontal="center" vertical="center" wrapText="1"/>
    </xf>
    <xf numFmtId="188" fontId="25" fillId="0" borderId="4" xfId="0" applyNumberFormat="1" applyFont="1" applyFill="1" applyBorder="1" applyAlignment="1">
      <alignment horizontal="left" vertical="center" wrapText="1"/>
    </xf>
    <xf numFmtId="0" fontId="75" fillId="29" borderId="4" xfId="0" applyFont="1" applyFill="1" applyBorder="1" applyAlignment="1">
      <alignment horizontal="center" vertical="center" wrapText="1"/>
    </xf>
    <xf numFmtId="188" fontId="25" fillId="0" borderId="4" xfId="0" applyNumberFormat="1" applyFont="1" applyFill="1" applyBorder="1" applyAlignment="1">
      <alignment horizontal="center" vertical="center" wrapText="1"/>
    </xf>
    <xf numFmtId="187" fontId="25" fillId="0" borderId="4" xfId="0" applyNumberFormat="1" applyFont="1" applyFill="1" applyBorder="1" applyAlignment="1">
      <alignment horizontal="center" vertical="center" wrapText="1"/>
    </xf>
    <xf numFmtId="1" fontId="25" fillId="0" borderId="4" xfId="0" applyNumberFormat="1" applyFont="1" applyFill="1" applyBorder="1" applyAlignment="1">
      <alignment horizontal="center" vertical="center" wrapText="1"/>
    </xf>
    <xf numFmtId="0" fontId="87" fillId="30" borderId="4" xfId="0" applyFont="1" applyFill="1" applyBorder="1" applyAlignment="1">
      <alignment vertical="center"/>
    </xf>
    <xf numFmtId="0" fontId="87" fillId="30" borderId="4" xfId="0" applyFont="1" applyFill="1" applyBorder="1" applyAlignment="1">
      <alignment horizontal="center" vertical="center"/>
    </xf>
    <xf numFmtId="0" fontId="87" fillId="28" borderId="4" xfId="0" applyFont="1" applyFill="1" applyBorder="1" applyAlignment="1">
      <alignment vertical="center"/>
    </xf>
    <xf numFmtId="0" fontId="78" fillId="29" borderId="5" xfId="0" applyFont="1" applyFill="1" applyBorder="1" applyAlignment="1">
      <alignment horizontal="center" vertical="center" wrapText="1"/>
    </xf>
    <xf numFmtId="0" fontId="79" fillId="29" borderId="4" xfId="0" applyFont="1" applyFill="1" applyBorder="1" applyAlignment="1" quotePrefix="1">
      <alignment horizontal="center" vertical="center" wrapText="1"/>
    </xf>
    <xf numFmtId="0" fontId="79" fillId="29" borderId="4" xfId="0" applyFont="1" applyFill="1" applyBorder="1" applyAlignment="1">
      <alignment horizontal="left" vertical="center" wrapText="1"/>
    </xf>
    <xf numFmtId="0" fontId="79" fillId="29" borderId="4" xfId="0" applyFont="1" applyFill="1" applyBorder="1" applyAlignment="1">
      <alignment horizontal="center" vertical="center" wrapText="1"/>
    </xf>
    <xf numFmtId="3" fontId="79" fillId="28" borderId="4" xfId="75" applyNumberFormat="1" applyFont="1" applyFill="1" applyBorder="1" applyAlignment="1">
      <alignment horizontal="right" vertical="center" wrapText="1"/>
    </xf>
    <xf numFmtId="0" fontId="79" fillId="0" borderId="0" xfId="0" applyFont="1" applyAlignment="1">
      <alignment horizontal="center" vertical="center" wrapText="1"/>
    </xf>
    <xf numFmtId="3" fontId="79" fillId="0" borderId="4" xfId="75" applyNumberFormat="1" applyFont="1" applyBorder="1" applyAlignment="1">
      <alignment horizontal="right" vertical="center" wrapText="1"/>
    </xf>
    <xf numFmtId="0" fontId="76" fillId="0" borderId="4" xfId="0" applyFont="1" applyBorder="1" applyAlignment="1">
      <alignment horizontal="center" vertical="center" wrapText="1"/>
    </xf>
    <xf numFmtId="0" fontId="76" fillId="29" borderId="4" xfId="0" applyFont="1" applyFill="1" applyBorder="1" applyAlignment="1">
      <alignment horizontal="center" vertical="center" wrapText="1"/>
    </xf>
    <xf numFmtId="0" fontId="76" fillId="28" borderId="4" xfId="0" applyFont="1" applyFill="1" applyBorder="1" applyAlignment="1">
      <alignment horizontal="center" vertical="center" wrapText="1"/>
    </xf>
    <xf numFmtId="188" fontId="27" fillId="0" borderId="4" xfId="0" applyNumberFormat="1" applyFont="1" applyFill="1" applyBorder="1" applyAlignment="1">
      <alignment horizontal="left" vertical="center" wrapText="1"/>
    </xf>
    <xf numFmtId="188" fontId="27" fillId="0" borderId="4" xfId="0" applyNumberFormat="1" applyFont="1" applyFill="1" applyBorder="1" applyAlignment="1">
      <alignment horizontal="center" vertical="center" wrapText="1"/>
    </xf>
    <xf numFmtId="187" fontId="27" fillId="0" borderId="4" xfId="0" applyNumberFormat="1" applyFont="1" applyFill="1" applyBorder="1" applyAlignment="1">
      <alignment horizontal="center" vertical="center" wrapText="1"/>
    </xf>
    <xf numFmtId="0" fontId="76" fillId="28" borderId="4" xfId="0" applyFont="1" applyFill="1" applyBorder="1" applyAlignment="1">
      <alignment horizontal="center" vertical="center" wrapText="1"/>
    </xf>
    <xf numFmtId="0" fontId="76" fillId="29" borderId="0" xfId="0" applyFont="1" applyFill="1" applyAlignment="1">
      <alignment horizontal="center" vertical="center" wrapText="1"/>
    </xf>
    <xf numFmtId="3" fontId="76" fillId="27" borderId="7" xfId="75" applyNumberFormat="1" applyFont="1" applyFill="1" applyBorder="1" applyAlignment="1">
      <alignment horizontal="right" vertical="center"/>
    </xf>
    <xf numFmtId="3" fontId="76" fillId="27" borderId="6" xfId="75" applyNumberFormat="1" applyFont="1" applyFill="1" applyBorder="1" applyAlignment="1">
      <alignment horizontal="right" vertical="center"/>
    </xf>
    <xf numFmtId="3" fontId="76" fillId="27" borderId="0" xfId="75" applyNumberFormat="1" applyFont="1" applyFill="1" applyBorder="1" applyAlignment="1">
      <alignment horizontal="right" vertical="center"/>
    </xf>
    <xf numFmtId="0" fontId="76" fillId="0" borderId="4" xfId="0" applyFont="1" applyFill="1" applyBorder="1" applyAlignment="1">
      <alignment horizontal="left" vertical="center" wrapText="1"/>
    </xf>
    <xf numFmtId="0" fontId="76" fillId="0" borderId="4" xfId="0" applyFont="1" applyFill="1" applyBorder="1" applyAlignment="1">
      <alignment horizontal="center" vertical="center" wrapText="1"/>
    </xf>
    <xf numFmtId="0" fontId="76" fillId="0" borderId="0" xfId="0" applyFont="1" applyFill="1" applyAlignment="1">
      <alignment horizontal="center" vertical="center" wrapText="1"/>
    </xf>
    <xf numFmtId="0" fontId="88" fillId="0" borderId="4" xfId="0" applyFont="1" applyBorder="1" applyAlignment="1">
      <alignment horizontal="center"/>
    </xf>
    <xf numFmtId="0" fontId="89" fillId="0" borderId="4" xfId="0" applyFont="1" applyBorder="1" applyAlignment="1">
      <alignment horizontal="center" vertical="center"/>
    </xf>
    <xf numFmtId="3" fontId="89" fillId="0" borderId="4" xfId="0" applyNumberFormat="1" applyFont="1" applyBorder="1" applyAlignment="1">
      <alignment horizontal="center" vertical="center"/>
    </xf>
    <xf numFmtId="0" fontId="89" fillId="0" borderId="4" xfId="0" applyFont="1" applyBorder="1" applyAlignment="1">
      <alignment horizontal="left" vertical="center"/>
    </xf>
    <xf numFmtId="0" fontId="89" fillId="0" borderId="4" xfId="0" applyFont="1" applyBorder="1" applyAlignment="1">
      <alignment horizontal="left" vertical="center" wrapText="1"/>
    </xf>
    <xf numFmtId="3" fontId="89" fillId="0" borderId="4" xfId="0" applyNumberFormat="1" applyFont="1" applyBorder="1" applyAlignment="1">
      <alignment horizontal="left" vertical="center"/>
    </xf>
    <xf numFmtId="3" fontId="89" fillId="0" borderId="4" xfId="0" applyNumberFormat="1" applyFont="1" applyBorder="1" applyAlignment="1">
      <alignment horizontal="right" vertical="center"/>
    </xf>
    <xf numFmtId="0" fontId="79" fillId="0" borderId="4" xfId="0" applyFont="1" applyBorder="1" applyAlignment="1">
      <alignment horizontal="left" vertical="center" wrapText="1"/>
    </xf>
    <xf numFmtId="3" fontId="79" fillId="0" borderId="0" xfId="0" applyNumberFormat="1" applyFont="1" applyAlignment="1">
      <alignment vertical="center" wrapText="1"/>
    </xf>
    <xf numFmtId="0" fontId="20" fillId="28" borderId="4" xfId="0" applyFont="1" applyFill="1" applyBorder="1" applyAlignment="1">
      <alignment horizontal="center" vertical="center" wrapText="1"/>
    </xf>
    <xf numFmtId="0" fontId="75" fillId="28" borderId="4" xfId="0" applyFont="1" applyFill="1" applyBorder="1" applyAlignment="1">
      <alignment horizontal="left" vertical="center" wrapText="1"/>
    </xf>
    <xf numFmtId="49" fontId="20" fillId="28" borderId="4" xfId="0" applyNumberFormat="1" applyFont="1" applyFill="1" applyBorder="1" applyAlignment="1">
      <alignment horizontal="center" vertical="center" wrapText="1"/>
    </xf>
    <xf numFmtId="0" fontId="76" fillId="29" borderId="4" xfId="0" applyFont="1" applyFill="1" applyBorder="1" applyAlignment="1">
      <alignment horizontal="center" vertical="center" wrapText="1"/>
    </xf>
    <xf numFmtId="0" fontId="20" fillId="29" borderId="4" xfId="0" applyFont="1" applyFill="1" applyBorder="1" applyAlignment="1" quotePrefix="1">
      <alignment horizontal="center" vertical="center" wrapText="1"/>
    </xf>
    <xf numFmtId="0" fontId="72" fillId="29" borderId="4" xfId="0" applyFont="1" applyFill="1" applyBorder="1" applyAlignment="1">
      <alignment horizontal="center" vertical="center" wrapText="1"/>
    </xf>
    <xf numFmtId="0" fontId="84" fillId="29" borderId="0" xfId="0" applyFont="1" applyFill="1" applyAlignment="1">
      <alignment vertical="center"/>
    </xf>
    <xf numFmtId="0" fontId="0" fillId="29" borderId="0" xfId="0" applyFill="1" applyAlignment="1">
      <alignment vertical="center"/>
    </xf>
    <xf numFmtId="3" fontId="0" fillId="29" borderId="0" xfId="0" applyNumberFormat="1" applyFill="1" applyAlignment="1">
      <alignment vertical="center"/>
    </xf>
    <xf numFmtId="0" fontId="20" fillId="29" borderId="4" xfId="0" applyFont="1" applyFill="1" applyBorder="1" applyAlignment="1">
      <alignment horizontal="center" vertical="center" wrapText="1"/>
    </xf>
    <xf numFmtId="0" fontId="83" fillId="29" borderId="4" xfId="0" applyFont="1" applyFill="1" applyBorder="1" applyAlignment="1">
      <alignment horizontal="center" vertical="center" wrapText="1"/>
    </xf>
    <xf numFmtId="49" fontId="20" fillId="29" borderId="4" xfId="0" applyNumberFormat="1" applyFont="1" applyFill="1" applyBorder="1" applyAlignment="1">
      <alignment horizontal="center" vertical="center" wrapText="1"/>
    </xf>
    <xf numFmtId="0" fontId="82" fillId="29" borderId="4" xfId="0" applyFont="1" applyFill="1" applyBorder="1" applyAlignment="1">
      <alignment horizontal="center" vertical="center" wrapText="1"/>
    </xf>
    <xf numFmtId="3" fontId="90" fillId="30" borderId="4" xfId="75" applyNumberFormat="1" applyFont="1" applyFill="1" applyBorder="1" applyAlignment="1">
      <alignment vertical="center"/>
    </xf>
    <xf numFmtId="3" fontId="76" fillId="27" borderId="4" xfId="75" applyNumberFormat="1" applyFont="1" applyFill="1" applyBorder="1" applyAlignment="1">
      <alignment horizontal="right" vertical="center" wrapText="1"/>
    </xf>
    <xf numFmtId="3" fontId="77" fillId="0" borderId="4" xfId="75" applyNumberFormat="1" applyFont="1" applyFill="1" applyBorder="1" applyAlignment="1">
      <alignment horizontal="right" vertical="center" wrapText="1"/>
    </xf>
    <xf numFmtId="3" fontId="77" fillId="29" borderId="4" xfId="75" applyNumberFormat="1" applyFont="1" applyFill="1" applyBorder="1" applyAlignment="1">
      <alignment horizontal="right" vertical="center" wrapText="1"/>
    </xf>
    <xf numFmtId="3" fontId="79" fillId="0" borderId="4" xfId="75" applyNumberFormat="1" applyFont="1" applyFill="1" applyBorder="1" applyAlignment="1">
      <alignment horizontal="right" vertical="center" wrapText="1"/>
    </xf>
    <xf numFmtId="3" fontId="79" fillId="29" borderId="4" xfId="75" applyNumberFormat="1" applyFont="1" applyFill="1" applyBorder="1" applyAlignment="1">
      <alignment horizontal="right" vertical="center" wrapText="1"/>
    </xf>
    <xf numFmtId="3" fontId="22" fillId="29" borderId="4" xfId="75" applyNumberFormat="1" applyFont="1" applyFill="1" applyBorder="1" applyAlignment="1">
      <alignment horizontal="right" vertical="center" wrapText="1"/>
    </xf>
    <xf numFmtId="3" fontId="76" fillId="31" borderId="4" xfId="75" applyNumberFormat="1" applyFont="1" applyFill="1" applyBorder="1" applyAlignment="1">
      <alignment horizontal="right" vertical="center" wrapText="1"/>
    </xf>
    <xf numFmtId="3" fontId="72" fillId="29" borderId="4" xfId="75" applyNumberFormat="1" applyFont="1" applyFill="1" applyBorder="1" applyAlignment="1">
      <alignment vertical="center" wrapText="1"/>
    </xf>
    <xf numFmtId="3" fontId="20" fillId="29" borderId="4" xfId="75" applyNumberFormat="1" applyFont="1" applyFill="1" applyBorder="1" applyAlignment="1">
      <alignment horizontal="right" vertical="center" wrapText="1"/>
    </xf>
    <xf numFmtId="3" fontId="82" fillId="0" borderId="4" xfId="75" applyNumberFormat="1" applyFont="1" applyFill="1" applyBorder="1" applyAlignment="1">
      <alignment horizontal="right" vertical="center" wrapText="1"/>
    </xf>
    <xf numFmtId="3" fontId="82" fillId="28" borderId="4" xfId="75" applyNumberFormat="1" applyFont="1" applyFill="1" applyBorder="1" applyAlignment="1">
      <alignment horizontal="right" vertical="center" wrapText="1"/>
    </xf>
    <xf numFmtId="3" fontId="82" fillId="29" borderId="4" xfId="75" applyNumberFormat="1" applyFont="1" applyFill="1" applyBorder="1" applyAlignment="1">
      <alignment horizontal="right" vertical="center" wrapText="1"/>
    </xf>
    <xf numFmtId="3" fontId="72" fillId="28" borderId="4" xfId="75" applyNumberFormat="1" applyFont="1" applyFill="1" applyBorder="1" applyAlignment="1">
      <alignment vertical="center" wrapText="1"/>
    </xf>
    <xf numFmtId="3" fontId="76" fillId="29" borderId="4" xfId="75" applyNumberFormat="1" applyFont="1" applyFill="1" applyBorder="1" applyAlignment="1">
      <alignment horizontal="right" vertical="center"/>
    </xf>
    <xf numFmtId="3" fontId="79" fillId="29" borderId="4" xfId="75" applyNumberFormat="1" applyFont="1" applyFill="1" applyBorder="1" applyAlignment="1">
      <alignment horizontal="right" vertical="center"/>
    </xf>
    <xf numFmtId="3" fontId="79" fillId="28" borderId="4" xfId="75" applyNumberFormat="1" applyFont="1" applyFill="1" applyBorder="1" applyAlignment="1">
      <alignment horizontal="right" vertical="center"/>
    </xf>
    <xf numFmtId="3" fontId="25" fillId="0" borderId="4" xfId="75" applyNumberFormat="1" applyFont="1" applyFill="1" applyBorder="1" applyAlignment="1">
      <alignment horizontal="right" vertical="center"/>
    </xf>
    <xf numFmtId="3" fontId="77" fillId="29" borderId="4" xfId="75" applyNumberFormat="1" applyFont="1" applyFill="1" applyBorder="1" applyAlignment="1">
      <alignment horizontal="right" vertical="center"/>
    </xf>
    <xf numFmtId="3" fontId="77" fillId="28" borderId="4" xfId="75" applyNumberFormat="1" applyFont="1" applyFill="1" applyBorder="1" applyAlignment="1">
      <alignment horizontal="right" vertical="center"/>
    </xf>
    <xf numFmtId="3" fontId="76" fillId="0" borderId="4" xfId="0" applyNumberFormat="1" applyFont="1" applyBorder="1" applyAlignment="1">
      <alignment horizontal="center" vertical="center" wrapText="1"/>
    </xf>
    <xf numFmtId="0" fontId="81" fillId="0" borderId="0" xfId="0" applyFont="1" applyAlignment="1">
      <alignment horizontal="center" vertical="center" wrapText="1"/>
    </xf>
    <xf numFmtId="0" fontId="75" fillId="28" borderId="0" xfId="0" applyFont="1" applyFill="1" applyAlignment="1">
      <alignment horizontal="center" vertical="center" wrapText="1"/>
    </xf>
    <xf numFmtId="0" fontId="91" fillId="29" borderId="0" xfId="0" applyFont="1" applyFill="1" applyAlignment="1">
      <alignment horizontal="center" vertical="center" wrapText="1"/>
    </xf>
    <xf numFmtId="0" fontId="91" fillId="29" borderId="0" xfId="0" applyFont="1" applyFill="1" applyAlignment="1">
      <alignment horizontal="left" vertical="center" wrapText="1"/>
    </xf>
    <xf numFmtId="3" fontId="29" fillId="29" borderId="4" xfId="75" applyNumberFormat="1" applyFont="1" applyFill="1" applyBorder="1" applyAlignment="1">
      <alignment horizontal="right" vertical="center" wrapText="1"/>
    </xf>
    <xf numFmtId="3" fontId="29" fillId="29" borderId="4" xfId="75" applyNumberFormat="1" applyFont="1" applyFill="1" applyBorder="1" applyAlignment="1">
      <alignment horizontal="center" vertical="center" wrapText="1"/>
    </xf>
    <xf numFmtId="0" fontId="29" fillId="29" borderId="4" xfId="0" applyFont="1" applyFill="1" applyBorder="1" applyAlignment="1">
      <alignment horizontal="left" vertical="center" wrapText="1"/>
    </xf>
    <xf numFmtId="190" fontId="92" fillId="29" borderId="4" xfId="75" applyNumberFormat="1" applyFont="1" applyFill="1" applyBorder="1" applyAlignment="1">
      <alignment horizontal="center" vertical="center" wrapText="1"/>
    </xf>
    <xf numFmtId="0" fontId="93" fillId="29" borderId="0" xfId="0" applyFont="1" applyFill="1" applyAlignment="1">
      <alignment horizontal="center" vertical="center" wrapText="1"/>
    </xf>
    <xf numFmtId="0" fontId="88" fillId="29" borderId="0" xfId="0" applyFont="1" applyFill="1" applyAlignment="1">
      <alignment horizontal="center" vertical="center" wrapText="1"/>
    </xf>
    <xf numFmtId="0" fontId="20" fillId="29" borderId="4" xfId="0" applyFont="1" applyFill="1" applyBorder="1" applyAlignment="1">
      <alignment horizontal="left" vertical="center" wrapText="1"/>
    </xf>
    <xf numFmtId="3" fontId="20" fillId="29" borderId="4" xfId="75" applyNumberFormat="1" applyFont="1" applyFill="1" applyBorder="1" applyAlignment="1">
      <alignment horizontal="center" vertical="center" wrapText="1"/>
    </xf>
    <xf numFmtId="190" fontId="91" fillId="29" borderId="4" xfId="75" applyNumberFormat="1" applyFont="1" applyFill="1" applyBorder="1" applyAlignment="1">
      <alignment horizontal="center" vertical="center" wrapText="1"/>
    </xf>
    <xf numFmtId="0" fontId="89" fillId="29" borderId="0" xfId="0" applyFont="1" applyFill="1" applyAlignment="1">
      <alignment vertical="center" wrapText="1"/>
    </xf>
    <xf numFmtId="0" fontId="83" fillId="29" borderId="0" xfId="0" applyFont="1" applyFill="1" applyAlignment="1">
      <alignment horizontal="center" vertical="center" wrapText="1"/>
    </xf>
    <xf numFmtId="0" fontId="89" fillId="29" borderId="0" xfId="0" applyFont="1" applyFill="1" applyAlignment="1">
      <alignment horizontal="center" vertical="center" wrapText="1"/>
    </xf>
    <xf numFmtId="0" fontId="83" fillId="29" borderId="0" xfId="0" applyFont="1" applyFill="1" applyAlignment="1">
      <alignment vertical="center" wrapText="1"/>
    </xf>
    <xf numFmtId="3" fontId="20" fillId="29" borderId="4" xfId="75" applyNumberFormat="1" applyFont="1" applyFill="1" applyBorder="1" applyAlignment="1">
      <alignment vertical="center" wrapText="1"/>
    </xf>
    <xf numFmtId="4" fontId="91" fillId="29" borderId="4" xfId="75" applyNumberFormat="1" applyFont="1" applyFill="1" applyBorder="1" applyAlignment="1">
      <alignment horizontal="right" vertical="center" wrapText="1"/>
    </xf>
    <xf numFmtId="0" fontId="29" fillId="29" borderId="4" xfId="0" applyFont="1" applyFill="1" applyBorder="1" applyAlignment="1" quotePrefix="1">
      <alignment horizontal="center" vertical="center" wrapText="1"/>
    </xf>
    <xf numFmtId="3" fontId="29" fillId="29" borderId="4" xfId="75" applyNumberFormat="1" applyFont="1" applyFill="1" applyBorder="1" applyAlignment="1">
      <alignment vertical="center" wrapText="1"/>
    </xf>
    <xf numFmtId="203" fontId="29" fillId="29" borderId="4" xfId="75" applyNumberFormat="1" applyFont="1" applyFill="1" applyBorder="1" applyAlignment="1">
      <alignment horizontal="right" vertical="center" wrapText="1"/>
    </xf>
    <xf numFmtId="4" fontId="94" fillId="29" borderId="0" xfId="0" applyNumberFormat="1" applyFont="1" applyFill="1" applyAlignment="1">
      <alignment horizontal="center" vertical="center" wrapText="1"/>
    </xf>
    <xf numFmtId="0" fontId="94" fillId="29" borderId="0" xfId="0" applyFont="1" applyFill="1" applyAlignment="1">
      <alignment horizontal="center" vertical="center" wrapText="1"/>
    </xf>
    <xf numFmtId="0" fontId="67" fillId="29" borderId="0" xfId="0" applyFont="1" applyFill="1" applyAlignment="1">
      <alignment horizontal="center" vertical="center" wrapText="1"/>
    </xf>
    <xf numFmtId="0" fontId="94" fillId="29" borderId="0" xfId="0" applyFont="1" applyFill="1" applyAlignment="1">
      <alignment vertical="center" wrapText="1"/>
    </xf>
    <xf numFmtId="0" fontId="67" fillId="29" borderId="0" xfId="0" applyFont="1" applyFill="1" applyAlignment="1">
      <alignment vertical="center" wrapText="1"/>
    </xf>
    <xf numFmtId="0" fontId="92" fillId="29" borderId="0" xfId="0" applyFont="1" applyFill="1" applyAlignment="1">
      <alignment horizontal="right" vertical="center" wrapText="1"/>
    </xf>
    <xf numFmtId="0" fontId="93" fillId="29" borderId="0" xfId="0" applyFont="1" applyFill="1" applyAlignment="1">
      <alignment vertical="center" wrapText="1"/>
    </xf>
    <xf numFmtId="0" fontId="88" fillId="29" borderId="0" xfId="0" applyFont="1" applyFill="1" applyAlignment="1">
      <alignment vertical="center" wrapText="1"/>
    </xf>
    <xf numFmtId="3" fontId="93" fillId="29" borderId="0" xfId="0" applyNumberFormat="1" applyFont="1" applyFill="1" applyAlignment="1">
      <alignment horizontal="center" vertical="center" wrapText="1"/>
    </xf>
    <xf numFmtId="190" fontId="93" fillId="29" borderId="0" xfId="0" applyNumberFormat="1" applyFont="1" applyFill="1" applyAlignment="1">
      <alignment horizontal="center" vertical="center" wrapText="1"/>
    </xf>
    <xf numFmtId="0" fontId="89" fillId="29" borderId="0" xfId="0" applyFont="1" applyFill="1" applyAlignment="1">
      <alignment horizontal="left" vertical="center" wrapText="1"/>
    </xf>
    <xf numFmtId="0" fontId="95" fillId="29" borderId="0" xfId="0" applyFont="1" applyFill="1" applyAlignment="1">
      <alignment vertical="center" wrapText="1"/>
    </xf>
    <xf numFmtId="0" fontId="92" fillId="29" borderId="4" xfId="0" applyFont="1" applyFill="1" applyBorder="1" applyAlignment="1">
      <alignment vertical="center" wrapText="1"/>
    </xf>
    <xf numFmtId="212" fontId="88" fillId="29" borderId="0" xfId="0" applyNumberFormat="1" applyFont="1" applyFill="1" applyAlignment="1">
      <alignment horizontal="center" vertical="center" wrapText="1"/>
    </xf>
    <xf numFmtId="0" fontId="67" fillId="29" borderId="0" xfId="0" applyFont="1" applyFill="1" applyAlignment="1">
      <alignment vertical="center"/>
    </xf>
    <xf numFmtId="0" fontId="89" fillId="29" borderId="0" xfId="0" applyFont="1" applyFill="1" applyAlignment="1">
      <alignment vertical="center"/>
    </xf>
    <xf numFmtId="0" fontId="88" fillId="29" borderId="0" xfId="0" applyFont="1" applyFill="1" applyAlignment="1">
      <alignment vertical="center"/>
    </xf>
    <xf numFmtId="0" fontId="88" fillId="29" borderId="0" xfId="0" applyFont="1" applyFill="1" applyAlignment="1">
      <alignment horizontal="center" vertical="center"/>
    </xf>
    <xf numFmtId="190" fontId="88" fillId="29" borderId="0" xfId="0" applyNumberFormat="1" applyFont="1" applyFill="1" applyAlignment="1">
      <alignment horizontal="center" vertical="center"/>
    </xf>
    <xf numFmtId="0" fontId="89" fillId="29" borderId="0" xfId="0" applyFont="1" applyFill="1" applyAlignment="1">
      <alignment horizontal="center" vertical="center"/>
    </xf>
    <xf numFmtId="190" fontId="89" fillId="29" borderId="0" xfId="0" applyNumberFormat="1" applyFont="1" applyFill="1" applyAlignment="1">
      <alignment horizontal="center" vertical="center"/>
    </xf>
    <xf numFmtId="4" fontId="89" fillId="29" borderId="0" xfId="75" applyNumberFormat="1" applyFont="1" applyFill="1" applyAlignment="1">
      <alignment vertical="center"/>
    </xf>
    <xf numFmtId="0" fontId="20" fillId="29" borderId="0" xfId="0" applyFont="1" applyFill="1" applyAlignment="1">
      <alignment horizontal="center" vertical="center"/>
    </xf>
    <xf numFmtId="0" fontId="20" fillId="29" borderId="0" xfId="0" applyFont="1" applyFill="1" applyAlignment="1">
      <alignment vertical="center" wrapText="1"/>
    </xf>
    <xf numFmtId="0" fontId="29" fillId="29" borderId="4" xfId="0" applyFont="1" applyFill="1" applyBorder="1" applyAlignment="1">
      <alignment horizontal="center" vertical="center"/>
    </xf>
    <xf numFmtId="203" fontId="29" fillId="29" borderId="4" xfId="75" applyNumberFormat="1" applyFont="1" applyFill="1" applyBorder="1" applyAlignment="1">
      <alignment vertical="center"/>
    </xf>
    <xf numFmtId="3" fontId="29" fillId="29" borderId="4" xfId="75" applyNumberFormat="1" applyFont="1" applyFill="1" applyBorder="1" applyAlignment="1">
      <alignment horizontal="right" vertical="center"/>
    </xf>
    <xf numFmtId="0" fontId="20" fillId="29" borderId="4" xfId="0" applyFont="1" applyFill="1" applyBorder="1" applyAlignment="1">
      <alignment horizontal="center" vertical="center"/>
    </xf>
    <xf numFmtId="3" fontId="20" fillId="29" borderId="4" xfId="75" applyNumberFormat="1" applyFont="1" applyFill="1" applyBorder="1" applyAlignment="1">
      <alignment horizontal="right" vertical="center"/>
    </xf>
    <xf numFmtId="203" fontId="20" fillId="29" borderId="4" xfId="75" applyNumberFormat="1" applyFont="1" applyFill="1" applyBorder="1" applyAlignment="1">
      <alignment horizontal="right" vertical="center"/>
    </xf>
    <xf numFmtId="203" fontId="20" fillId="29" borderId="4" xfId="75" applyNumberFormat="1" applyFont="1" applyFill="1" applyBorder="1" applyAlignment="1">
      <alignment vertical="center"/>
    </xf>
    <xf numFmtId="203" fontId="20" fillId="28" borderId="4" xfId="75" applyNumberFormat="1" applyFont="1" applyFill="1" applyBorder="1" applyAlignment="1">
      <alignment vertical="center"/>
    </xf>
    <xf numFmtId="0" fontId="20" fillId="29" borderId="4" xfId="0" applyFont="1" applyFill="1" applyBorder="1" applyAlignment="1" quotePrefix="1">
      <alignment horizontal="center" vertical="center"/>
    </xf>
    <xf numFmtId="0" fontId="20" fillId="29" borderId="4" xfId="0" applyFont="1" applyFill="1" applyBorder="1" applyAlignment="1">
      <alignment vertical="center" wrapText="1"/>
    </xf>
    <xf numFmtId="0" fontId="29" fillId="29" borderId="4" xfId="0" applyFont="1" applyFill="1" applyBorder="1" applyAlignment="1">
      <alignment horizontal="center" vertical="center"/>
    </xf>
    <xf numFmtId="0" fontId="29" fillId="29" borderId="4" xfId="0" applyFont="1" applyFill="1" applyBorder="1" applyAlignment="1">
      <alignment vertical="center" wrapText="1"/>
    </xf>
    <xf numFmtId="203" fontId="29" fillId="29" borderId="4" xfId="75" applyNumberFormat="1" applyFont="1" applyFill="1" applyBorder="1" applyAlignment="1">
      <alignment horizontal="right" vertical="center"/>
    </xf>
    <xf numFmtId="0" fontId="89" fillId="0" borderId="0" xfId="0" applyFont="1" applyFill="1" applyAlignment="1">
      <alignment horizontal="center" vertical="center" wrapText="1"/>
    </xf>
    <xf numFmtId="0" fontId="89" fillId="0" borderId="0" xfId="0" applyFont="1" applyFill="1" applyAlignment="1">
      <alignment vertical="center" wrapText="1"/>
    </xf>
    <xf numFmtId="203" fontId="89" fillId="0" borderId="0" xfId="75" applyNumberFormat="1" applyFont="1" applyFill="1" applyAlignment="1">
      <alignment vertical="center" wrapText="1"/>
    </xf>
    <xf numFmtId="0" fontId="20" fillId="28" borderId="0" xfId="0" applyFont="1" applyFill="1" applyAlignment="1">
      <alignment horizontal="center" vertical="center" wrapText="1"/>
    </xf>
    <xf numFmtId="203" fontId="29" fillId="28" borderId="4" xfId="75" applyNumberFormat="1" applyFont="1" applyFill="1" applyBorder="1" applyAlignment="1">
      <alignment vertical="center"/>
    </xf>
    <xf numFmtId="203" fontId="20" fillId="28" borderId="4" xfId="0" applyNumberFormat="1" applyFont="1" applyFill="1" applyBorder="1" applyAlignment="1">
      <alignment vertical="center" wrapText="1"/>
    </xf>
    <xf numFmtId="203" fontId="20" fillId="28" borderId="4" xfId="75" applyNumberFormat="1" applyFont="1" applyFill="1" applyBorder="1" applyAlignment="1">
      <alignment horizontal="right" vertical="center"/>
    </xf>
    <xf numFmtId="203" fontId="29" fillId="28" borderId="4" xfId="75" applyNumberFormat="1" applyFont="1" applyFill="1" applyBorder="1" applyAlignment="1">
      <alignment horizontal="right" vertical="center"/>
    </xf>
    <xf numFmtId="0" fontId="89" fillId="28" borderId="0" xfId="0" applyFont="1" applyFill="1" applyAlignment="1">
      <alignment horizontal="center" vertical="center" wrapText="1"/>
    </xf>
    <xf numFmtId="4" fontId="89" fillId="28" borderId="0" xfId="75" applyNumberFormat="1" applyFont="1" applyFill="1" applyAlignment="1">
      <alignment vertical="center"/>
    </xf>
    <xf numFmtId="0" fontId="20" fillId="28" borderId="4" xfId="0" applyFont="1" applyFill="1" applyBorder="1" applyAlignment="1" quotePrefix="1">
      <alignment horizontal="center" vertical="center" wrapText="1"/>
    </xf>
    <xf numFmtId="0" fontId="20" fillId="28" borderId="4" xfId="0" applyFont="1" applyFill="1" applyBorder="1" applyAlignment="1">
      <alignment horizontal="left" vertical="center" wrapText="1"/>
    </xf>
    <xf numFmtId="3" fontId="20" fillId="28" borderId="4" xfId="75" applyNumberFormat="1" applyFont="1" applyFill="1" applyBorder="1" applyAlignment="1">
      <alignment vertical="center" wrapText="1"/>
    </xf>
    <xf numFmtId="3" fontId="20" fillId="28" borderId="4" xfId="75" applyNumberFormat="1" applyFont="1" applyFill="1" applyBorder="1" applyAlignment="1">
      <alignment horizontal="right" vertical="center" wrapText="1"/>
    </xf>
    <xf numFmtId="203" fontId="20" fillId="28" borderId="4" xfId="75" applyNumberFormat="1" applyFont="1" applyFill="1" applyBorder="1" applyAlignment="1">
      <alignment horizontal="right" vertical="center" wrapText="1"/>
    </xf>
    <xf numFmtId="3" fontId="20" fillId="28" borderId="4" xfId="75" applyNumberFormat="1" applyFont="1" applyFill="1" applyBorder="1" applyAlignment="1">
      <alignment horizontal="center" vertical="center" wrapText="1"/>
    </xf>
    <xf numFmtId="190" fontId="91" fillId="28" borderId="4" xfId="75" applyNumberFormat="1" applyFont="1" applyFill="1" applyBorder="1" applyAlignment="1">
      <alignment horizontal="center" vertical="center" wrapText="1"/>
    </xf>
    <xf numFmtId="0" fontId="93" fillId="28" borderId="0" xfId="0" applyFont="1" applyFill="1" applyAlignment="1">
      <alignment horizontal="center" vertical="center" wrapText="1"/>
    </xf>
    <xf numFmtId="0" fontId="88" fillId="28" borderId="0" xfId="0" applyFont="1" applyFill="1" applyAlignment="1">
      <alignment horizontal="center" vertical="center" wrapText="1"/>
    </xf>
    <xf numFmtId="0" fontId="83" fillId="28" borderId="0" xfId="0" applyFont="1" applyFill="1" applyAlignment="1">
      <alignment horizontal="center" vertical="center" wrapText="1"/>
    </xf>
    <xf numFmtId="4" fontId="20" fillId="28" borderId="4" xfId="75" applyNumberFormat="1" applyFont="1" applyFill="1" applyBorder="1" applyAlignment="1">
      <alignment horizontal="right" vertical="center" wrapText="1"/>
    </xf>
    <xf numFmtId="0" fontId="20" fillId="29" borderId="4" xfId="0" applyFont="1" applyFill="1" applyBorder="1" applyAlignment="1">
      <alignment horizontal="center" vertical="center" wrapText="1"/>
    </xf>
    <xf numFmtId="0" fontId="29" fillId="29" borderId="4" xfId="0" applyFont="1" applyFill="1" applyBorder="1" applyAlignment="1">
      <alignment horizontal="center" vertical="center" wrapText="1"/>
    </xf>
    <xf numFmtId="0" fontId="96" fillId="29" borderId="0" xfId="0" applyFont="1" applyFill="1" applyAlignment="1">
      <alignment horizontal="center" vertical="center" wrapText="1"/>
    </xf>
    <xf numFmtId="0" fontId="97" fillId="29" borderId="0" xfId="0" applyFont="1" applyFill="1" applyAlignment="1">
      <alignment horizontal="center" vertical="center" wrapText="1"/>
    </xf>
    <xf numFmtId="0" fontId="98" fillId="29" borderId="0" xfId="0" applyFont="1" applyFill="1" applyAlignment="1">
      <alignment horizontal="right" vertical="center" wrapText="1"/>
    </xf>
    <xf numFmtId="0" fontId="92" fillId="28" borderId="4" xfId="0" applyFont="1" applyFill="1" applyBorder="1" applyAlignment="1">
      <alignment vertical="center" wrapText="1"/>
    </xf>
    <xf numFmtId="203" fontId="29" fillId="28" borderId="4" xfId="75" applyNumberFormat="1" applyFont="1" applyFill="1" applyBorder="1" applyAlignment="1">
      <alignment horizontal="right" vertical="center" wrapText="1"/>
    </xf>
    <xf numFmtId="0" fontId="29" fillId="28" borderId="4" xfId="0" applyFont="1" applyFill="1" applyBorder="1" applyAlignment="1">
      <alignment horizontal="center" vertical="center" wrapText="1"/>
    </xf>
    <xf numFmtId="3" fontId="29" fillId="28" borderId="4" xfId="75" applyNumberFormat="1" applyFont="1" applyFill="1" applyBorder="1" applyAlignment="1">
      <alignment horizontal="right" vertical="center" wrapText="1"/>
    </xf>
    <xf numFmtId="3" fontId="29" fillId="28" borderId="4" xfId="75" applyNumberFormat="1" applyFont="1" applyFill="1" applyBorder="1" applyAlignment="1">
      <alignment vertical="center" wrapText="1"/>
    </xf>
    <xf numFmtId="0" fontId="89" fillId="28" borderId="0" xfId="0" applyFont="1" applyFill="1" applyAlignment="1">
      <alignment vertical="center" wrapText="1"/>
    </xf>
    <xf numFmtId="203" fontId="89" fillId="28" borderId="0" xfId="75" applyNumberFormat="1" applyFont="1" applyFill="1" applyAlignment="1">
      <alignment vertical="center" wrapText="1"/>
    </xf>
    <xf numFmtId="203" fontId="20" fillId="29" borderId="4" xfId="75" applyNumberFormat="1" applyFont="1" applyFill="1" applyBorder="1" applyAlignment="1">
      <alignment horizontal="right" vertical="center" wrapText="1"/>
    </xf>
    <xf numFmtId="4" fontId="20" fillId="29" borderId="4" xfId="75" applyNumberFormat="1" applyFont="1" applyFill="1" applyBorder="1" applyAlignment="1">
      <alignment horizontal="right" vertical="center" wrapText="1"/>
    </xf>
    <xf numFmtId="4" fontId="29" fillId="28" borderId="4" xfId="75" applyNumberFormat="1" applyFont="1" applyFill="1" applyBorder="1" applyAlignment="1">
      <alignment horizontal="center" vertical="center" wrapText="1"/>
    </xf>
    <xf numFmtId="4" fontId="29" fillId="29" borderId="4" xfId="75" applyNumberFormat="1" applyFont="1" applyFill="1" applyBorder="1" applyAlignment="1">
      <alignment horizontal="center" vertical="center" wrapText="1"/>
    </xf>
    <xf numFmtId="4" fontId="29" fillId="29" borderId="4" xfId="75" applyNumberFormat="1" applyFont="1" applyFill="1" applyBorder="1" applyAlignment="1">
      <alignment horizontal="center" vertical="center" wrapText="1"/>
    </xf>
    <xf numFmtId="0" fontId="20" fillId="29" borderId="4" xfId="0" applyFont="1" applyFill="1" applyBorder="1" applyAlignment="1">
      <alignment horizontal="center" vertical="center" wrapText="1"/>
    </xf>
    <xf numFmtId="0" fontId="29" fillId="29" borderId="4" xfId="0" applyFont="1" applyFill="1" applyBorder="1" applyAlignment="1">
      <alignment horizontal="center" vertical="center"/>
    </xf>
    <xf numFmtId="0" fontId="29" fillId="29" borderId="4" xfId="0" applyFont="1" applyFill="1" applyBorder="1" applyAlignment="1">
      <alignment horizontal="center" vertical="center" wrapText="1"/>
    </xf>
    <xf numFmtId="0" fontId="29" fillId="28" borderId="4" xfId="0" applyFont="1" applyFill="1" applyBorder="1" applyAlignment="1">
      <alignment horizontal="center" vertical="center" wrapText="1"/>
    </xf>
    <xf numFmtId="0" fontId="20" fillId="29" borderId="4" xfId="0" applyFont="1" applyFill="1" applyBorder="1" applyAlignment="1">
      <alignment horizontal="center" vertical="center" wrapText="1"/>
    </xf>
    <xf numFmtId="0" fontId="92" fillId="20" borderId="4" xfId="0" applyFont="1" applyFill="1" applyBorder="1" applyAlignment="1">
      <alignment vertical="center" wrapText="1"/>
    </xf>
    <xf numFmtId="203" fontId="29" fillId="20" borderId="4" xfId="75" applyNumberFormat="1" applyFont="1" applyFill="1" applyBorder="1" applyAlignment="1">
      <alignment horizontal="right" vertical="center" wrapText="1"/>
    </xf>
    <xf numFmtId="0" fontId="29" fillId="20" borderId="4" xfId="0" applyFont="1" applyFill="1" applyBorder="1" applyAlignment="1">
      <alignment horizontal="center" vertical="center" wrapText="1"/>
    </xf>
    <xf numFmtId="3" fontId="29" fillId="20" borderId="4" xfId="75" applyNumberFormat="1" applyFont="1" applyFill="1" applyBorder="1" applyAlignment="1">
      <alignment horizontal="right" vertical="center" wrapText="1"/>
    </xf>
    <xf numFmtId="0" fontId="20" fillId="20" borderId="4" xfId="0" applyFont="1" applyFill="1" applyBorder="1" applyAlignment="1">
      <alignment horizontal="center" vertical="center" wrapText="1"/>
    </xf>
    <xf numFmtId="3" fontId="20" fillId="20" borderId="4" xfId="75" applyNumberFormat="1" applyFont="1" applyFill="1" applyBorder="1" applyAlignment="1">
      <alignment vertical="center" wrapText="1"/>
    </xf>
    <xf numFmtId="3" fontId="20" fillId="20" borderId="4" xfId="75" applyNumberFormat="1" applyFont="1" applyFill="1" applyBorder="1" applyAlignment="1">
      <alignment horizontal="right" vertical="center" wrapText="1"/>
    </xf>
    <xf numFmtId="203" fontId="20" fillId="20" borderId="4" xfId="75" applyNumberFormat="1" applyFont="1" applyFill="1" applyBorder="1" applyAlignment="1">
      <alignment horizontal="right" vertical="center" wrapText="1"/>
    </xf>
    <xf numFmtId="3" fontId="29" fillId="20" borderId="4" xfId="75" applyNumberFormat="1" applyFont="1" applyFill="1" applyBorder="1" applyAlignment="1">
      <alignment vertical="center" wrapText="1"/>
    </xf>
    <xf numFmtId="4" fontId="20" fillId="20" borderId="4" xfId="75" applyNumberFormat="1" applyFont="1" applyFill="1" applyBorder="1" applyAlignment="1">
      <alignment horizontal="right" vertical="center" wrapText="1"/>
    </xf>
    <xf numFmtId="0" fontId="89" fillId="20" borderId="0" xfId="0" applyFont="1" applyFill="1" applyAlignment="1">
      <alignment horizontal="center" vertical="center" wrapText="1"/>
    </xf>
    <xf numFmtId="0" fontId="89" fillId="20" borderId="0" xfId="0" applyFont="1" applyFill="1" applyAlignment="1">
      <alignment vertical="center" wrapText="1"/>
    </xf>
    <xf numFmtId="203" fontId="89" fillId="20" borderId="0" xfId="75" applyNumberFormat="1" applyFont="1" applyFill="1" applyAlignment="1">
      <alignment vertical="center" wrapText="1"/>
    </xf>
    <xf numFmtId="4" fontId="29" fillId="20" borderId="4" xfId="75" applyNumberFormat="1" applyFont="1" applyFill="1" applyBorder="1" applyAlignment="1">
      <alignment horizontal="center" vertical="center" wrapText="1"/>
    </xf>
    <xf numFmtId="203" fontId="29" fillId="20" borderId="4" xfId="75" applyNumberFormat="1" applyFont="1" applyFill="1" applyBorder="1" applyAlignment="1">
      <alignment vertical="center"/>
    </xf>
    <xf numFmtId="203" fontId="20" fillId="20" borderId="4" xfId="75" applyNumberFormat="1" applyFont="1" applyFill="1" applyBorder="1" applyAlignment="1">
      <alignment horizontal="right" vertical="center"/>
    </xf>
    <xf numFmtId="203" fontId="20" fillId="20" borderId="4" xfId="75" applyNumberFormat="1" applyFont="1" applyFill="1" applyBorder="1" applyAlignment="1">
      <alignment vertical="center"/>
    </xf>
    <xf numFmtId="203" fontId="29" fillId="20" borderId="4" xfId="75" applyNumberFormat="1" applyFont="1" applyFill="1" applyBorder="1" applyAlignment="1">
      <alignment horizontal="right" vertical="center"/>
    </xf>
    <xf numFmtId="4" fontId="89" fillId="20" borderId="0" xfId="75" applyNumberFormat="1" applyFont="1" applyFill="1" applyAlignment="1">
      <alignment vertical="center"/>
    </xf>
    <xf numFmtId="0" fontId="20" fillId="21" borderId="4" xfId="0" applyFont="1" applyFill="1" applyBorder="1" applyAlignment="1" quotePrefix="1">
      <alignment horizontal="center" vertical="center" wrapText="1"/>
    </xf>
    <xf numFmtId="0" fontId="20" fillId="21" borderId="4" xfId="0" applyFont="1" applyFill="1" applyBorder="1" applyAlignment="1">
      <alignment horizontal="left" vertical="center" wrapText="1"/>
    </xf>
    <xf numFmtId="0" fontId="20" fillId="21" borderId="4" xfId="0" applyFont="1" applyFill="1" applyBorder="1" applyAlignment="1">
      <alignment horizontal="center" vertical="center" wrapText="1"/>
    </xf>
    <xf numFmtId="3" fontId="20" fillId="21" borderId="4" xfId="75" applyNumberFormat="1" applyFont="1" applyFill="1" applyBorder="1" applyAlignment="1">
      <alignment horizontal="right" vertical="center" wrapText="1"/>
    </xf>
    <xf numFmtId="203" fontId="20" fillId="21" borderId="4" xfId="75" applyNumberFormat="1" applyFont="1" applyFill="1" applyBorder="1" applyAlignment="1">
      <alignment horizontal="right" vertical="center" wrapText="1"/>
    </xf>
    <xf numFmtId="4" fontId="20" fillId="21" borderId="4" xfId="75" applyNumberFormat="1" applyFont="1" applyFill="1" applyBorder="1" applyAlignment="1">
      <alignment horizontal="right" vertical="center" wrapText="1"/>
    </xf>
    <xf numFmtId="3" fontId="20" fillId="21" borderId="4" xfId="75" applyNumberFormat="1" applyFont="1" applyFill="1" applyBorder="1" applyAlignment="1">
      <alignment horizontal="center" vertical="center" wrapText="1"/>
    </xf>
    <xf numFmtId="190" fontId="91" fillId="21" borderId="4" xfId="75" applyNumberFormat="1" applyFont="1" applyFill="1" applyBorder="1" applyAlignment="1">
      <alignment horizontal="center" vertical="center" wrapText="1"/>
    </xf>
    <xf numFmtId="0" fontId="83" fillId="21" borderId="0" xfId="0" applyFont="1" applyFill="1" applyAlignment="1">
      <alignment horizontal="center" vertical="center" wrapText="1"/>
    </xf>
    <xf numFmtId="0" fontId="89" fillId="21" borderId="0" xfId="0" applyFont="1" applyFill="1" applyAlignment="1">
      <alignment horizontal="center" vertical="center" wrapText="1"/>
    </xf>
    <xf numFmtId="4" fontId="29" fillId="29" borderId="4" xfId="75" applyNumberFormat="1" applyFont="1" applyFill="1" applyBorder="1" applyAlignment="1">
      <alignment horizontal="center" vertical="center" wrapText="1"/>
    </xf>
    <xf numFmtId="203" fontId="20" fillId="28" borderId="8" xfId="75" applyNumberFormat="1" applyFont="1" applyFill="1" applyBorder="1" applyAlignment="1">
      <alignment vertical="center"/>
    </xf>
    <xf numFmtId="203" fontId="20" fillId="28" borderId="9" xfId="75" applyNumberFormat="1" applyFont="1" applyFill="1" applyBorder="1" applyAlignment="1">
      <alignment vertical="center"/>
    </xf>
    <xf numFmtId="4" fontId="29" fillId="29" borderId="7" xfId="75" applyNumberFormat="1" applyFont="1" applyFill="1" applyBorder="1" applyAlignment="1">
      <alignment horizontal="center" vertical="center" wrapText="1"/>
    </xf>
    <xf numFmtId="4" fontId="29" fillId="29" borderId="10" xfId="75" applyNumberFormat="1" applyFont="1" applyFill="1" applyBorder="1" applyAlignment="1">
      <alignment horizontal="center" vertical="center" wrapText="1"/>
    </xf>
    <xf numFmtId="4" fontId="29" fillId="29" borderId="6" xfId="75" applyNumberFormat="1" applyFont="1" applyFill="1" applyBorder="1" applyAlignment="1">
      <alignment horizontal="center" vertical="center" wrapText="1"/>
    </xf>
    <xf numFmtId="0" fontId="92" fillId="29" borderId="7" xfId="0" applyFont="1" applyFill="1" applyBorder="1" applyAlignment="1">
      <alignment horizontal="center" vertical="center" wrapText="1"/>
    </xf>
    <xf numFmtId="0" fontId="92" fillId="29" borderId="10" xfId="0" applyFont="1" applyFill="1" applyBorder="1" applyAlignment="1">
      <alignment horizontal="center" vertical="center" wrapText="1"/>
    </xf>
    <xf numFmtId="4" fontId="29" fillId="20" borderId="4" xfId="75" applyNumberFormat="1" applyFont="1" applyFill="1" applyBorder="1" applyAlignment="1">
      <alignment horizontal="center" vertical="center" wrapText="1"/>
    </xf>
    <xf numFmtId="0" fontId="29" fillId="29" borderId="8" xfId="0" applyFont="1" applyFill="1" applyBorder="1" applyAlignment="1">
      <alignment horizontal="center" vertical="center"/>
    </xf>
    <xf numFmtId="0" fontId="29" fillId="29" borderId="5" xfId="0" applyFont="1" applyFill="1" applyBorder="1" applyAlignment="1">
      <alignment horizontal="center" vertical="center"/>
    </xf>
    <xf numFmtId="0" fontId="29" fillId="29" borderId="9" xfId="0" applyFont="1" applyFill="1" applyBorder="1" applyAlignment="1">
      <alignment horizontal="center" vertical="center"/>
    </xf>
    <xf numFmtId="0" fontId="29" fillId="29" borderId="8" xfId="0" applyFont="1" applyFill="1" applyBorder="1" applyAlignment="1">
      <alignment horizontal="center" vertical="center" wrapText="1"/>
    </xf>
    <xf numFmtId="0" fontId="29" fillId="29" borderId="5" xfId="0" applyFont="1" applyFill="1" applyBorder="1" applyAlignment="1">
      <alignment horizontal="center" vertical="center" wrapText="1"/>
    </xf>
    <xf numFmtId="0" fontId="29" fillId="29" borderId="9" xfId="0" applyFont="1" applyFill="1" applyBorder="1" applyAlignment="1">
      <alignment horizontal="center" vertical="center" wrapText="1"/>
    </xf>
    <xf numFmtId="0" fontId="29" fillId="28" borderId="8" xfId="0" applyFont="1" applyFill="1" applyBorder="1" applyAlignment="1">
      <alignment horizontal="center" vertical="center" wrapText="1"/>
    </xf>
    <xf numFmtId="0" fontId="29" fillId="28" borderId="5" xfId="0" applyFont="1" applyFill="1" applyBorder="1" applyAlignment="1">
      <alignment horizontal="center" vertical="center" wrapText="1"/>
    </xf>
    <xf numFmtId="0" fontId="29" fillId="28" borderId="9" xfId="0" applyFont="1" applyFill="1" applyBorder="1" applyAlignment="1">
      <alignment horizontal="center" vertical="center" wrapText="1"/>
    </xf>
    <xf numFmtId="0" fontId="29" fillId="29" borderId="7"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6" xfId="0" applyFont="1" applyFill="1" applyBorder="1" applyAlignment="1">
      <alignment horizontal="center" vertical="center"/>
    </xf>
    <xf numFmtId="0" fontId="92" fillId="28" borderId="7" xfId="0" applyFont="1" applyFill="1" applyBorder="1" applyAlignment="1">
      <alignment horizontal="center" vertical="center" wrapText="1"/>
    </xf>
    <xf numFmtId="0" fontId="92" fillId="28" borderId="10" xfId="0" applyFont="1" applyFill="1" applyBorder="1" applyAlignment="1">
      <alignment horizontal="center" vertical="center" wrapText="1"/>
    </xf>
    <xf numFmtId="0" fontId="34" fillId="29" borderId="0" xfId="0" applyFont="1" applyFill="1" applyAlignment="1">
      <alignment horizontal="center" vertical="center"/>
    </xf>
    <xf numFmtId="4" fontId="29" fillId="28" borderId="4" xfId="75" applyNumberFormat="1" applyFont="1" applyFill="1" applyBorder="1" applyAlignment="1">
      <alignment horizontal="center" vertical="center" wrapText="1"/>
    </xf>
    <xf numFmtId="4" fontId="29" fillId="28" borderId="11" xfId="75" applyNumberFormat="1" applyFont="1" applyFill="1" applyBorder="1" applyAlignment="1">
      <alignment horizontal="center" vertical="center" wrapText="1"/>
    </xf>
    <xf numFmtId="4" fontId="29" fillId="28" borderId="12" xfId="75" applyNumberFormat="1" applyFont="1" applyFill="1" applyBorder="1" applyAlignment="1">
      <alignment horizontal="center" vertical="center" wrapText="1"/>
    </xf>
    <xf numFmtId="4" fontId="29" fillId="28" borderId="13" xfId="75" applyNumberFormat="1" applyFont="1" applyFill="1" applyBorder="1" applyAlignment="1">
      <alignment horizontal="center" vertical="center" wrapText="1"/>
    </xf>
    <xf numFmtId="0" fontId="29" fillId="29" borderId="4" xfId="0" applyFont="1" applyFill="1" applyBorder="1" applyAlignment="1">
      <alignment horizontal="center" vertical="center"/>
    </xf>
    <xf numFmtId="0" fontId="20" fillId="29" borderId="4" xfId="0" applyFont="1" applyFill="1" applyBorder="1" applyAlignment="1">
      <alignment horizontal="center" vertical="center" wrapText="1"/>
    </xf>
    <xf numFmtId="0" fontId="33" fillId="29" borderId="0" xfId="0" applyFont="1" applyFill="1" applyAlignment="1">
      <alignment horizontal="center" vertical="center"/>
    </xf>
    <xf numFmtId="0" fontId="30" fillId="29" borderId="0" xfId="0" applyFont="1" applyFill="1" applyAlignment="1">
      <alignment horizontal="right" vertical="center"/>
    </xf>
    <xf numFmtId="4" fontId="29" fillId="29" borderId="8" xfId="75" applyNumberFormat="1" applyFont="1" applyFill="1" applyBorder="1" applyAlignment="1">
      <alignment horizontal="center" vertical="center" wrapText="1"/>
    </xf>
    <xf numFmtId="4" fontId="29" fillId="29" borderId="5" xfId="75" applyNumberFormat="1" applyFont="1" applyFill="1" applyBorder="1" applyAlignment="1">
      <alignment horizontal="center" vertical="center" wrapText="1"/>
    </xf>
    <xf numFmtId="4" fontId="29" fillId="29" borderId="9" xfId="75" applyNumberFormat="1" applyFont="1" applyFill="1" applyBorder="1" applyAlignment="1">
      <alignment horizontal="center" vertical="center" wrapText="1"/>
    </xf>
    <xf numFmtId="0" fontId="97" fillId="29" borderId="0" xfId="0" applyFont="1" applyFill="1" applyAlignment="1">
      <alignment horizontal="center" vertical="center" wrapText="1"/>
    </xf>
    <xf numFmtId="0" fontId="98" fillId="29" borderId="0" xfId="0" applyFont="1" applyFill="1" applyAlignment="1">
      <alignment horizontal="right" vertical="center" wrapText="1"/>
    </xf>
    <xf numFmtId="0" fontId="29" fillId="29" borderId="4" xfId="0" applyFont="1" applyFill="1" applyBorder="1" applyAlignment="1">
      <alignment horizontal="center" vertical="center" wrapText="1"/>
    </xf>
    <xf numFmtId="203" fontId="29" fillId="29" borderId="4" xfId="75" applyNumberFormat="1" applyFont="1" applyFill="1" applyBorder="1" applyAlignment="1">
      <alignment horizontal="center" vertical="center" wrapText="1"/>
    </xf>
    <xf numFmtId="0" fontId="29" fillId="28" borderId="4" xfId="0" applyFont="1" applyFill="1" applyBorder="1" applyAlignment="1">
      <alignment horizontal="center" vertical="center" wrapText="1"/>
    </xf>
    <xf numFmtId="0" fontId="99" fillId="29" borderId="14" xfId="0" applyFont="1" applyFill="1" applyBorder="1" applyAlignment="1">
      <alignment horizontal="left" vertical="center" wrapText="1"/>
    </xf>
    <xf numFmtId="0" fontId="67" fillId="29" borderId="14" xfId="0" applyFont="1" applyFill="1" applyBorder="1" applyAlignment="1">
      <alignment horizontal="left" vertical="center" wrapText="1"/>
    </xf>
    <xf numFmtId="3" fontId="29" fillId="29" borderId="8" xfId="75" applyNumberFormat="1" applyFont="1" applyFill="1" applyBorder="1" applyAlignment="1">
      <alignment horizontal="center" vertical="center" wrapText="1"/>
    </xf>
    <xf numFmtId="3" fontId="29" fillId="29" borderId="9" xfId="75" applyNumberFormat="1" applyFont="1" applyFill="1" applyBorder="1" applyAlignment="1">
      <alignment horizontal="center" vertical="center" wrapText="1"/>
    </xf>
    <xf numFmtId="0" fontId="96" fillId="29" borderId="0" xfId="0" applyFont="1" applyFill="1" applyAlignment="1">
      <alignment horizontal="center" vertical="center" wrapText="1"/>
    </xf>
    <xf numFmtId="0" fontId="92" fillId="28" borderId="6" xfId="0" applyFont="1" applyFill="1" applyBorder="1" applyAlignment="1">
      <alignment horizontal="center" vertical="center" wrapText="1"/>
    </xf>
    <xf numFmtId="0" fontId="93" fillId="29" borderId="15" xfId="0" applyFont="1" applyFill="1" applyBorder="1" applyAlignment="1">
      <alignment horizontal="center" vertical="center" wrapText="1"/>
    </xf>
    <xf numFmtId="0" fontId="92" fillId="29" borderId="6" xfId="0" applyFont="1" applyFill="1" applyBorder="1" applyAlignment="1">
      <alignment horizontal="center" vertical="center" wrapText="1"/>
    </xf>
    <xf numFmtId="0" fontId="92" fillId="29" borderId="4" xfId="0" applyFont="1" applyFill="1" applyBorder="1" applyAlignment="1">
      <alignment horizontal="center" vertical="center" wrapText="1"/>
    </xf>
    <xf numFmtId="203" fontId="29" fillId="28" borderId="4" xfId="75" applyNumberFormat="1" applyFont="1" applyFill="1" applyBorder="1" applyAlignment="1">
      <alignment horizontal="center" vertical="center" wrapText="1"/>
    </xf>
    <xf numFmtId="0" fontId="92" fillId="20" borderId="7" xfId="0" applyFont="1" applyFill="1" applyBorder="1" applyAlignment="1">
      <alignment horizontal="center" vertical="center" wrapText="1"/>
    </xf>
    <xf numFmtId="0" fontId="92" fillId="20" borderId="10" xfId="0" applyFont="1" applyFill="1" applyBorder="1" applyAlignment="1">
      <alignment horizontal="center" vertical="center" wrapText="1"/>
    </xf>
    <xf numFmtId="0" fontId="92" fillId="20" borderId="6" xfId="0" applyFont="1" applyFill="1" applyBorder="1" applyAlignment="1">
      <alignment horizontal="center" vertical="center" wrapText="1"/>
    </xf>
    <xf numFmtId="0" fontId="29" fillId="20" borderId="4" xfId="0" applyFont="1" applyFill="1" applyBorder="1" applyAlignment="1">
      <alignment horizontal="center" vertical="center" wrapText="1"/>
    </xf>
    <xf numFmtId="203" fontId="29" fillId="20" borderId="4" xfId="75" applyNumberFormat="1" applyFont="1" applyFill="1" applyBorder="1" applyAlignment="1">
      <alignment horizontal="center" vertical="center" wrapText="1"/>
    </xf>
    <xf numFmtId="0" fontId="78" fillId="0" borderId="0" xfId="0" applyFont="1" applyAlignment="1">
      <alignment horizontal="right" vertical="center" wrapText="1"/>
    </xf>
    <xf numFmtId="0" fontId="81" fillId="0" borderId="0" xfId="0" applyFont="1" applyAlignment="1">
      <alignment horizontal="center" vertical="center" wrapText="1"/>
    </xf>
    <xf numFmtId="0" fontId="100" fillId="0" borderId="0" xfId="0" applyFont="1" applyAlignment="1">
      <alignment horizontal="center" vertical="center" wrapText="1"/>
    </xf>
    <xf numFmtId="0" fontId="78" fillId="0" borderId="0" xfId="0" applyFont="1" applyAlignment="1">
      <alignment horizontal="center" vertical="center" wrapText="1"/>
    </xf>
    <xf numFmtId="0" fontId="76" fillId="0" borderId="4" xfId="0" applyFont="1" applyBorder="1" applyAlignment="1">
      <alignment horizontal="center" vertical="center" wrapText="1"/>
    </xf>
    <xf numFmtId="3" fontId="76" fillId="28" borderId="4" xfId="0" applyNumberFormat="1" applyFont="1" applyFill="1" applyBorder="1" applyAlignment="1">
      <alignment horizontal="center" vertical="center" wrapText="1"/>
    </xf>
    <xf numFmtId="0" fontId="76" fillId="28" borderId="8" xfId="0" applyFont="1" applyFill="1" applyBorder="1" applyAlignment="1">
      <alignment horizontal="center" vertical="center" wrapText="1"/>
    </xf>
    <xf numFmtId="0" fontId="76" fillId="28" borderId="9" xfId="0" applyFont="1" applyFill="1" applyBorder="1" applyAlignment="1">
      <alignment horizontal="center" vertical="center" wrapText="1"/>
    </xf>
    <xf numFmtId="3" fontId="76" fillId="0" borderId="4" xfId="0" applyNumberFormat="1" applyFont="1" applyBorder="1" applyAlignment="1">
      <alignment horizontal="center" vertical="center" wrapText="1"/>
    </xf>
    <xf numFmtId="3" fontId="21" fillId="0" borderId="4" xfId="75" applyNumberFormat="1" applyFont="1" applyBorder="1" applyAlignment="1">
      <alignment horizontal="center" vertical="center" wrapText="1"/>
    </xf>
    <xf numFmtId="3" fontId="76" fillId="28" borderId="16" xfId="0" applyNumberFormat="1" applyFont="1" applyFill="1" applyBorder="1" applyAlignment="1">
      <alignment horizontal="center" vertical="center" wrapText="1"/>
    </xf>
    <xf numFmtId="3" fontId="76" fillId="28" borderId="14" xfId="0" applyNumberFormat="1" applyFont="1" applyFill="1" applyBorder="1" applyAlignment="1">
      <alignment horizontal="center" vertical="center" wrapText="1"/>
    </xf>
    <xf numFmtId="3" fontId="76" fillId="28" borderId="11" xfId="0" applyNumberFormat="1" applyFont="1" applyFill="1" applyBorder="1" applyAlignment="1">
      <alignment horizontal="center" vertical="center" wrapText="1"/>
    </xf>
    <xf numFmtId="3" fontId="76" fillId="28" borderId="17" xfId="0" applyNumberFormat="1" applyFont="1" applyFill="1" applyBorder="1" applyAlignment="1">
      <alignment horizontal="center" vertical="center" wrapText="1"/>
    </xf>
    <xf numFmtId="3" fontId="76" fillId="28" borderId="18" xfId="0" applyNumberFormat="1" applyFont="1" applyFill="1" applyBorder="1" applyAlignment="1">
      <alignment horizontal="center" vertical="center" wrapText="1"/>
    </xf>
    <xf numFmtId="3" fontId="76" fillId="28" borderId="13" xfId="0" applyNumberFormat="1" applyFont="1" applyFill="1" applyBorder="1" applyAlignment="1">
      <alignment horizontal="center" vertical="center" wrapText="1"/>
    </xf>
    <xf numFmtId="0" fontId="76" fillId="0" borderId="16" xfId="0" applyFont="1" applyBorder="1" applyAlignment="1">
      <alignment horizontal="center" vertical="center" wrapText="1"/>
    </xf>
    <xf numFmtId="0" fontId="76" fillId="0" borderId="14" xfId="0" applyFont="1" applyBorder="1" applyAlignment="1">
      <alignment horizontal="center" vertical="center" wrapText="1"/>
    </xf>
    <xf numFmtId="0" fontId="76" fillId="0" borderId="11" xfId="0" applyFont="1" applyBorder="1" applyAlignment="1">
      <alignment horizontal="center" vertical="center" wrapText="1"/>
    </xf>
    <xf numFmtId="0" fontId="76" fillId="0" borderId="17" xfId="0" applyFont="1" applyBorder="1" applyAlignment="1">
      <alignment horizontal="center" vertical="center" wrapText="1"/>
    </xf>
    <xf numFmtId="0" fontId="76" fillId="0" borderId="18" xfId="0" applyFont="1" applyBorder="1" applyAlignment="1">
      <alignment horizontal="center" vertical="center" wrapText="1"/>
    </xf>
    <xf numFmtId="0" fontId="76" fillId="0" borderId="13" xfId="0" applyFont="1" applyBorder="1" applyAlignment="1">
      <alignment horizontal="center" vertical="center" wrapText="1"/>
    </xf>
    <xf numFmtId="3" fontId="0" fillId="28" borderId="15" xfId="0" applyNumberFormat="1" applyFill="1" applyBorder="1" applyAlignment="1">
      <alignment horizontal="center" vertical="center"/>
    </xf>
    <xf numFmtId="3" fontId="0" fillId="28" borderId="0" xfId="0" applyNumberFormat="1" applyFill="1" applyAlignment="1">
      <alignment horizontal="center" vertical="center"/>
    </xf>
    <xf numFmtId="0" fontId="101" fillId="0" borderId="14" xfId="0" applyFont="1" applyBorder="1" applyAlignment="1">
      <alignment horizontal="left" vertical="center"/>
    </xf>
    <xf numFmtId="0" fontId="101" fillId="0" borderId="0" xfId="0" applyFont="1" applyAlignment="1">
      <alignment horizontal="left" vertical="center"/>
    </xf>
    <xf numFmtId="0" fontId="78" fillId="0" borderId="18" xfId="0" applyFont="1" applyBorder="1" applyAlignment="1">
      <alignment horizontal="center" vertical="center" wrapText="1"/>
    </xf>
    <xf numFmtId="3" fontId="76" fillId="0" borderId="8" xfId="0" applyNumberFormat="1" applyFont="1" applyBorder="1" applyAlignment="1">
      <alignment horizontal="center" vertical="center" wrapText="1"/>
    </xf>
    <xf numFmtId="3" fontId="76" fillId="0" borderId="9" xfId="0" applyNumberFormat="1" applyFont="1" applyBorder="1" applyAlignment="1">
      <alignment horizontal="center" vertical="center" wrapText="1"/>
    </xf>
    <xf numFmtId="3" fontId="76" fillId="0" borderId="7" xfId="0" applyNumberFormat="1" applyFont="1" applyBorder="1" applyAlignment="1">
      <alignment horizontal="center" vertical="center" wrapText="1"/>
    </xf>
    <xf numFmtId="3" fontId="76" fillId="0" borderId="6" xfId="0" applyNumberFormat="1" applyFont="1" applyBorder="1" applyAlignment="1">
      <alignment horizontal="center" vertical="center" wrapText="1"/>
    </xf>
    <xf numFmtId="0" fontId="76" fillId="28" borderId="4" xfId="0" applyFont="1" applyFill="1" applyBorder="1" applyAlignment="1">
      <alignment horizontal="center" vertical="center" wrapText="1"/>
    </xf>
    <xf numFmtId="0" fontId="75" fillId="28" borderId="15" xfId="0" applyFont="1" applyFill="1" applyBorder="1" applyAlignment="1">
      <alignment horizontal="center" vertical="center" wrapText="1"/>
    </xf>
    <xf numFmtId="0" fontId="75" fillId="0" borderId="0" xfId="0" applyFont="1" applyAlignment="1">
      <alignment horizontal="left" vertical="center" wrapText="1"/>
    </xf>
    <xf numFmtId="0" fontId="76" fillId="0" borderId="6" xfId="0" applyFont="1" applyBorder="1" applyAlignment="1">
      <alignment horizontal="center" vertical="center" wrapText="1"/>
    </xf>
    <xf numFmtId="0" fontId="75" fillId="0" borderId="0" xfId="0" applyFont="1" applyBorder="1" applyAlignment="1">
      <alignment vertical="center" wrapText="1"/>
    </xf>
    <xf numFmtId="0" fontId="76" fillId="29" borderId="4" xfId="0" applyFont="1" applyFill="1" applyBorder="1" applyAlignment="1">
      <alignment horizontal="center" vertical="center" wrapText="1"/>
    </xf>
  </cellXfs>
  <cellStyles count="92">
    <cellStyle name="Normal" xfId="0"/>
    <cellStyle name="          &#10;&#10;shell=progman.exe&#10;&#10;m" xfId="15"/>
    <cellStyle name="          &#13;&#10;shell=progman.exe&#13;&#10;m" xfId="16"/>
    <cellStyle name="          _x000d__x000a_shell=progman.exe_x000d__x000a_m" xfId="17"/>
    <cellStyle name="???? [0.00]_      " xfId="18"/>
    <cellStyle name="????_      " xfId="19"/>
    <cellStyle name="??_      " xfId="20"/>
    <cellStyle name="??A? [0]_laroux_1_¢¬???¢â? " xfId="21"/>
    <cellStyle name="??A?_laroux_1_¢¬???¢â? " xfId="22"/>
    <cellStyle name="?¡±¢¥?_?¨ù??¢´¢¥_¢¬???¢â? " xfId="23"/>
    <cellStyle name="_x0001_?¶æµ_x001B_ºß­ " xfId="24"/>
    <cellStyle name="?Heading " xfId="25"/>
    <cellStyle name="_x0001_¨c^ " xfId="26"/>
    <cellStyle name="_x0001_¨Œc^ " xfId="27"/>
    <cellStyle name="_x0001_µÑTÖ " xfId="28"/>
    <cellStyle name="1" xfId="29"/>
    <cellStyle name="1_Gia_VLQL48_duyet " xfId="30"/>
    <cellStyle name="¹éºÐÀ²_      " xfId="31"/>
    <cellStyle name="2_Gia_VLQL48_duyet " xfId="32"/>
    <cellStyle name="20% - Accent1" xfId="33"/>
    <cellStyle name="20% - Accent2" xfId="34"/>
    <cellStyle name="20% - Accent3" xfId="35"/>
    <cellStyle name="20% - Accent4" xfId="36"/>
    <cellStyle name="20% - Accent5" xfId="37"/>
    <cellStyle name="20% - Accent6" xfId="38"/>
    <cellStyle name="3_Gia_VLQL48_duyet " xfId="39"/>
    <cellStyle name="4_Gia_VLQL48_duyet " xfId="40"/>
    <cellStyle name="40% - Accent1" xfId="41"/>
    <cellStyle name="40% - Accent2" xfId="42"/>
    <cellStyle name="40% - Accent3" xfId="43"/>
    <cellStyle name="40% - Accent4" xfId="44"/>
    <cellStyle name="40% - Accent5" xfId="45"/>
    <cellStyle name="40% - Accent6" xfId="46"/>
    <cellStyle name="60% - Accent1" xfId="47"/>
    <cellStyle name="60% - Accent2" xfId="48"/>
    <cellStyle name="60% - Accent3" xfId="49"/>
    <cellStyle name="60% - Accent4" xfId="50"/>
    <cellStyle name="60% - Accent5" xfId="51"/>
    <cellStyle name="60% - Accent6" xfId="52"/>
    <cellStyle name="_x0001_Å»_x001E_´ " xfId="53"/>
    <cellStyle name="Accent1" xfId="54"/>
    <cellStyle name="Accent2" xfId="55"/>
    <cellStyle name="Accent3" xfId="56"/>
    <cellStyle name="Accent4" xfId="57"/>
    <cellStyle name="Accent5" xfId="58"/>
    <cellStyle name="Accent6" xfId="59"/>
    <cellStyle name="ÅëÈ­ [0]_      " xfId="60"/>
    <cellStyle name="AeE­ [0]_INQUIRY ¿?¾÷AßAø " xfId="61"/>
    <cellStyle name="ÅëÈ­_      " xfId="62"/>
    <cellStyle name="AeE­_INQUIRY ¿?¾÷AßAø " xfId="63"/>
    <cellStyle name="ÄÞ¸¶ [0]_      " xfId="64"/>
    <cellStyle name="AÞ¸¶ [0]_INQUIRY ¿?¾÷AßAø " xfId="65"/>
    <cellStyle name="ÄÞ¸¶_      " xfId="66"/>
    <cellStyle name="AÞ¸¶_INQUIRY ¿?¾÷AßAø " xfId="67"/>
    <cellStyle name="Bad" xfId="68"/>
    <cellStyle name="C?AØ_¿?¾÷CoE² " xfId="69"/>
    <cellStyle name="Ç¥ÁØ_      " xfId="70"/>
    <cellStyle name="C￥AØ_¿μ¾÷CoE² " xfId="71"/>
    <cellStyle name="Ç¥ÁØ_ÿÿÿÿÿÿ_4_ÃÑÇÕ°è " xfId="72"/>
    <cellStyle name="Calculation" xfId="73"/>
    <cellStyle name="Check Cell" xfId="74"/>
    <cellStyle name="Comma" xfId="75"/>
    <cellStyle name="Comma [0]" xfId="76"/>
    <cellStyle name="Comma 2" xfId="77"/>
    <cellStyle name="Currency" xfId="78"/>
    <cellStyle name="Currency [0]" xfId="79"/>
    <cellStyle name="_x0001_dÏÈ¹ " xfId="80"/>
    <cellStyle name="Explanatory Text" xfId="81"/>
    <cellStyle name="Followed Hyperlink" xfId="82"/>
    <cellStyle name="Good" xfId="83"/>
    <cellStyle name="Heading 1" xfId="84"/>
    <cellStyle name="Heading 2" xfId="85"/>
    <cellStyle name="Heading 3" xfId="86"/>
    <cellStyle name="Heading 4" xfId="87"/>
    <cellStyle name="Hyperlink" xfId="88"/>
    <cellStyle name="_x0001_íå_x001B_ô " xfId="89"/>
    <cellStyle name="Input" xfId="90"/>
    <cellStyle name="Linked Cell" xfId="91"/>
    <cellStyle name="Milliers [0]_      " xfId="92"/>
    <cellStyle name="Milliers_      " xfId="93"/>
    <cellStyle name="Monétaire [0]_      " xfId="94"/>
    <cellStyle name="Monétaire_      " xfId="95"/>
    <cellStyle name="Neutral" xfId="96"/>
    <cellStyle name="Normal 59" xfId="97"/>
    <cellStyle name="Note" xfId="98"/>
    <cellStyle name="Output" xfId="99"/>
    <cellStyle name="Percent" xfId="100"/>
    <cellStyle name="Title" xfId="101"/>
    <cellStyle name="Total" xfId="102"/>
    <cellStyle name="Warning Text" xfId="103"/>
    <cellStyle name="콤마 [0]_ 비목별 월별기술 " xfId="104"/>
    <cellStyle name="콤마_ 비목별 월별기술 "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phu\c\@K-Phu\BAOGIA\Mien_Nam\2002\Utilized_Camau\CIVIL%20BOQs\6823%20PS%2017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TA022-N2\Construction\WORKS\6787\civil\final\option\6787CWFASE2CASE2_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THANH%20TUAN\&#272;&#7844;T\H&#212;I%20D&#212;NG%20&#272;&#194;U%20GIA%20&#272;&#258;C%20BI&#202;T\1%20BC%20THU%20TI&#7872;N%20SD%20&#272;&#7844;T%20HO&#192;N%20CH&#7880;NH(5.11.1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194;M%202021\H&#7885;p%20H&#7897;i%20&#273;&#7891;ng%20nh&#226;n%20d&#226;n%20huy&#7879;n\th&#225;ng%207\&#273;i&#7873;u%20ch&#7881;nh%20KHDDTC%20giai%20&#273;o&#7841;n%202021-2025%20(l&#7847;n%203)\T&#7901;%20tr&#236;nh%202021%20-2025%20(ng&#224;y%2017-6-20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Gioi thieu"/>
      <sheetName val="VL"/>
      <sheetName val="Du Toan"/>
      <sheetName val="6823_PS_1700"/>
      <sheetName val="PU_ITALY_"/>
      <sheetName val="6823_PS_17001"/>
      <sheetName val="PU_ITALY_1"/>
      <sheetName val="LKVL-CK-HT-GD1"/>
      <sheetName val="TONGKE-HT"/>
      <sheetName val="he so"/>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갑지"/>
      <sheetName val="6823_PS_17002"/>
      <sheetName val="PU_ITALY_2"/>
      <sheetName val="XD4Poppy"/>
      <sheetName val="V-M(Bdinh)"/>
      <sheetName val="PT ksat"/>
      <sheetName val="LUONG KS"/>
      <sheetName val="May"/>
      <sheetName val="heso"/>
      <sheetName val="PTDG"/>
      <sheetName val="THDT"/>
      <sheetName val="VAT LIEU"/>
      <sheetName val="DTCT"/>
      <sheetName val="ranh hong"/>
      <sheetName val="SILICATE"/>
      <sheetName val="gVL"/>
      <sheetName val="Chi tiết Goc -A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 val="VL"/>
      <sheetName val="A1.CN"/>
      <sheetName val="PTDG"/>
      <sheetName val="CTG"/>
      <sheetName val="phuluc1"/>
      <sheetName val="So doi chieu LC"/>
      <sheetName val="CBKC-110"/>
      <sheetName val="dnc4"/>
      <sheetName val="project management"/>
      <sheetName val="실행철강하도"/>
      <sheetName val="침하계"/>
      <sheetName val="BETON"/>
      <sheetName val="갑지"/>
      <sheetName val="24-ACMV"/>
      <sheetName val="chitimc"/>
      <sheetName val="giathanh1"/>
      <sheetName val="Titles"/>
      <sheetName val="Rates 2009"/>
      <sheetName val="SL"/>
      <sheetName val="TH_CNO"/>
      <sheetName val="NK_CHUNG"/>
      <sheetName val="Adix A"/>
      <sheetName val="dg67-1"/>
      <sheetName val="May"/>
      <sheetName val="TONG HOP T5 1998"/>
      <sheetName val="Du_lieu"/>
      <sheetName val="MAIN GATE HOUSE"/>
      <sheetName val="P"/>
      <sheetName val="THVT"/>
      <sheetName val="O20"/>
      <sheetName val="CAT_5"/>
      <sheetName val="BQMP"/>
      <sheetName val="산근"/>
      <sheetName val="inter"/>
      <sheetName val="대비"/>
      <sheetName val="REINF."/>
      <sheetName val="SKETCH"/>
      <sheetName val="LOADS"/>
      <sheetName val="집계표"/>
      <sheetName val="Dulieu"/>
      <sheetName val="chiet tinh"/>
      <sheetName val="Don_gia"/>
      <sheetName val="DON_GIA_TRAM_(3)"/>
      <sheetName val="7606_DZ"/>
      <sheetName val="TONG_HOP_VL-NC_TT"/>
      <sheetName val="CHITIET_VL-NC-TT_-1p"/>
      <sheetName val="KPVC-BD_"/>
      <sheetName val="Ng.hàng xà+bulong"/>
      <sheetName val="SITE-E"/>
      <sheetName val="Keothep"/>
      <sheetName val="Re-bar"/>
      <sheetName val="DLDTLN"/>
      <sheetName val="차액보증"/>
      <sheetName val="Bang KL"/>
      <sheetName val="Ts"/>
      <sheetName val="Config"/>
      <sheetName val="DMCP"/>
      <sheetName val="HS_TDT"/>
      <sheetName val="ALLOWANCE"/>
      <sheetName val="MH RATE"/>
      <sheetName val="Sheet3"/>
      <sheetName val="KPTH-T12"/>
      <sheetName val="Thamgia-T10"/>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WT-LIST"/>
      <sheetName val="입찰안"/>
      <sheetName val="Đầu vào"/>
      <sheetName val="Chi tiet XD TBA"/>
      <sheetName val="K95"/>
      <sheetName val="금융비용"/>
      <sheetName val="K98"/>
      <sheetName val="EXTERNAL"/>
      <sheetName val="LaborPY"/>
      <sheetName val="LaborKH"/>
      <sheetName val="Equip "/>
      <sheetName val="Material"/>
      <sheetName val="DG thep ma kem"/>
      <sheetName val="dm366"/>
      <sheetName val="DG-VL"/>
      <sheetName val="PTDGCT"/>
      <sheetName val="BGD"/>
      <sheetName val="KCS"/>
      <sheetName val="KD"/>
      <sheetName val="KT"/>
      <sheetName val="KTNL"/>
      <sheetName val="KH"/>
      <sheetName val="PX-SX"/>
      <sheetName val="TC"/>
      <sheetName val="Lcau - Lxuc"/>
      <sheetName val="damgiua"/>
      <sheetName val="dgct"/>
      <sheetName val="Chenh lech vat tu"/>
      <sheetName val="CT vat lieu"/>
      <sheetName val="vcdngan"/>
      <sheetName val="366"/>
      <sheetName val="Trạm biến áp"/>
      <sheetName val="Đơn Giá "/>
      <sheetName val="Diện tích"/>
      <sheetName val="1_Khái toán"/>
      <sheetName val="ironmongery"/>
      <sheetName val="TBA"/>
      <sheetName val="DM 6061"/>
      <sheetName val="Gia"/>
      <sheetName val="DG DZ"/>
      <sheetName val="DG TBA"/>
      <sheetName val="DGXD"/>
      <sheetName val="DM"/>
      <sheetName val="Data Input"/>
      <sheetName val="Giá"/>
      <sheetName val="DM1776"/>
      <sheetName val="DM228"/>
      <sheetName val="DM4970"/>
      <sheetName val="Camay_DP"/>
      <sheetName val="DM6061"/>
      <sheetName val="Luong2"/>
      <sheetName val="CT-35"/>
      <sheetName val="CT-0.4KV"/>
      <sheetName val="KL Chi tiết Xây tô"/>
      <sheetName val="07Base Cost"/>
      <sheetName val="rate material"/>
      <sheetName val="DTOAN"/>
      <sheetName val="Chi tiet KL"/>
      <sheetName val="Tổng hợp KL"/>
      <sheetName val="Barrem"/>
      <sheetName val="BM"/>
      <sheetName val="Xay lapduongR3"/>
      <sheetName val="Equipment"/>
      <sheetName val="DT_THAU"/>
      <sheetName val="말뚝지지력산정"/>
      <sheetName val="04 - XUONG DET B"/>
      <sheetName val="CTGX"/>
      <sheetName val="CTG-1"/>
      <sheetName val="Bill 1_Quy dinh chung"/>
      <sheetName val="1.R18 BF"/>
      <sheetName val="A"/>
      <sheetName val="G"/>
      <sheetName val="F-B"/>
      <sheetName val="H-J"/>
      <sheetName val="6.External works-R18"/>
      <sheetName val="Phan khai KLuong"/>
      <sheetName val="Duphong"/>
      <sheetName val="01"/>
      <sheetName val="02"/>
      <sheetName val=" 03"/>
      <sheetName val="04"/>
      <sheetName val="05"/>
      <sheetName val="06"/>
      <sheetName val="07"/>
      <sheetName val="08"/>
      <sheetName val="09"/>
      <sheetName val="chieu day san"/>
      <sheetName val="Podium Concrete Works"/>
      <sheetName val="KLCT- TOWER"/>
      <sheetName val="KLCT- PODIUM"/>
      <sheetName val="CANDOI"/>
      <sheetName val="MATK"/>
      <sheetName val="NHATKY"/>
      <sheetName val="Standardwerte"/>
      <sheetName val="Gia thanh chuoi su"/>
      <sheetName val="Tiep dia"/>
      <sheetName val="Don gia vung III-Can Tho"/>
      <sheetName val="base"/>
      <sheetName val="DGG"/>
      <sheetName val="INDEX"/>
      <sheetName val="Area Cal"/>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PAGE 1"/>
      <sheetName val="BKBANRA"/>
      <sheetName val="BKMUAVAO"/>
      <sheetName val="INFO"/>
      <sheetName val="Summary"/>
      <sheetName val="Cp&gt;10-Ln&lt;10"/>
      <sheetName val="Ln&lt;20"/>
      <sheetName val="EIRR&gt;1&lt;1"/>
      <sheetName val="EIRR&gt; 2"/>
      <sheetName val="EIRR&lt;2"/>
      <sheetName val="Sheet2"/>
      <sheetName val="負荷集計（断熱不燃）"/>
      <sheetName val="GAEYO"/>
      <sheetName val="7606-TBA"/>
      <sheetName val="7606-ĐZ"/>
      <sheetName val="DM 67"/>
      <sheetName val="Đầu tư"/>
      <sheetName val="DL"/>
      <sheetName val="????"/>
      <sheetName val="CE(E)"/>
      <sheetName val="CE(M)"/>
      <sheetName val="Project Data"/>
      <sheetName val="chiettinh"/>
      <sheetName val="실행"/>
      <sheetName val="6787CWFASE2CASE2_00.xls"/>
      <sheetName val="list"/>
      <sheetName val="T&amp;D"/>
      <sheetName val="THDT goi thau TB"/>
      <sheetName val="Tien do TV"/>
      <sheetName val="QD957"/>
      <sheetName val="Loại Vật tư"/>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uc "/>
      <sheetName val="01.16"/>
      <sheetName val="02.16"/>
      <sheetName val="03.16"/>
      <sheetName val="GIAO.16"/>
      <sheetName val="1.17"/>
      <sheetName val="2.17"/>
      <sheetName val="3.17"/>
      <sheetName val="04.17"/>
      <sheetName val="5.17"/>
      <sheetName val="6.17"/>
      <sheetName val="7.17"/>
      <sheetName val="8.17"/>
      <sheetName val="1.18"/>
      <sheetName val="2.18"/>
      <sheetName val="Tổng hợp 5.11.18"/>
      <sheetName val="thu từng năm"/>
      <sheetName val="Chưa nộp tiền"/>
    </sheetNames>
    <sheetDataSet>
      <sheetData sheetId="15">
        <row r="13">
          <cell r="M13">
            <v>73252.39893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ieu 01 TH"/>
      <sheetName val="Bieu 02a NSDP (N)"/>
      <sheetName val="Bieu 02b NSDP (H)"/>
      <sheetName val="Bieu 03 NSTW"/>
      <sheetName val="Bieu 04 Thu de lai"/>
      <sheetName val="Bieu 05. CTMTQG"/>
      <sheetName val="Bieu 06 ODA"/>
      <sheetName val="Biểu 1"/>
      <sheetName val="Biểu 2"/>
      <sheetName val="Bieu 04 Thu de lai 21-25"/>
    </sheetNames>
    <sheetDataSet>
      <sheetData sheetId="8">
        <row r="106">
          <cell r="B106" t="str">
            <v>Nguồn Kết dư ngân sách huyện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B050"/>
  </sheetPr>
  <dimension ref="A1:AA25"/>
  <sheetViews>
    <sheetView showZeros="0" view="pageBreakPreview" zoomScale="60" zoomScaleNormal="70" zoomScalePageLayoutView="0" workbookViewId="0" topLeftCell="A18">
      <selection activeCell="W15" sqref="W15"/>
    </sheetView>
  </sheetViews>
  <sheetFormatPr defaultColWidth="9.140625" defaultRowHeight="15"/>
  <cols>
    <col min="1" max="1" width="7.00390625" style="235" customWidth="1"/>
    <col min="2" max="2" width="60.57421875" style="207" customWidth="1"/>
    <col min="3" max="3" width="20.7109375" style="261" hidden="1" customWidth="1"/>
    <col min="4" max="4" width="16.421875" style="262" hidden="1" customWidth="1"/>
    <col min="5" max="5" width="18.8515625" style="262" hidden="1" customWidth="1"/>
    <col min="6" max="6" width="17.421875" style="262" hidden="1" customWidth="1"/>
    <col min="7" max="7" width="19.8515625" style="237" hidden="1" customWidth="1"/>
    <col min="8" max="9" width="19.140625" style="237" hidden="1" customWidth="1"/>
    <col min="10" max="10" width="16.421875" style="262" hidden="1" customWidth="1"/>
    <col min="11" max="11" width="18.8515625" style="262" hidden="1" customWidth="1"/>
    <col min="12" max="12" width="17.421875" style="262" hidden="1" customWidth="1"/>
    <col min="13" max="13" width="19.8515625" style="237" hidden="1" customWidth="1"/>
    <col min="14" max="15" width="19.140625" style="237" hidden="1" customWidth="1"/>
    <col min="16" max="16" width="16.421875" style="314" customWidth="1"/>
    <col min="17" max="17" width="18.8515625" style="314" customWidth="1"/>
    <col min="18" max="18" width="17.421875" style="314" customWidth="1"/>
    <col min="19" max="19" width="19.8515625" style="237" hidden="1" customWidth="1"/>
    <col min="20" max="21" width="19.140625" style="237" hidden="1" customWidth="1"/>
    <col min="22" max="22" width="16.421875" style="237" customWidth="1"/>
    <col min="23" max="23" width="18.8515625" style="237" customWidth="1"/>
    <col min="24" max="24" width="17.421875" style="237" customWidth="1"/>
    <col min="25" max="25" width="19.140625" style="235" customWidth="1"/>
    <col min="26" max="26" width="9.140625" style="231" customWidth="1"/>
    <col min="27" max="27" width="9.421875" style="231" bestFit="1" customWidth="1"/>
    <col min="28" max="16384" width="9.140625" style="231" customWidth="1"/>
  </cols>
  <sheetData>
    <row r="1" spans="1:25" s="230" customFormat="1" ht="18">
      <c r="A1" s="355" t="s">
        <v>273</v>
      </c>
      <c r="B1" s="355"/>
      <c r="C1" s="355"/>
      <c r="D1" s="355"/>
      <c r="E1" s="355"/>
      <c r="F1" s="355"/>
      <c r="G1" s="355"/>
      <c r="H1" s="355"/>
      <c r="I1" s="355"/>
      <c r="J1" s="355"/>
      <c r="K1" s="355"/>
      <c r="L1" s="355"/>
      <c r="M1" s="355"/>
      <c r="N1" s="355"/>
      <c r="O1" s="355"/>
      <c r="P1" s="355"/>
      <c r="Q1" s="355"/>
      <c r="R1" s="355"/>
      <c r="S1" s="355"/>
      <c r="T1" s="355"/>
      <c r="U1" s="355"/>
      <c r="V1" s="355"/>
      <c r="W1" s="355"/>
      <c r="X1" s="355"/>
      <c r="Y1" s="355"/>
    </row>
    <row r="2" spans="1:25" s="230" customFormat="1" ht="22.5" customHeight="1">
      <c r="A2" s="348" t="s">
        <v>300</v>
      </c>
      <c r="B2" s="348"/>
      <c r="C2" s="348"/>
      <c r="D2" s="348"/>
      <c r="E2" s="348"/>
      <c r="F2" s="348"/>
      <c r="G2" s="348"/>
      <c r="H2" s="348"/>
      <c r="I2" s="348"/>
      <c r="J2" s="348"/>
      <c r="K2" s="348"/>
      <c r="L2" s="348"/>
      <c r="M2" s="348"/>
      <c r="N2" s="348"/>
      <c r="O2" s="348"/>
      <c r="P2" s="348"/>
      <c r="Q2" s="348"/>
      <c r="R2" s="348"/>
      <c r="S2" s="348"/>
      <c r="T2" s="348"/>
      <c r="U2" s="348"/>
      <c r="V2" s="348"/>
      <c r="W2" s="348"/>
      <c r="X2" s="348"/>
      <c r="Y2" s="348"/>
    </row>
    <row r="3" spans="1:25" s="230" customFormat="1" ht="22.5" customHeight="1" hidden="1">
      <c r="A3" s="348" t="s">
        <v>206</v>
      </c>
      <c r="B3" s="348"/>
      <c r="C3" s="348"/>
      <c r="D3" s="348"/>
      <c r="E3" s="348"/>
      <c r="F3" s="348"/>
      <c r="G3" s="348"/>
      <c r="H3" s="348"/>
      <c r="I3" s="348"/>
      <c r="J3" s="348"/>
      <c r="K3" s="348"/>
      <c r="L3" s="348"/>
      <c r="M3" s="348"/>
      <c r="N3" s="348"/>
      <c r="O3" s="348"/>
      <c r="P3" s="348"/>
      <c r="Q3" s="348"/>
      <c r="R3" s="348"/>
      <c r="S3" s="348"/>
      <c r="T3" s="348"/>
      <c r="U3" s="348"/>
      <c r="V3" s="348"/>
      <c r="W3" s="348"/>
      <c r="X3" s="348"/>
      <c r="Y3" s="348"/>
    </row>
    <row r="4" spans="1:25" s="230" customFormat="1" ht="22.5" customHeight="1" hidden="1">
      <c r="A4" s="348" t="s">
        <v>199</v>
      </c>
      <c r="B4" s="348"/>
      <c r="C4" s="348"/>
      <c r="D4" s="348"/>
      <c r="E4" s="348"/>
      <c r="F4" s="348"/>
      <c r="G4" s="348"/>
      <c r="H4" s="348"/>
      <c r="I4" s="348"/>
      <c r="J4" s="348"/>
      <c r="K4" s="348"/>
      <c r="L4" s="348"/>
      <c r="M4" s="348"/>
      <c r="N4" s="348"/>
      <c r="O4" s="348"/>
      <c r="P4" s="348"/>
      <c r="Q4" s="348"/>
      <c r="R4" s="348"/>
      <c r="S4" s="348"/>
      <c r="T4" s="348"/>
      <c r="U4" s="348"/>
      <c r="V4" s="348"/>
      <c r="W4" s="348"/>
      <c r="X4" s="348"/>
      <c r="Y4" s="348"/>
    </row>
    <row r="5" spans="1:25" s="230" customFormat="1" ht="22.5" customHeight="1" hidden="1">
      <c r="A5" s="348" t="s">
        <v>200</v>
      </c>
      <c r="B5" s="348"/>
      <c r="C5" s="348"/>
      <c r="D5" s="348"/>
      <c r="E5" s="348"/>
      <c r="F5" s="348"/>
      <c r="G5" s="348"/>
      <c r="H5" s="348"/>
      <c r="I5" s="348"/>
      <c r="J5" s="348"/>
      <c r="K5" s="348"/>
      <c r="L5" s="348"/>
      <c r="M5" s="348"/>
      <c r="N5" s="348"/>
      <c r="O5" s="348"/>
      <c r="P5" s="348"/>
      <c r="Q5" s="348"/>
      <c r="R5" s="348"/>
      <c r="S5" s="348"/>
      <c r="T5" s="348"/>
      <c r="U5" s="348"/>
      <c r="V5" s="348"/>
      <c r="W5" s="348"/>
      <c r="X5" s="348"/>
      <c r="Y5" s="348"/>
    </row>
    <row r="6" spans="1:25" ht="24" customHeight="1">
      <c r="A6" s="238"/>
      <c r="B6" s="239"/>
      <c r="C6" s="256"/>
      <c r="D6" s="356" t="s">
        <v>281</v>
      </c>
      <c r="E6" s="356"/>
      <c r="F6" s="356"/>
      <c r="G6" s="356"/>
      <c r="H6" s="356"/>
      <c r="I6" s="356"/>
      <c r="J6" s="356"/>
      <c r="K6" s="356"/>
      <c r="L6" s="356"/>
      <c r="M6" s="356"/>
      <c r="N6" s="356"/>
      <c r="O6" s="356"/>
      <c r="P6" s="356"/>
      <c r="Q6" s="356"/>
      <c r="R6" s="356"/>
      <c r="S6" s="356"/>
      <c r="T6" s="356"/>
      <c r="U6" s="356"/>
      <c r="V6" s="356"/>
      <c r="W6" s="356"/>
      <c r="X6" s="356"/>
      <c r="Y6" s="356"/>
    </row>
    <row r="7" spans="1:25" ht="54.75" customHeight="1">
      <c r="A7" s="334" t="s">
        <v>179</v>
      </c>
      <c r="B7" s="337" t="s">
        <v>280</v>
      </c>
      <c r="C7" s="340" t="s">
        <v>269</v>
      </c>
      <c r="D7" s="343" t="s">
        <v>274</v>
      </c>
      <c r="E7" s="344"/>
      <c r="F7" s="344"/>
      <c r="G7" s="344"/>
      <c r="H7" s="344"/>
      <c r="I7" s="345"/>
      <c r="J7" s="346" t="s">
        <v>302</v>
      </c>
      <c r="K7" s="347"/>
      <c r="L7" s="347"/>
      <c r="M7" s="347"/>
      <c r="N7" s="347"/>
      <c r="O7" s="347"/>
      <c r="P7" s="331" t="s">
        <v>306</v>
      </c>
      <c r="Q7" s="332"/>
      <c r="R7" s="332"/>
      <c r="S7" s="332"/>
      <c r="T7" s="332"/>
      <c r="U7" s="332"/>
      <c r="V7" s="353" t="s">
        <v>307</v>
      </c>
      <c r="W7" s="353"/>
      <c r="X7" s="353"/>
      <c r="Y7" s="334" t="s">
        <v>3</v>
      </c>
    </row>
    <row r="8" spans="1:25" ht="25.5" customHeight="1">
      <c r="A8" s="335"/>
      <c r="B8" s="338"/>
      <c r="C8" s="341"/>
      <c r="D8" s="329" t="s">
        <v>25</v>
      </c>
      <c r="E8" s="329"/>
      <c r="F8" s="329"/>
      <c r="G8" s="329"/>
      <c r="H8" s="329"/>
      <c r="I8" s="330"/>
      <c r="J8" s="325" t="s">
        <v>25</v>
      </c>
      <c r="K8" s="325"/>
      <c r="L8" s="325"/>
      <c r="M8" s="325"/>
      <c r="N8" s="325"/>
      <c r="O8" s="325"/>
      <c r="P8" s="325" t="s">
        <v>25</v>
      </c>
      <c r="Q8" s="325"/>
      <c r="R8" s="325"/>
      <c r="S8" s="325"/>
      <c r="T8" s="325"/>
      <c r="U8" s="325"/>
      <c r="V8" s="325" t="s">
        <v>25</v>
      </c>
      <c r="W8" s="325"/>
      <c r="X8" s="325"/>
      <c r="Y8" s="335"/>
    </row>
    <row r="9" spans="1:25" ht="25.5" customHeight="1">
      <c r="A9" s="335"/>
      <c r="B9" s="338"/>
      <c r="C9" s="341"/>
      <c r="D9" s="350" t="s">
        <v>208</v>
      </c>
      <c r="E9" s="328" t="s">
        <v>122</v>
      </c>
      <c r="F9" s="329"/>
      <c r="G9" s="329"/>
      <c r="H9" s="330"/>
      <c r="I9" s="357" t="s">
        <v>207</v>
      </c>
      <c r="J9" s="349" t="s">
        <v>208</v>
      </c>
      <c r="K9" s="325" t="s">
        <v>122</v>
      </c>
      <c r="L9" s="325"/>
      <c r="M9" s="325"/>
      <c r="N9" s="325"/>
      <c r="O9" s="325" t="s">
        <v>207</v>
      </c>
      <c r="P9" s="333" t="s">
        <v>208</v>
      </c>
      <c r="Q9" s="325" t="s">
        <v>122</v>
      </c>
      <c r="R9" s="325"/>
      <c r="S9" s="325"/>
      <c r="T9" s="325"/>
      <c r="U9" s="325" t="s">
        <v>207</v>
      </c>
      <c r="V9" s="325" t="s">
        <v>208</v>
      </c>
      <c r="W9" s="325"/>
      <c r="X9" s="325"/>
      <c r="Y9" s="335"/>
    </row>
    <row r="10" spans="1:25" ht="25.5" customHeight="1">
      <c r="A10" s="335"/>
      <c r="B10" s="338"/>
      <c r="C10" s="341"/>
      <c r="D10" s="351"/>
      <c r="E10" s="349" t="s">
        <v>12</v>
      </c>
      <c r="F10" s="328" t="s">
        <v>15</v>
      </c>
      <c r="G10" s="329"/>
      <c r="H10" s="330"/>
      <c r="I10" s="358"/>
      <c r="J10" s="349"/>
      <c r="K10" s="349" t="s">
        <v>12</v>
      </c>
      <c r="L10" s="325" t="s">
        <v>15</v>
      </c>
      <c r="M10" s="325"/>
      <c r="N10" s="325"/>
      <c r="O10" s="325"/>
      <c r="P10" s="333"/>
      <c r="Q10" s="333" t="s">
        <v>12</v>
      </c>
      <c r="R10" s="325" t="s">
        <v>15</v>
      </c>
      <c r="S10" s="325"/>
      <c r="T10" s="325"/>
      <c r="U10" s="325"/>
      <c r="V10" s="325"/>
      <c r="W10" s="325" t="s">
        <v>12</v>
      </c>
      <c r="X10" s="290" t="s">
        <v>15</v>
      </c>
      <c r="Y10" s="335"/>
    </row>
    <row r="11" spans="1:25" ht="72.75" customHeight="1">
      <c r="A11" s="336"/>
      <c r="B11" s="339"/>
      <c r="C11" s="342"/>
      <c r="D11" s="352"/>
      <c r="E11" s="349"/>
      <c r="F11" s="288" t="s">
        <v>20</v>
      </c>
      <c r="G11" s="289" t="s">
        <v>202</v>
      </c>
      <c r="H11" s="289" t="s">
        <v>131</v>
      </c>
      <c r="I11" s="359"/>
      <c r="J11" s="349"/>
      <c r="K11" s="349"/>
      <c r="L11" s="288" t="s">
        <v>20</v>
      </c>
      <c r="M11" s="289" t="s">
        <v>202</v>
      </c>
      <c r="N11" s="289" t="s">
        <v>131</v>
      </c>
      <c r="O11" s="325"/>
      <c r="P11" s="333"/>
      <c r="Q11" s="333"/>
      <c r="R11" s="309" t="s">
        <v>20</v>
      </c>
      <c r="S11" s="289" t="s">
        <v>202</v>
      </c>
      <c r="T11" s="289" t="s">
        <v>131</v>
      </c>
      <c r="U11" s="325"/>
      <c r="V11" s="325"/>
      <c r="W11" s="325"/>
      <c r="X11" s="290" t="s">
        <v>20</v>
      </c>
      <c r="Y11" s="336"/>
    </row>
    <row r="12" spans="1:25" s="232" customFormat="1" ht="45" customHeight="1">
      <c r="A12" s="240" t="s">
        <v>4</v>
      </c>
      <c r="B12" s="200" t="s">
        <v>24</v>
      </c>
      <c r="C12" s="257">
        <f aca="true" t="shared" si="0" ref="C12:I12">C13+C23+C24</f>
        <v>22326</v>
      </c>
      <c r="D12" s="257" t="e">
        <f t="shared" si="0"/>
        <v>#REF!</v>
      </c>
      <c r="E12" s="257" t="e">
        <f t="shared" si="0"/>
        <v>#REF!</v>
      </c>
      <c r="F12" s="257" t="e">
        <f t="shared" si="0"/>
        <v>#REF!</v>
      </c>
      <c r="G12" s="241">
        <f t="shared" si="0"/>
        <v>0</v>
      </c>
      <c r="H12" s="241">
        <f t="shared" si="0"/>
        <v>0</v>
      </c>
      <c r="I12" s="241">
        <f t="shared" si="0"/>
        <v>0</v>
      </c>
      <c r="J12" s="257">
        <f>J13+J23+J24</f>
        <v>55305.380000000005</v>
      </c>
      <c r="K12" s="257">
        <f>K13+K23+K24</f>
        <v>55305.380000000005</v>
      </c>
      <c r="L12" s="257">
        <f>L13+L23+L24</f>
        <v>55305.380000000005</v>
      </c>
      <c r="M12" s="242">
        <f>M13</f>
        <v>0</v>
      </c>
      <c r="N12" s="242">
        <f>N13</f>
        <v>0</v>
      </c>
      <c r="O12" s="242"/>
      <c r="P12" s="310">
        <f>P13+P23+P24</f>
        <v>68029.38</v>
      </c>
      <c r="Q12" s="310">
        <f>Q13+Q23+Q24</f>
        <v>68029.38</v>
      </c>
      <c r="R12" s="310">
        <f>R13+R23+R24</f>
        <v>68029.38</v>
      </c>
      <c r="S12" s="242">
        <f>S13</f>
        <v>0</v>
      </c>
      <c r="T12" s="242">
        <f>T13</f>
        <v>0</v>
      </c>
      <c r="U12" s="242"/>
      <c r="V12" s="241">
        <f>V13+V23+V24+V25</f>
        <v>68680.98342300001</v>
      </c>
      <c r="W12" s="241">
        <f>W13+W23+W24+W25</f>
        <v>68680.98342300001</v>
      </c>
      <c r="X12" s="241">
        <f>X13+X23+X24+X25</f>
        <v>68680.98342300001</v>
      </c>
      <c r="Y12" s="354" t="s">
        <v>232</v>
      </c>
    </row>
    <row r="13" spans="1:27" s="233" customFormat="1" ht="38.25" customHeight="1">
      <c r="A13" s="240">
        <v>1</v>
      </c>
      <c r="B13" s="200" t="str">
        <f>'B.02.PhanCap'!B13</f>
        <v>Nguồn cân đối NSĐP theo tiêu chí quy định tại Quyết định số 26/2020/QĐ-TTg</v>
      </c>
      <c r="C13" s="257">
        <f aca="true" t="shared" si="1" ref="C13:I13">C14+C15+C20+C21+C22</f>
        <v>22326</v>
      </c>
      <c r="D13" s="257" t="e">
        <f t="shared" si="1"/>
        <v>#REF!</v>
      </c>
      <c r="E13" s="257" t="e">
        <f t="shared" si="1"/>
        <v>#REF!</v>
      </c>
      <c r="F13" s="257" t="e">
        <f t="shared" si="1"/>
        <v>#REF!</v>
      </c>
      <c r="G13" s="241">
        <f t="shared" si="1"/>
        <v>0</v>
      </c>
      <c r="H13" s="241">
        <f t="shared" si="1"/>
        <v>0</v>
      </c>
      <c r="I13" s="241">
        <f t="shared" si="1"/>
        <v>0</v>
      </c>
      <c r="J13" s="257">
        <f>J14+J15+J20+J21+J22</f>
        <v>51746.58</v>
      </c>
      <c r="K13" s="257">
        <f>K14+K15+K20+K21+K22</f>
        <v>51746.58</v>
      </c>
      <c r="L13" s="257">
        <f>L14+L15+L20+L21+L22</f>
        <v>51746.58</v>
      </c>
      <c r="M13" s="242">
        <f>M14+M15+M20+M21+M22</f>
        <v>0</v>
      </c>
      <c r="N13" s="242">
        <f>N14+N15+N20+N21+N22</f>
        <v>0</v>
      </c>
      <c r="O13" s="242"/>
      <c r="P13" s="310">
        <f>P14+P15+P20+P21+P22</f>
        <v>64470.58</v>
      </c>
      <c r="Q13" s="310">
        <f>Q14+Q15+Q20+Q21+Q22</f>
        <v>64470.58</v>
      </c>
      <c r="R13" s="310">
        <f>R14+R15+R20+R21+R22</f>
        <v>64470.58</v>
      </c>
      <c r="S13" s="242">
        <f>S14+S15+S20+S21+S22</f>
        <v>0</v>
      </c>
      <c r="T13" s="242">
        <f>T14+T15+T20+T21+T22</f>
        <v>0</v>
      </c>
      <c r="U13" s="242"/>
      <c r="V13" s="241">
        <f>V14+V15+V20+V21+V22</f>
        <v>64972.183423</v>
      </c>
      <c r="W13" s="241">
        <f>W14+W15+W20+W21+W22</f>
        <v>64972.183423</v>
      </c>
      <c r="X13" s="241">
        <f>X14+X15+X20+X21+X22</f>
        <v>64972.183423</v>
      </c>
      <c r="Y13" s="354"/>
      <c r="AA13" s="234"/>
    </row>
    <row r="14" spans="1:27" s="235" customFormat="1" ht="42.75" customHeight="1">
      <c r="A14" s="243" t="s">
        <v>26</v>
      </c>
      <c r="B14" s="204" t="str">
        <f>'B.02.PhanCap'!B14</f>
        <v>Nguồn vốn phân cấp cân đối theo tiêu chí theo quy định tại Nghị quyết số  63/2020/NQ-HĐND tỉnh</v>
      </c>
      <c r="C14" s="258">
        <f>D14</f>
        <v>5926</v>
      </c>
      <c r="D14" s="259">
        <f aca="true" t="shared" si="2" ref="D14:D22">E14+I14</f>
        <v>5926</v>
      </c>
      <c r="E14" s="259">
        <f aca="true" t="shared" si="3" ref="E14:E22">F14+G14+H14</f>
        <v>5926</v>
      </c>
      <c r="F14" s="259">
        <f>'B.02.PhanCap'!N14</f>
        <v>5926</v>
      </c>
      <c r="G14" s="244">
        <v>0</v>
      </c>
      <c r="H14" s="244">
        <v>0</v>
      </c>
      <c r="I14" s="244">
        <v>0</v>
      </c>
      <c r="J14" s="259">
        <f>K14</f>
        <v>5926</v>
      </c>
      <c r="K14" s="259">
        <f>L14</f>
        <v>5926</v>
      </c>
      <c r="L14" s="259">
        <f>'B.02.PhanCap'!V14</f>
        <v>5926</v>
      </c>
      <c r="M14" s="244">
        <v>0</v>
      </c>
      <c r="N14" s="244">
        <v>0</v>
      </c>
      <c r="O14" s="244">
        <v>0</v>
      </c>
      <c r="P14" s="311">
        <f>Q14</f>
        <v>5926</v>
      </c>
      <c r="Q14" s="311">
        <f>R14</f>
        <v>5926</v>
      </c>
      <c r="R14" s="311">
        <f>'B.02.PhanCap'!AE14</f>
        <v>5926</v>
      </c>
      <c r="S14" s="244">
        <v>0</v>
      </c>
      <c r="T14" s="244">
        <v>0</v>
      </c>
      <c r="U14" s="244">
        <v>0</v>
      </c>
      <c r="V14" s="245">
        <f>W14</f>
        <v>5926</v>
      </c>
      <c r="W14" s="245">
        <f>X14</f>
        <v>5926</v>
      </c>
      <c r="X14" s="245">
        <f>'B.02.PhanCap'!AN14</f>
        <v>5926</v>
      </c>
      <c r="Y14" s="354"/>
      <c r="AA14" s="236"/>
    </row>
    <row r="15" spans="1:27" s="235" customFormat="1" ht="36" customHeight="1">
      <c r="A15" s="243" t="s">
        <v>27</v>
      </c>
      <c r="B15" s="204" t="str">
        <f>'B.02.PhanCap'!B35</f>
        <v>Nguồn thu tiền sử dụng đất trong cân đối</v>
      </c>
      <c r="C15" s="247">
        <f>C16+C17+C18+C19</f>
        <v>5400</v>
      </c>
      <c r="D15" s="247">
        <f>D16+D17+D18+D19</f>
        <v>29884.511</v>
      </c>
      <c r="E15" s="247">
        <f aca="true" t="shared" si="4" ref="E15:L15">E16+E17+E18+E19</f>
        <v>29884.511</v>
      </c>
      <c r="F15" s="247">
        <f t="shared" si="4"/>
        <v>29884.511</v>
      </c>
      <c r="G15" s="247">
        <f t="shared" si="4"/>
        <v>0</v>
      </c>
      <c r="H15" s="247">
        <f t="shared" si="4"/>
        <v>0</v>
      </c>
      <c r="I15" s="247">
        <f t="shared" si="4"/>
        <v>0</v>
      </c>
      <c r="J15" s="247">
        <f t="shared" si="4"/>
        <v>34820.58</v>
      </c>
      <c r="K15" s="247">
        <f t="shared" si="4"/>
        <v>34820.58</v>
      </c>
      <c r="L15" s="247">
        <f t="shared" si="4"/>
        <v>34820.58</v>
      </c>
      <c r="M15" s="244"/>
      <c r="N15" s="244"/>
      <c r="O15" s="244"/>
      <c r="P15" s="312">
        <f>P16+P17+P18+P19</f>
        <v>47544.58</v>
      </c>
      <c r="Q15" s="312">
        <f>Q16+Q17+Q18+Q19</f>
        <v>47544.58</v>
      </c>
      <c r="R15" s="312">
        <f>R16+R17+R18+R19</f>
        <v>47544.58</v>
      </c>
      <c r="S15" s="244"/>
      <c r="T15" s="244"/>
      <c r="U15" s="244"/>
      <c r="V15" s="246">
        <f>V16+V17+V18+V19</f>
        <v>48046.183423</v>
      </c>
      <c r="W15" s="246">
        <f>W16+W17+W18+W19</f>
        <v>48046.183423</v>
      </c>
      <c r="X15" s="246">
        <f>X16+X17+X18+X19</f>
        <v>48046.183423</v>
      </c>
      <c r="Y15" s="354"/>
      <c r="AA15" s="236"/>
    </row>
    <row r="16" spans="1:27" s="235" customFormat="1" ht="64.5" customHeight="1">
      <c r="A16" s="248" t="s">
        <v>5</v>
      </c>
      <c r="B16" s="204" t="str">
        <f>'B.02.PhanCap'!B36</f>
        <v>Chi thực hiện công tác quy hoạch, đo đạc, đăng ký quản lý đất đai, cấp giấy chứng nhận xây dựng cơ sở, đăng ký biến động, chỉnh lý hồ sơ địa chính và quy hoạch, kế hoạch sử dụng đất</v>
      </c>
      <c r="C16" s="247">
        <v>1000</v>
      </c>
      <c r="D16" s="259">
        <f t="shared" si="2"/>
        <v>1000</v>
      </c>
      <c r="E16" s="259">
        <f t="shared" si="3"/>
        <v>1000</v>
      </c>
      <c r="F16" s="259">
        <f>'B.02.PhanCap'!N36</f>
        <v>1000</v>
      </c>
      <c r="G16" s="244"/>
      <c r="H16" s="244"/>
      <c r="I16" s="244"/>
      <c r="J16" s="259">
        <f aca="true" t="shared" si="5" ref="J16:K22">K16</f>
        <v>1000</v>
      </c>
      <c r="K16" s="259">
        <f t="shared" si="5"/>
        <v>1000</v>
      </c>
      <c r="L16" s="259">
        <f>'B.02.PhanCap'!W36</f>
        <v>1000</v>
      </c>
      <c r="M16" s="244"/>
      <c r="N16" s="244"/>
      <c r="O16" s="244"/>
      <c r="P16" s="311">
        <f aca="true" t="shared" si="6" ref="P16:P22">Q16</f>
        <v>1000</v>
      </c>
      <c r="Q16" s="311">
        <f aca="true" t="shared" si="7" ref="Q16:Q22">R16</f>
        <v>1000</v>
      </c>
      <c r="R16" s="311">
        <f>'B.02.PhanCap'!AE36</f>
        <v>1000</v>
      </c>
      <c r="S16" s="244"/>
      <c r="T16" s="244"/>
      <c r="U16" s="244"/>
      <c r="V16" s="245">
        <f aca="true" t="shared" si="8" ref="V16:V22">W16</f>
        <v>1000</v>
      </c>
      <c r="W16" s="245">
        <f aca="true" t="shared" si="9" ref="W16:W22">X16</f>
        <v>1000</v>
      </c>
      <c r="X16" s="245">
        <f>'B.02.PhanCap'!AN36</f>
        <v>1000</v>
      </c>
      <c r="Y16" s="354"/>
      <c r="AA16" s="236"/>
    </row>
    <row r="17" spans="1:27" s="235" customFormat="1" ht="64.5" customHeight="1">
      <c r="A17" s="248" t="s">
        <v>5</v>
      </c>
      <c r="B17" s="204" t="str">
        <f>'B.02.PhanCap'!B37</f>
        <v>Chi đo đạc, đăng ký đất đai, lập cơ sở dữ liệu hồ sơ địa chính và cấp giấy chứng nhận quyền sử dụng đất (đã trừ 2% dự phòng tăng lên do tăng chi cân đối nguồn thi tiền sử dụng đất)</v>
      </c>
      <c r="C17" s="326">
        <v>4400</v>
      </c>
      <c r="D17" s="259">
        <f>E17+I17</f>
        <v>3135.68</v>
      </c>
      <c r="E17" s="259">
        <f>F17+G17+H17</f>
        <v>3135.68</v>
      </c>
      <c r="F17" s="259">
        <f>'B.02.PhanCap'!N37</f>
        <v>3135.68</v>
      </c>
      <c r="G17" s="244"/>
      <c r="H17" s="244"/>
      <c r="I17" s="244"/>
      <c r="J17" s="259">
        <f t="shared" si="5"/>
        <v>3135.68</v>
      </c>
      <c r="K17" s="259">
        <f t="shared" si="5"/>
        <v>3135.68</v>
      </c>
      <c r="L17" s="259">
        <f>'B.02.PhanCap'!W37</f>
        <v>3135.68</v>
      </c>
      <c r="M17" s="244"/>
      <c r="N17" s="244"/>
      <c r="O17" s="244"/>
      <c r="P17" s="311">
        <f t="shared" si="6"/>
        <v>3135.68</v>
      </c>
      <c r="Q17" s="311">
        <f t="shared" si="7"/>
        <v>3135.68</v>
      </c>
      <c r="R17" s="311">
        <f>'B.02.PhanCap'!AE37</f>
        <v>3135.68</v>
      </c>
      <c r="S17" s="244"/>
      <c r="T17" s="244"/>
      <c r="U17" s="244"/>
      <c r="V17" s="245">
        <f t="shared" si="8"/>
        <v>3135.68</v>
      </c>
      <c r="W17" s="245">
        <f t="shared" si="9"/>
        <v>3135.68</v>
      </c>
      <c r="X17" s="245">
        <f>'B.02.PhanCap'!AN37</f>
        <v>3135.68</v>
      </c>
      <c r="Y17" s="354"/>
      <c r="AA17" s="236"/>
    </row>
    <row r="18" spans="1:27" s="235" customFormat="1" ht="31.5" customHeight="1">
      <c r="A18" s="248" t="s">
        <v>5</v>
      </c>
      <c r="B18" s="204" t="str">
        <f>'B.02.PhanCap'!B38</f>
        <v>Chi đầu tư các sự án</v>
      </c>
      <c r="C18" s="327"/>
      <c r="D18" s="259">
        <f t="shared" si="2"/>
        <v>23298.831</v>
      </c>
      <c r="E18" s="259">
        <f>F18+G18+H18</f>
        <v>23298.831</v>
      </c>
      <c r="F18" s="259">
        <f>'B.02.PhanCap'!N38</f>
        <v>23298.831</v>
      </c>
      <c r="G18" s="244"/>
      <c r="H18" s="244"/>
      <c r="I18" s="244"/>
      <c r="J18" s="259">
        <f t="shared" si="5"/>
        <v>28234.9</v>
      </c>
      <c r="K18" s="259">
        <f t="shared" si="5"/>
        <v>28234.9</v>
      </c>
      <c r="L18" s="259">
        <f>'B.02.PhanCap'!V38</f>
        <v>28234.9</v>
      </c>
      <c r="M18" s="244"/>
      <c r="N18" s="244"/>
      <c r="O18" s="244"/>
      <c r="P18" s="311">
        <f t="shared" si="6"/>
        <v>40958.9</v>
      </c>
      <c r="Q18" s="311">
        <f t="shared" si="7"/>
        <v>40958.9</v>
      </c>
      <c r="R18" s="311">
        <f>'B.02.PhanCap'!AE38</f>
        <v>40958.9</v>
      </c>
      <c r="S18" s="244"/>
      <c r="T18" s="244"/>
      <c r="U18" s="244"/>
      <c r="V18" s="245">
        <f t="shared" si="8"/>
        <v>41460.503423</v>
      </c>
      <c r="W18" s="245">
        <f t="shared" si="9"/>
        <v>41460.503423</v>
      </c>
      <c r="X18" s="245">
        <f>'B.02.PhanCap'!AN38</f>
        <v>41460.503423</v>
      </c>
      <c r="Y18" s="354"/>
      <c r="AA18" s="236"/>
    </row>
    <row r="19" spans="1:27" s="235" customFormat="1" ht="33" customHeight="1">
      <c r="A19" s="248" t="s">
        <v>5</v>
      </c>
      <c r="B19" s="204" t="str">
        <f>'B.02.PhanCap'!B55</f>
        <v>Nguồn thu tiền sử dụng đất trong cân đối để lại cho xã</v>
      </c>
      <c r="C19" s="247"/>
      <c r="D19" s="259">
        <f t="shared" si="2"/>
        <v>2450</v>
      </c>
      <c r="E19" s="259">
        <f t="shared" si="3"/>
        <v>2450</v>
      </c>
      <c r="F19" s="259">
        <f>'B.02.PhanCap'!N55</f>
        <v>2450</v>
      </c>
      <c r="G19" s="244"/>
      <c r="H19" s="244"/>
      <c r="I19" s="244"/>
      <c r="J19" s="259">
        <f t="shared" si="5"/>
        <v>2450</v>
      </c>
      <c r="K19" s="259">
        <f t="shared" si="5"/>
        <v>2450</v>
      </c>
      <c r="L19" s="259">
        <f>'B.02.PhanCap'!V55</f>
        <v>2450</v>
      </c>
      <c r="M19" s="244"/>
      <c r="N19" s="244"/>
      <c r="O19" s="244"/>
      <c r="P19" s="311">
        <f t="shared" si="6"/>
        <v>2450</v>
      </c>
      <c r="Q19" s="311">
        <f t="shared" si="7"/>
        <v>2450</v>
      </c>
      <c r="R19" s="311">
        <f>'B.02.PhanCap'!AE55</f>
        <v>2450</v>
      </c>
      <c r="S19" s="244"/>
      <c r="T19" s="244"/>
      <c r="U19" s="244"/>
      <c r="V19" s="245">
        <f t="shared" si="8"/>
        <v>2450</v>
      </c>
      <c r="W19" s="245">
        <f t="shared" si="9"/>
        <v>2450</v>
      </c>
      <c r="X19" s="245">
        <f>'B.02.PhanCap'!AN55</f>
        <v>2450</v>
      </c>
      <c r="Y19" s="354"/>
      <c r="AA19" s="236"/>
    </row>
    <row r="20" spans="1:25" ht="39" customHeight="1">
      <c r="A20" s="243" t="s">
        <v>227</v>
      </c>
      <c r="B20" s="249" t="str">
        <f>'B.02.PhanCap'!B58</f>
        <v>Phân cấp hỗ trợ xây dựng nông thôn mới (Ưu tiên đầu tư các công trình GD-ĐT)</v>
      </c>
      <c r="C20" s="247">
        <v>2630</v>
      </c>
      <c r="D20" s="259">
        <f t="shared" si="2"/>
        <v>2630</v>
      </c>
      <c r="E20" s="259">
        <f t="shared" si="3"/>
        <v>2630</v>
      </c>
      <c r="F20" s="259">
        <f>'B.02.PhanCap'!N58</f>
        <v>2630</v>
      </c>
      <c r="G20" s="244"/>
      <c r="H20" s="244"/>
      <c r="I20" s="244"/>
      <c r="J20" s="259">
        <f t="shared" si="5"/>
        <v>2630</v>
      </c>
      <c r="K20" s="259">
        <f t="shared" si="5"/>
        <v>2630</v>
      </c>
      <c r="L20" s="259">
        <f>'B.02.PhanCap'!V58</f>
        <v>2630</v>
      </c>
      <c r="M20" s="244"/>
      <c r="N20" s="244"/>
      <c r="O20" s="244"/>
      <c r="P20" s="311">
        <f t="shared" si="6"/>
        <v>2630</v>
      </c>
      <c r="Q20" s="311">
        <f t="shared" si="7"/>
        <v>2630</v>
      </c>
      <c r="R20" s="311">
        <f>'B.02.PhanCap'!AE58</f>
        <v>2630</v>
      </c>
      <c r="S20" s="244"/>
      <c r="T20" s="244"/>
      <c r="U20" s="244"/>
      <c r="V20" s="245">
        <f t="shared" si="8"/>
        <v>2630</v>
      </c>
      <c r="W20" s="245">
        <f t="shared" si="9"/>
        <v>2630</v>
      </c>
      <c r="X20" s="245">
        <f>'B.02.PhanCap'!AN58</f>
        <v>2630</v>
      </c>
      <c r="Y20" s="354"/>
    </row>
    <row r="21" spans="1:25" ht="39" customHeight="1">
      <c r="A21" s="243" t="s">
        <v>228</v>
      </c>
      <c r="B21" s="249" t="str">
        <f>'B.02.PhanCap'!B64</f>
        <v>Phân cấp hỗ trợ đầu tư các công trình cấp bách</v>
      </c>
      <c r="C21" s="247">
        <v>7500</v>
      </c>
      <c r="D21" s="259" t="e">
        <f t="shared" si="2"/>
        <v>#REF!</v>
      </c>
      <c r="E21" s="259" t="e">
        <f t="shared" si="3"/>
        <v>#REF!</v>
      </c>
      <c r="F21" s="259" t="e">
        <f>'B.02.PhanCap'!N64</f>
        <v>#REF!</v>
      </c>
      <c r="G21" s="244"/>
      <c r="H21" s="244"/>
      <c r="I21" s="244"/>
      <c r="J21" s="259">
        <f t="shared" si="5"/>
        <v>7500</v>
      </c>
      <c r="K21" s="259">
        <f t="shared" si="5"/>
        <v>7500</v>
      </c>
      <c r="L21" s="259">
        <f>'B.02.PhanCap'!V64</f>
        <v>7500</v>
      </c>
      <c r="M21" s="244"/>
      <c r="N21" s="244"/>
      <c r="O21" s="244"/>
      <c r="P21" s="311">
        <f t="shared" si="6"/>
        <v>7500</v>
      </c>
      <c r="Q21" s="311">
        <f t="shared" si="7"/>
        <v>7500</v>
      </c>
      <c r="R21" s="311">
        <f>'B.02.PhanCap'!AE64</f>
        <v>7500</v>
      </c>
      <c r="S21" s="244"/>
      <c r="T21" s="244"/>
      <c r="U21" s="244"/>
      <c r="V21" s="245">
        <f t="shared" si="8"/>
        <v>7500</v>
      </c>
      <c r="W21" s="245">
        <f t="shared" si="9"/>
        <v>7500</v>
      </c>
      <c r="X21" s="245">
        <f>'B.02.PhanCap'!AN64</f>
        <v>7500</v>
      </c>
      <c r="Y21" s="354"/>
    </row>
    <row r="22" spans="1:25" ht="51" customHeight="1">
      <c r="A22" s="243" t="s">
        <v>229</v>
      </c>
      <c r="B22" s="249" t="str">
        <f>'B.02.PhanCap'!B71</f>
        <v>Phân cấp đầu tư từ nguồn thu XSKT (Ưu tiên đầu tư các công trình GD-ĐT thực hiện CT MTQG xây dựng nông thôn mới)</v>
      </c>
      <c r="C22" s="247">
        <v>870</v>
      </c>
      <c r="D22" s="259">
        <f t="shared" si="2"/>
        <v>870</v>
      </c>
      <c r="E22" s="259">
        <f t="shared" si="3"/>
        <v>870</v>
      </c>
      <c r="F22" s="259">
        <f>'B.02.PhanCap'!M71</f>
        <v>870</v>
      </c>
      <c r="G22" s="244"/>
      <c r="H22" s="244"/>
      <c r="I22" s="244"/>
      <c r="J22" s="259">
        <f t="shared" si="5"/>
        <v>870</v>
      </c>
      <c r="K22" s="259">
        <f t="shared" si="5"/>
        <v>870</v>
      </c>
      <c r="L22" s="259">
        <f>'B.02.PhanCap'!V71</f>
        <v>870</v>
      </c>
      <c r="M22" s="244"/>
      <c r="N22" s="244"/>
      <c r="O22" s="244"/>
      <c r="P22" s="311">
        <f t="shared" si="6"/>
        <v>870</v>
      </c>
      <c r="Q22" s="311">
        <f t="shared" si="7"/>
        <v>870</v>
      </c>
      <c r="R22" s="311">
        <f>'B.02.PhanCap'!AE71</f>
        <v>870</v>
      </c>
      <c r="S22" s="244"/>
      <c r="T22" s="244"/>
      <c r="U22" s="244"/>
      <c r="V22" s="245">
        <f t="shared" si="8"/>
        <v>870</v>
      </c>
      <c r="W22" s="245">
        <f t="shared" si="9"/>
        <v>870</v>
      </c>
      <c r="X22" s="245">
        <f>'B.02.PhanCap'!AN71</f>
        <v>870</v>
      </c>
      <c r="Y22" s="354"/>
    </row>
    <row r="23" spans="1:25" s="232" customFormat="1" ht="43.5" customHeight="1">
      <c r="A23" s="250">
        <v>2</v>
      </c>
      <c r="B23" s="251" t="str">
        <f>'B.02.PhanCap'!B75</f>
        <v>Nguồn tăng thu ngân sách huyện năm 2020</v>
      </c>
      <c r="C23" s="257">
        <v>0</v>
      </c>
      <c r="D23" s="260"/>
      <c r="E23" s="260"/>
      <c r="F23" s="260"/>
      <c r="G23" s="242"/>
      <c r="H23" s="242"/>
      <c r="I23" s="242"/>
      <c r="J23" s="260">
        <f aca="true" t="shared" si="10" ref="J23:K25">K23</f>
        <v>2926</v>
      </c>
      <c r="K23" s="260">
        <f t="shared" si="10"/>
        <v>2926</v>
      </c>
      <c r="L23" s="260">
        <f>'B.02.PhanCap'!V75</f>
        <v>2926</v>
      </c>
      <c r="M23" s="242"/>
      <c r="N23" s="242"/>
      <c r="O23" s="242"/>
      <c r="P23" s="313">
        <f aca="true" t="shared" si="11" ref="P23:Q25">Q23</f>
        <v>2926</v>
      </c>
      <c r="Q23" s="313">
        <f t="shared" si="11"/>
        <v>2926</v>
      </c>
      <c r="R23" s="313">
        <f>'B.02.PhanCap'!AE75</f>
        <v>2926</v>
      </c>
      <c r="S23" s="242"/>
      <c r="T23" s="242"/>
      <c r="U23" s="242"/>
      <c r="V23" s="252">
        <f aca="true" t="shared" si="12" ref="V23:W25">W23</f>
        <v>2926</v>
      </c>
      <c r="W23" s="252">
        <f t="shared" si="12"/>
        <v>2926</v>
      </c>
      <c r="X23" s="252">
        <f>'B.02.PhanCap'!AN75</f>
        <v>2926</v>
      </c>
      <c r="Y23" s="354"/>
    </row>
    <row r="24" spans="1:25" s="232" customFormat="1" ht="43.5" customHeight="1">
      <c r="A24" s="250">
        <v>3</v>
      </c>
      <c r="B24" s="251" t="str">
        <f>'B.02.PhanCap'!B81</f>
        <v>Nguồn tiết kiệm, cắt giảm theo Nghị quyết 84/NQ-CP của Chính phủ </v>
      </c>
      <c r="C24" s="257">
        <v>0</v>
      </c>
      <c r="D24" s="260"/>
      <c r="E24" s="260"/>
      <c r="F24" s="260"/>
      <c r="G24" s="242"/>
      <c r="H24" s="242"/>
      <c r="I24" s="242"/>
      <c r="J24" s="260">
        <f t="shared" si="10"/>
        <v>632.8</v>
      </c>
      <c r="K24" s="260">
        <f t="shared" si="10"/>
        <v>632.8</v>
      </c>
      <c r="L24" s="260">
        <f>'B.02.PhanCap'!V81</f>
        <v>632.8</v>
      </c>
      <c r="M24" s="242"/>
      <c r="N24" s="242"/>
      <c r="O24" s="242"/>
      <c r="P24" s="313">
        <f t="shared" si="11"/>
        <v>632.8</v>
      </c>
      <c r="Q24" s="313">
        <f t="shared" si="11"/>
        <v>632.8</v>
      </c>
      <c r="R24" s="313">
        <f>'B.02.PhanCap'!AE81</f>
        <v>632.8</v>
      </c>
      <c r="S24" s="242"/>
      <c r="T24" s="242"/>
      <c r="U24" s="242"/>
      <c r="V24" s="252">
        <f t="shared" si="12"/>
        <v>632.8</v>
      </c>
      <c r="W24" s="252">
        <f t="shared" si="12"/>
        <v>632.8</v>
      </c>
      <c r="X24" s="252">
        <f>'B.02.PhanCap'!AN81</f>
        <v>632.8</v>
      </c>
      <c r="Y24" s="354"/>
    </row>
    <row r="25" spans="1:25" s="232" customFormat="1" ht="43.5" customHeight="1">
      <c r="A25" s="292">
        <v>4</v>
      </c>
      <c r="B25" s="251" t="str">
        <f>'[4]Biểu 2'!$B$106</f>
        <v>Nguồn Kết dư ngân sách huyện</v>
      </c>
      <c r="C25" s="257">
        <v>0</v>
      </c>
      <c r="D25" s="260"/>
      <c r="E25" s="260"/>
      <c r="F25" s="260"/>
      <c r="G25" s="242"/>
      <c r="H25" s="242"/>
      <c r="I25" s="242"/>
      <c r="J25" s="260">
        <f t="shared" si="10"/>
        <v>0</v>
      </c>
      <c r="K25" s="260">
        <f t="shared" si="10"/>
        <v>0</v>
      </c>
      <c r="L25" s="260">
        <f>'B.02.PhanCap'!V82</f>
        <v>0</v>
      </c>
      <c r="M25" s="242"/>
      <c r="N25" s="242"/>
      <c r="O25" s="242"/>
      <c r="P25" s="313">
        <f t="shared" si="11"/>
        <v>0</v>
      </c>
      <c r="Q25" s="313">
        <f t="shared" si="11"/>
        <v>0</v>
      </c>
      <c r="R25" s="313">
        <f>'B.02.PhanCap'!AE82</f>
        <v>0</v>
      </c>
      <c r="S25" s="242"/>
      <c r="T25" s="242"/>
      <c r="U25" s="242"/>
      <c r="V25" s="252">
        <f t="shared" si="12"/>
        <v>150</v>
      </c>
      <c r="W25" s="252">
        <f t="shared" si="12"/>
        <v>150</v>
      </c>
      <c r="X25" s="252">
        <f>'B.02.PhanCap'!AN87</f>
        <v>150</v>
      </c>
      <c r="Y25" s="354"/>
    </row>
  </sheetData>
  <sheetProtection/>
  <mergeCells count="38">
    <mergeCell ref="V7:X7"/>
    <mergeCell ref="W9:X9"/>
    <mergeCell ref="Y12:Y25"/>
    <mergeCell ref="A1:Y1"/>
    <mergeCell ref="D6:Y6"/>
    <mergeCell ref="D8:I8"/>
    <mergeCell ref="A2:Y2"/>
    <mergeCell ref="I9:I11"/>
    <mergeCell ref="K10:K11"/>
    <mergeCell ref="Y7:Y11"/>
    <mergeCell ref="A3:Y3"/>
    <mergeCell ref="E9:H9"/>
    <mergeCell ref="A4:Y4"/>
    <mergeCell ref="A5:Y5"/>
    <mergeCell ref="E10:E11"/>
    <mergeCell ref="D9:D11"/>
    <mergeCell ref="J9:J11"/>
    <mergeCell ref="U9:U11"/>
    <mergeCell ref="Q10:Q11"/>
    <mergeCell ref="R10:T10"/>
    <mergeCell ref="V9:V11"/>
    <mergeCell ref="W10:W11"/>
    <mergeCell ref="V8:X8"/>
    <mergeCell ref="L10:N10"/>
    <mergeCell ref="A7:A11"/>
    <mergeCell ref="B7:B11"/>
    <mergeCell ref="C7:C11"/>
    <mergeCell ref="D7:I7"/>
    <mergeCell ref="J7:O7"/>
    <mergeCell ref="J8:O8"/>
    <mergeCell ref="K9:N9"/>
    <mergeCell ref="O9:O11"/>
    <mergeCell ref="C17:C18"/>
    <mergeCell ref="F10:H10"/>
    <mergeCell ref="Q9:T9"/>
    <mergeCell ref="P7:U7"/>
    <mergeCell ref="P8:U8"/>
    <mergeCell ref="P9:P11"/>
  </mergeCells>
  <printOptions/>
  <pageMargins left="0.35433070866141736" right="0.15748031496062992" top="1.0236220472440944" bottom="0.5511811023622047" header="0.7874015748031497" footer="0.1968503937007874"/>
  <pageSetup fitToHeight="0" horizontalDpi="600" verticalDpi="600" orientation="landscape" paperSize="9" scale="73" r:id="rId1"/>
  <headerFooter>
    <oddHeader>&amp;R&amp;12Biểu số 01/ĐT</oddHeader>
    <oddFooter>&amp;RTrang &amp;P/&amp;N</oddFooter>
  </headerFooter>
</worksheet>
</file>

<file path=xl/worksheets/sheet2.xml><?xml version="1.0" encoding="utf-8"?>
<worksheet xmlns="http://schemas.openxmlformats.org/spreadsheetml/2006/main" xmlns:r="http://schemas.openxmlformats.org/officeDocument/2006/relationships">
  <sheetPr>
    <tabColor rgb="FF00B050"/>
  </sheetPr>
  <dimension ref="A1:BE91"/>
  <sheetViews>
    <sheetView showZeros="0" tabSelected="1" view="pageBreakPreview" zoomScale="70" zoomScaleNormal="70" zoomScaleSheetLayoutView="70" zoomScalePageLayoutView="0" workbookViewId="0" topLeftCell="A84">
      <selection activeCell="AG86" sqref="AG86"/>
    </sheetView>
  </sheetViews>
  <sheetFormatPr defaultColWidth="9.140625" defaultRowHeight="15"/>
  <cols>
    <col min="1" max="1" width="5.8515625" style="209" customWidth="1"/>
    <col min="2" max="2" width="50.57421875" style="226" customWidth="1"/>
    <col min="3" max="5" width="14.28125" style="209" customWidth="1"/>
    <col min="6" max="6" width="22.421875" style="253" hidden="1" customWidth="1"/>
    <col min="7" max="7" width="12.140625" style="254" hidden="1" customWidth="1"/>
    <col min="8" max="8" width="10.57421875" style="254" hidden="1" customWidth="1"/>
    <col min="9" max="9" width="10.421875" style="254" hidden="1" customWidth="1"/>
    <col min="10" max="10" width="11.00390625" style="254" hidden="1" customWidth="1"/>
    <col min="11" max="11" width="10.57421875" style="254" hidden="1" customWidth="1"/>
    <col min="12" max="12" width="11.00390625" style="254" hidden="1" customWidth="1"/>
    <col min="13" max="14" width="16.421875" style="255" hidden="1" customWidth="1"/>
    <col min="15" max="15" width="22.421875" style="261" hidden="1" customWidth="1"/>
    <col min="16" max="16" width="12.140625" style="284" hidden="1" customWidth="1"/>
    <col min="17" max="17" width="12.8515625" style="284" hidden="1" customWidth="1"/>
    <col min="18" max="18" width="10.421875" style="284" hidden="1" customWidth="1"/>
    <col min="19" max="19" width="11.00390625" style="284" hidden="1" customWidth="1"/>
    <col min="20" max="20" width="10.57421875" style="284" hidden="1" customWidth="1"/>
    <col min="21" max="21" width="11.00390625" style="284" hidden="1" customWidth="1"/>
    <col min="22" max="23" width="15.00390625" style="285" hidden="1" customWidth="1"/>
    <col min="24" max="24" width="22.421875" style="306" customWidth="1"/>
    <col min="25" max="25" width="12.140625" style="307" customWidth="1"/>
    <col min="26" max="26" width="12.8515625" style="307" customWidth="1"/>
    <col min="27" max="27" width="10.421875" style="307" hidden="1" customWidth="1"/>
    <col min="28" max="28" width="11.00390625" style="307" hidden="1" customWidth="1"/>
    <col min="29" max="29" width="10.57421875" style="307" hidden="1" customWidth="1"/>
    <col min="30" max="30" width="11.00390625" style="307" hidden="1" customWidth="1"/>
    <col min="31" max="32" width="15.00390625" style="308" customWidth="1"/>
    <col min="33" max="33" width="22.421875" style="209" customWidth="1"/>
    <col min="34" max="34" width="12.140625" style="254" customWidth="1"/>
    <col min="35" max="35" width="12.8515625" style="254" customWidth="1"/>
    <col min="36" max="36" width="10.421875" style="207" hidden="1" customWidth="1"/>
    <col min="37" max="37" width="11.00390625" style="207" hidden="1" customWidth="1"/>
    <col min="38" max="38" width="10.57421875" style="207" hidden="1" customWidth="1"/>
    <col min="39" max="39" width="11.00390625" style="207" hidden="1" customWidth="1"/>
    <col min="40" max="41" width="15.00390625" style="255" customWidth="1"/>
    <col min="42" max="42" width="31.28125" style="207" customWidth="1"/>
    <col min="43" max="44" width="17.8515625" style="207" hidden="1" customWidth="1"/>
    <col min="45" max="45" width="18.28125" style="227" hidden="1" customWidth="1"/>
    <col min="46" max="49" width="0" style="227" hidden="1" customWidth="1"/>
    <col min="50" max="50" width="18.57421875" style="227" hidden="1" customWidth="1"/>
    <col min="51" max="53" width="0" style="227" hidden="1" customWidth="1"/>
    <col min="54" max="56" width="9.140625" style="207" customWidth="1"/>
    <col min="57" max="57" width="24.8515625" style="207" customWidth="1"/>
    <col min="58" max="16384" width="9.140625" style="207" customWidth="1"/>
  </cols>
  <sheetData>
    <row r="1" spans="1:53" s="218" customFormat="1" ht="26.25" customHeight="1">
      <c r="A1" s="360" t="s">
        <v>275</v>
      </c>
      <c r="B1" s="360"/>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c r="AM1" s="360"/>
      <c r="AN1" s="360"/>
      <c r="AO1" s="360"/>
      <c r="AP1" s="360"/>
      <c r="AQ1" s="277"/>
      <c r="AR1" s="277"/>
      <c r="AS1" s="216"/>
      <c r="AT1" s="217"/>
      <c r="AU1" s="217"/>
      <c r="AV1" s="217"/>
      <c r="AW1" s="217"/>
      <c r="AX1" s="217"/>
      <c r="AY1" s="217"/>
      <c r="AZ1" s="217"/>
      <c r="BA1" s="217"/>
    </row>
    <row r="2" spans="1:53" s="220" customFormat="1" ht="25.5" customHeight="1" hidden="1">
      <c r="A2" s="369" t="s">
        <v>198</v>
      </c>
      <c r="B2" s="369"/>
      <c r="C2" s="369"/>
      <c r="D2" s="369"/>
      <c r="E2" s="369"/>
      <c r="F2" s="369"/>
      <c r="G2" s="369"/>
      <c r="H2" s="369"/>
      <c r="I2" s="369"/>
      <c r="J2" s="369"/>
      <c r="K2" s="369"/>
      <c r="L2" s="369"/>
      <c r="M2" s="369"/>
      <c r="N2" s="369"/>
      <c r="O2" s="369"/>
      <c r="P2" s="369"/>
      <c r="Q2" s="369"/>
      <c r="R2" s="369"/>
      <c r="S2" s="369"/>
      <c r="T2" s="369"/>
      <c r="U2" s="369"/>
      <c r="V2" s="369"/>
      <c r="W2" s="369"/>
      <c r="X2" s="369"/>
      <c r="Y2" s="369"/>
      <c r="Z2" s="369"/>
      <c r="AA2" s="369"/>
      <c r="AB2" s="369"/>
      <c r="AC2" s="369"/>
      <c r="AD2" s="369"/>
      <c r="AE2" s="369"/>
      <c r="AF2" s="369"/>
      <c r="AG2" s="369"/>
      <c r="AH2" s="369"/>
      <c r="AI2" s="369"/>
      <c r="AJ2" s="369"/>
      <c r="AK2" s="369"/>
      <c r="AL2" s="369"/>
      <c r="AM2" s="369"/>
      <c r="AN2" s="369"/>
      <c r="AO2" s="369"/>
      <c r="AP2" s="369"/>
      <c r="AQ2" s="276"/>
      <c r="AR2" s="276"/>
      <c r="AS2" s="219"/>
      <c r="AT2" s="219"/>
      <c r="AU2" s="219"/>
      <c r="AV2" s="219"/>
      <c r="AW2" s="219"/>
      <c r="AX2" s="219"/>
      <c r="AY2" s="219"/>
      <c r="AZ2" s="219"/>
      <c r="BA2" s="219"/>
    </row>
    <row r="3" spans="1:53" s="220" customFormat="1" ht="25.5" customHeight="1">
      <c r="A3" s="369" t="s">
        <v>300</v>
      </c>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369"/>
      <c r="AN3" s="369"/>
      <c r="AO3" s="369"/>
      <c r="AP3" s="369"/>
      <c r="AQ3" s="276"/>
      <c r="AR3" s="276"/>
      <c r="AS3" s="219"/>
      <c r="AT3" s="219"/>
      <c r="AU3" s="219"/>
      <c r="AV3" s="219"/>
      <c r="AW3" s="219"/>
      <c r="AX3" s="219"/>
      <c r="AY3" s="219"/>
      <c r="AZ3" s="219"/>
      <c r="BA3" s="219"/>
    </row>
    <row r="4" spans="1:53" s="220" customFormat="1" ht="25.5" customHeight="1" hidden="1">
      <c r="A4" s="369" t="str">
        <f>'B.01_TH'!A4</f>
        <v>(Kèm theo Tờ trình số      /TTr-PTCKH ngày        /       /2019 của Phòng Tài chính - Kế hoạch huyện)</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276"/>
      <c r="AR4" s="276"/>
      <c r="AS4" s="219"/>
      <c r="AT4" s="219"/>
      <c r="AU4" s="219"/>
      <c r="AV4" s="219"/>
      <c r="AW4" s="219"/>
      <c r="AX4" s="219"/>
      <c r="AY4" s="219"/>
      <c r="AZ4" s="219"/>
      <c r="BA4" s="219"/>
    </row>
    <row r="5" spans="1:53" s="220" customFormat="1" ht="25.5" customHeight="1" hidden="1">
      <c r="A5" s="369" t="str">
        <f>'B.01_TH'!A5</f>
        <v>(Kèm theo Quyết định số          /QĐ-UBND ngày      /       /2019 của Ủy ban nhân dân huyện Ia H'D'rai)</v>
      </c>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c r="AP5" s="369"/>
      <c r="AQ5" s="276"/>
      <c r="AR5" s="276"/>
      <c r="AS5" s="219"/>
      <c r="AT5" s="219"/>
      <c r="AU5" s="219"/>
      <c r="AV5" s="219"/>
      <c r="AW5" s="219"/>
      <c r="AX5" s="219"/>
      <c r="AY5" s="219"/>
      <c r="AZ5" s="219"/>
      <c r="BA5" s="219"/>
    </row>
    <row r="6" spans="1:53" ht="16.5">
      <c r="A6" s="196"/>
      <c r="B6" s="197"/>
      <c r="C6" s="196"/>
      <c r="D6" s="196"/>
      <c r="E6" s="196"/>
      <c r="F6" s="361" t="s">
        <v>281</v>
      </c>
      <c r="G6" s="361"/>
      <c r="H6" s="361"/>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61"/>
      <c r="AM6" s="361"/>
      <c r="AN6" s="361"/>
      <c r="AO6" s="361"/>
      <c r="AP6" s="361"/>
      <c r="AQ6" s="278"/>
      <c r="AR6" s="278"/>
      <c r="AS6" s="210"/>
      <c r="AT6" s="210"/>
      <c r="AU6" s="210"/>
      <c r="AV6" s="210"/>
      <c r="AW6" s="210"/>
      <c r="AX6" s="210"/>
      <c r="AY6" s="210"/>
      <c r="AZ6" s="210"/>
      <c r="BA6" s="210"/>
    </row>
    <row r="7" spans="1:53" ht="50.25" customHeight="1">
      <c r="A7" s="337" t="s">
        <v>1</v>
      </c>
      <c r="B7" s="337" t="s">
        <v>29</v>
      </c>
      <c r="C7" s="337" t="s">
        <v>203</v>
      </c>
      <c r="D7" s="337" t="s">
        <v>258</v>
      </c>
      <c r="E7" s="337" t="s">
        <v>259</v>
      </c>
      <c r="F7" s="331" t="s">
        <v>274</v>
      </c>
      <c r="G7" s="332"/>
      <c r="H7" s="332"/>
      <c r="I7" s="332"/>
      <c r="J7" s="332"/>
      <c r="K7" s="332"/>
      <c r="L7" s="332"/>
      <c r="M7" s="332"/>
      <c r="N7" s="372"/>
      <c r="O7" s="346" t="s">
        <v>302</v>
      </c>
      <c r="P7" s="347"/>
      <c r="Q7" s="347"/>
      <c r="R7" s="347"/>
      <c r="S7" s="347"/>
      <c r="T7" s="347"/>
      <c r="U7" s="347"/>
      <c r="V7" s="347"/>
      <c r="W7" s="370"/>
      <c r="X7" s="375" t="s">
        <v>306</v>
      </c>
      <c r="Y7" s="376"/>
      <c r="Z7" s="376"/>
      <c r="AA7" s="376"/>
      <c r="AB7" s="376"/>
      <c r="AC7" s="376"/>
      <c r="AD7" s="376"/>
      <c r="AE7" s="376"/>
      <c r="AF7" s="377"/>
      <c r="AG7" s="331" t="s">
        <v>301</v>
      </c>
      <c r="AH7" s="332"/>
      <c r="AI7" s="332"/>
      <c r="AJ7" s="332"/>
      <c r="AK7" s="332"/>
      <c r="AL7" s="332"/>
      <c r="AM7" s="332"/>
      <c r="AN7" s="332"/>
      <c r="AO7" s="372"/>
      <c r="AP7" s="337" t="s">
        <v>3</v>
      </c>
      <c r="AQ7" s="278"/>
      <c r="AR7" s="278"/>
      <c r="AS7" s="210"/>
      <c r="AT7" s="210"/>
      <c r="AU7" s="210"/>
      <c r="AV7" s="210"/>
      <c r="AW7" s="210"/>
      <c r="AX7" s="210"/>
      <c r="AY7" s="210"/>
      <c r="AZ7" s="210"/>
      <c r="BA7" s="210"/>
    </row>
    <row r="8" spans="1:53" s="223" customFormat="1" ht="41.25" customHeight="1">
      <c r="A8" s="338"/>
      <c r="B8" s="338"/>
      <c r="C8" s="338"/>
      <c r="D8" s="338"/>
      <c r="E8" s="338"/>
      <c r="F8" s="362" t="s">
        <v>9</v>
      </c>
      <c r="G8" s="362"/>
      <c r="H8" s="362"/>
      <c r="I8" s="228"/>
      <c r="J8" s="228"/>
      <c r="K8" s="228"/>
      <c r="L8" s="228"/>
      <c r="M8" s="363" t="s">
        <v>214</v>
      </c>
      <c r="N8" s="363"/>
      <c r="O8" s="364" t="s">
        <v>9</v>
      </c>
      <c r="P8" s="364"/>
      <c r="Q8" s="364"/>
      <c r="R8" s="279"/>
      <c r="S8" s="279"/>
      <c r="T8" s="279"/>
      <c r="U8" s="279"/>
      <c r="V8" s="374" t="s">
        <v>214</v>
      </c>
      <c r="W8" s="374"/>
      <c r="X8" s="378" t="s">
        <v>9</v>
      </c>
      <c r="Y8" s="378"/>
      <c r="Z8" s="378"/>
      <c r="AA8" s="296"/>
      <c r="AB8" s="296"/>
      <c r="AC8" s="296"/>
      <c r="AD8" s="296"/>
      <c r="AE8" s="379" t="s">
        <v>214</v>
      </c>
      <c r="AF8" s="379"/>
      <c r="AG8" s="362" t="s">
        <v>9</v>
      </c>
      <c r="AH8" s="362"/>
      <c r="AI8" s="362"/>
      <c r="AJ8" s="228"/>
      <c r="AK8" s="228"/>
      <c r="AL8" s="228"/>
      <c r="AM8" s="228"/>
      <c r="AN8" s="363" t="s">
        <v>214</v>
      </c>
      <c r="AO8" s="363"/>
      <c r="AP8" s="338"/>
      <c r="AQ8" s="221"/>
      <c r="AR8" s="221"/>
      <c r="AS8" s="222"/>
      <c r="AT8" s="222"/>
      <c r="AU8" s="222"/>
      <c r="AV8" s="222"/>
      <c r="AW8" s="222"/>
      <c r="AX8" s="222"/>
      <c r="AY8" s="222"/>
      <c r="AZ8" s="222"/>
      <c r="BA8" s="222"/>
    </row>
    <row r="9" spans="1:53" s="203" customFormat="1" ht="12.75" customHeight="1">
      <c r="A9" s="338"/>
      <c r="B9" s="338"/>
      <c r="C9" s="338"/>
      <c r="D9" s="338"/>
      <c r="E9" s="338"/>
      <c r="F9" s="362"/>
      <c r="G9" s="362"/>
      <c r="H9" s="362"/>
      <c r="I9" s="362" t="s">
        <v>216</v>
      </c>
      <c r="J9" s="362"/>
      <c r="K9" s="362" t="s">
        <v>257</v>
      </c>
      <c r="L9" s="362"/>
      <c r="M9" s="363"/>
      <c r="N9" s="363"/>
      <c r="O9" s="364"/>
      <c r="P9" s="364"/>
      <c r="Q9" s="364"/>
      <c r="R9" s="364" t="s">
        <v>216</v>
      </c>
      <c r="S9" s="364"/>
      <c r="T9" s="364" t="s">
        <v>257</v>
      </c>
      <c r="U9" s="364"/>
      <c r="V9" s="374"/>
      <c r="W9" s="374"/>
      <c r="X9" s="378"/>
      <c r="Y9" s="378"/>
      <c r="Z9" s="378"/>
      <c r="AA9" s="378" t="s">
        <v>216</v>
      </c>
      <c r="AB9" s="378"/>
      <c r="AC9" s="378" t="s">
        <v>257</v>
      </c>
      <c r="AD9" s="378"/>
      <c r="AE9" s="379"/>
      <c r="AF9" s="379"/>
      <c r="AG9" s="362"/>
      <c r="AH9" s="362"/>
      <c r="AI9" s="362"/>
      <c r="AJ9" s="362" t="s">
        <v>216</v>
      </c>
      <c r="AK9" s="362"/>
      <c r="AL9" s="362" t="s">
        <v>257</v>
      </c>
      <c r="AM9" s="362"/>
      <c r="AN9" s="363"/>
      <c r="AO9" s="363"/>
      <c r="AP9" s="338"/>
      <c r="AQ9" s="372" t="s">
        <v>3</v>
      </c>
      <c r="AR9" s="373" t="s">
        <v>3</v>
      </c>
      <c r="AS9" s="371"/>
      <c r="AT9" s="202"/>
      <c r="AU9" s="202"/>
      <c r="AV9" s="202"/>
      <c r="AW9" s="202"/>
      <c r="AX9" s="224" t="e">
        <f>#REF!+#REF!+#REF!+#REF!+#REF!+#REF!+#REF!+#REF!+#REF!+#REF!</f>
        <v>#REF!</v>
      </c>
      <c r="AY9" s="202"/>
      <c r="AZ9" s="202"/>
      <c r="BA9" s="202"/>
    </row>
    <row r="10" spans="1:53" s="203" customFormat="1" ht="41.25" customHeight="1">
      <c r="A10" s="338"/>
      <c r="B10" s="338"/>
      <c r="C10" s="338"/>
      <c r="D10" s="338"/>
      <c r="E10" s="338"/>
      <c r="F10" s="362" t="s">
        <v>125</v>
      </c>
      <c r="G10" s="362" t="s">
        <v>10</v>
      </c>
      <c r="H10" s="362" t="s">
        <v>73</v>
      </c>
      <c r="I10" s="362" t="s">
        <v>212</v>
      </c>
      <c r="J10" s="362" t="s">
        <v>73</v>
      </c>
      <c r="K10" s="362" t="s">
        <v>212</v>
      </c>
      <c r="L10" s="362" t="s">
        <v>73</v>
      </c>
      <c r="M10" s="363" t="s">
        <v>212</v>
      </c>
      <c r="N10" s="363" t="s">
        <v>73</v>
      </c>
      <c r="O10" s="364" t="s">
        <v>125</v>
      </c>
      <c r="P10" s="364" t="s">
        <v>10</v>
      </c>
      <c r="Q10" s="364" t="s">
        <v>73</v>
      </c>
      <c r="R10" s="364" t="s">
        <v>212</v>
      </c>
      <c r="S10" s="364" t="s">
        <v>73</v>
      </c>
      <c r="T10" s="364" t="s">
        <v>212</v>
      </c>
      <c r="U10" s="364" t="s">
        <v>73</v>
      </c>
      <c r="V10" s="374" t="s">
        <v>212</v>
      </c>
      <c r="W10" s="374" t="s">
        <v>73</v>
      </c>
      <c r="X10" s="378" t="s">
        <v>125</v>
      </c>
      <c r="Y10" s="378" t="s">
        <v>10</v>
      </c>
      <c r="Z10" s="378" t="s">
        <v>73</v>
      </c>
      <c r="AA10" s="378" t="s">
        <v>212</v>
      </c>
      <c r="AB10" s="378" t="s">
        <v>73</v>
      </c>
      <c r="AC10" s="378" t="s">
        <v>212</v>
      </c>
      <c r="AD10" s="378" t="s">
        <v>73</v>
      </c>
      <c r="AE10" s="379" t="s">
        <v>212</v>
      </c>
      <c r="AF10" s="379" t="s">
        <v>73</v>
      </c>
      <c r="AG10" s="362" t="s">
        <v>125</v>
      </c>
      <c r="AH10" s="362" t="s">
        <v>10</v>
      </c>
      <c r="AI10" s="362" t="s">
        <v>73</v>
      </c>
      <c r="AJ10" s="362" t="s">
        <v>212</v>
      </c>
      <c r="AK10" s="362" t="s">
        <v>73</v>
      </c>
      <c r="AL10" s="362" t="s">
        <v>212</v>
      </c>
      <c r="AM10" s="362" t="s">
        <v>73</v>
      </c>
      <c r="AN10" s="363" t="s">
        <v>212</v>
      </c>
      <c r="AO10" s="363" t="s">
        <v>73</v>
      </c>
      <c r="AP10" s="338"/>
      <c r="AQ10" s="372"/>
      <c r="AR10" s="373"/>
      <c r="AS10" s="371"/>
      <c r="AT10" s="202"/>
      <c r="AU10" s="225"/>
      <c r="AV10" s="202"/>
      <c r="AW10" s="202"/>
      <c r="AX10" s="224" t="e">
        <f>#REF!+#REF!+#REF!+#REF!</f>
        <v>#REF!</v>
      </c>
      <c r="AY10" s="202"/>
      <c r="AZ10" s="202"/>
      <c r="BA10" s="202"/>
    </row>
    <row r="11" spans="1:53" s="203" customFormat="1" ht="61.5" customHeight="1">
      <c r="A11" s="339"/>
      <c r="B11" s="339"/>
      <c r="C11" s="339"/>
      <c r="D11" s="339"/>
      <c r="E11" s="339"/>
      <c r="F11" s="362"/>
      <c r="G11" s="362"/>
      <c r="H11" s="362"/>
      <c r="I11" s="362"/>
      <c r="J11" s="362"/>
      <c r="K11" s="362"/>
      <c r="L11" s="362"/>
      <c r="M11" s="363"/>
      <c r="N11" s="363"/>
      <c r="O11" s="364"/>
      <c r="P11" s="364"/>
      <c r="Q11" s="364"/>
      <c r="R11" s="364"/>
      <c r="S11" s="364"/>
      <c r="T11" s="364"/>
      <c r="U11" s="364"/>
      <c r="V11" s="374"/>
      <c r="W11" s="374"/>
      <c r="X11" s="378"/>
      <c r="Y11" s="378"/>
      <c r="Z11" s="378"/>
      <c r="AA11" s="378"/>
      <c r="AB11" s="378"/>
      <c r="AC11" s="378"/>
      <c r="AD11" s="378"/>
      <c r="AE11" s="379"/>
      <c r="AF11" s="379"/>
      <c r="AG11" s="362"/>
      <c r="AH11" s="362"/>
      <c r="AI11" s="362"/>
      <c r="AJ11" s="362"/>
      <c r="AK11" s="362"/>
      <c r="AL11" s="362"/>
      <c r="AM11" s="362"/>
      <c r="AN11" s="363"/>
      <c r="AO11" s="363"/>
      <c r="AP11" s="339"/>
      <c r="AQ11" s="372"/>
      <c r="AR11" s="373"/>
      <c r="AS11" s="371"/>
      <c r="AT11" s="202"/>
      <c r="AU11" s="202"/>
      <c r="AV11" s="202"/>
      <c r="AW11" s="202"/>
      <c r="AX11" s="202"/>
      <c r="AY11" s="202"/>
      <c r="AZ11" s="202"/>
      <c r="BA11" s="202"/>
    </row>
    <row r="12" spans="1:53" s="223" customFormat="1" ht="33" customHeight="1">
      <c r="A12" s="275"/>
      <c r="B12" s="275" t="s">
        <v>235</v>
      </c>
      <c r="C12" s="275"/>
      <c r="D12" s="275"/>
      <c r="E12" s="275"/>
      <c r="F12" s="198"/>
      <c r="G12" s="198"/>
      <c r="H12" s="198"/>
      <c r="I12" s="198"/>
      <c r="J12" s="198"/>
      <c r="K12" s="198"/>
      <c r="L12" s="198"/>
      <c r="M12" s="215" t="e">
        <f aca="true" t="shared" si="0" ref="M12:AF12">M13+M75+M81</f>
        <v>#REF!</v>
      </c>
      <c r="N12" s="215" t="e">
        <f t="shared" si="0"/>
        <v>#REF!</v>
      </c>
      <c r="O12" s="280">
        <f t="shared" si="0"/>
        <v>0</v>
      </c>
      <c r="P12" s="280">
        <f t="shared" si="0"/>
        <v>0</v>
      </c>
      <c r="Q12" s="280">
        <f t="shared" si="0"/>
        <v>0</v>
      </c>
      <c r="R12" s="280">
        <f t="shared" si="0"/>
        <v>600</v>
      </c>
      <c r="S12" s="280">
        <f t="shared" si="0"/>
        <v>600</v>
      </c>
      <c r="T12" s="280">
        <f t="shared" si="0"/>
        <v>0</v>
      </c>
      <c r="U12" s="280">
        <f t="shared" si="0"/>
        <v>0</v>
      </c>
      <c r="V12" s="280">
        <f t="shared" si="0"/>
        <v>55305.380000000005</v>
      </c>
      <c r="W12" s="280">
        <f t="shared" si="0"/>
        <v>55305.380000000005</v>
      </c>
      <c r="X12" s="297">
        <f t="shared" si="0"/>
        <v>0</v>
      </c>
      <c r="Y12" s="297">
        <f t="shared" si="0"/>
        <v>0</v>
      </c>
      <c r="Z12" s="297">
        <f t="shared" si="0"/>
        <v>0</v>
      </c>
      <c r="AA12" s="297">
        <f t="shared" si="0"/>
        <v>600</v>
      </c>
      <c r="AB12" s="297">
        <f t="shared" si="0"/>
        <v>600</v>
      </c>
      <c r="AC12" s="297">
        <f t="shared" si="0"/>
        <v>0</v>
      </c>
      <c r="AD12" s="297">
        <f t="shared" si="0"/>
        <v>0</v>
      </c>
      <c r="AE12" s="297">
        <f t="shared" si="0"/>
        <v>68029.38</v>
      </c>
      <c r="AF12" s="297">
        <f t="shared" si="0"/>
        <v>68029.38</v>
      </c>
      <c r="AG12" s="215">
        <f aca="true" t="shared" si="1" ref="AG12:AM12">AG13+AG75+AG81+AG87</f>
        <v>0</v>
      </c>
      <c r="AH12" s="215">
        <f t="shared" si="1"/>
        <v>0</v>
      </c>
      <c r="AI12" s="215">
        <f t="shared" si="1"/>
        <v>0</v>
      </c>
      <c r="AJ12" s="215">
        <f t="shared" si="1"/>
        <v>600</v>
      </c>
      <c r="AK12" s="215">
        <f t="shared" si="1"/>
        <v>600</v>
      </c>
      <c r="AL12" s="215" t="e">
        <f t="shared" si="1"/>
        <v>#REF!</v>
      </c>
      <c r="AM12" s="215" t="e">
        <f t="shared" si="1"/>
        <v>#REF!</v>
      </c>
      <c r="AN12" s="215">
        <f>AN13+AN75+AN81+AN87</f>
        <v>68680.98342300001</v>
      </c>
      <c r="AO12" s="215">
        <f>AO13+AO75+AO81+AO87</f>
        <v>68680.98342300001</v>
      </c>
      <c r="AP12" s="199"/>
      <c r="AQ12" s="201"/>
      <c r="AR12" s="201"/>
      <c r="AS12" s="222"/>
      <c r="AT12" s="222"/>
      <c r="AU12" s="222"/>
      <c r="AV12" s="222"/>
      <c r="AW12" s="222"/>
      <c r="AX12" s="222"/>
      <c r="AY12" s="222"/>
      <c r="AZ12" s="222"/>
      <c r="BA12" s="222"/>
    </row>
    <row r="13" spans="1:53" s="223" customFormat="1" ht="41.25" customHeight="1">
      <c r="A13" s="275" t="s">
        <v>4</v>
      </c>
      <c r="B13" s="200" t="s">
        <v>233</v>
      </c>
      <c r="C13" s="275"/>
      <c r="D13" s="275"/>
      <c r="E13" s="275"/>
      <c r="F13" s="198"/>
      <c r="G13" s="198"/>
      <c r="H13" s="198"/>
      <c r="I13" s="198"/>
      <c r="J13" s="198"/>
      <c r="K13" s="198"/>
      <c r="L13" s="198"/>
      <c r="M13" s="215" t="e">
        <f aca="true" t="shared" si="2" ref="M13:AF13">M14+M35+M58+M64+M71</f>
        <v>#REF!</v>
      </c>
      <c r="N13" s="215" t="e">
        <f t="shared" si="2"/>
        <v>#REF!</v>
      </c>
      <c r="O13" s="280">
        <f t="shared" si="2"/>
        <v>0</v>
      </c>
      <c r="P13" s="280">
        <f t="shared" si="2"/>
        <v>0</v>
      </c>
      <c r="Q13" s="280">
        <f t="shared" si="2"/>
        <v>0</v>
      </c>
      <c r="R13" s="280">
        <f t="shared" si="2"/>
        <v>600</v>
      </c>
      <c r="S13" s="280">
        <f t="shared" si="2"/>
        <v>600</v>
      </c>
      <c r="T13" s="280">
        <f t="shared" si="2"/>
        <v>0</v>
      </c>
      <c r="U13" s="280">
        <f t="shared" si="2"/>
        <v>0</v>
      </c>
      <c r="V13" s="280">
        <f t="shared" si="2"/>
        <v>51746.58</v>
      </c>
      <c r="W13" s="280">
        <f t="shared" si="2"/>
        <v>51746.58</v>
      </c>
      <c r="X13" s="297">
        <f t="shared" si="2"/>
        <v>0</v>
      </c>
      <c r="Y13" s="297">
        <f t="shared" si="2"/>
        <v>0</v>
      </c>
      <c r="Z13" s="297">
        <f t="shared" si="2"/>
        <v>0</v>
      </c>
      <c r="AA13" s="297">
        <f t="shared" si="2"/>
        <v>600</v>
      </c>
      <c r="AB13" s="297">
        <f t="shared" si="2"/>
        <v>600</v>
      </c>
      <c r="AC13" s="297">
        <f t="shared" si="2"/>
        <v>0</v>
      </c>
      <c r="AD13" s="297">
        <f t="shared" si="2"/>
        <v>0</v>
      </c>
      <c r="AE13" s="297">
        <f t="shared" si="2"/>
        <v>64470.58</v>
      </c>
      <c r="AF13" s="297">
        <f t="shared" si="2"/>
        <v>64470.58</v>
      </c>
      <c r="AG13" s="215">
        <f aca="true" t="shared" si="3" ref="AG13:AO13">AG14+AG35+AG58+AG64+AG71</f>
        <v>0</v>
      </c>
      <c r="AH13" s="215">
        <f t="shared" si="3"/>
        <v>0</v>
      </c>
      <c r="AI13" s="215">
        <f t="shared" si="3"/>
        <v>0</v>
      </c>
      <c r="AJ13" s="215">
        <f t="shared" si="3"/>
        <v>600</v>
      </c>
      <c r="AK13" s="215">
        <f t="shared" si="3"/>
        <v>600</v>
      </c>
      <c r="AL13" s="215">
        <f t="shared" si="3"/>
        <v>0</v>
      </c>
      <c r="AM13" s="215">
        <f t="shared" si="3"/>
        <v>0</v>
      </c>
      <c r="AN13" s="215">
        <f t="shared" si="3"/>
        <v>64972.183423</v>
      </c>
      <c r="AO13" s="215">
        <f t="shared" si="3"/>
        <v>64972.183423</v>
      </c>
      <c r="AP13" s="199"/>
      <c r="AQ13" s="201"/>
      <c r="AR13" s="201"/>
      <c r="AS13" s="222"/>
      <c r="AT13" s="222"/>
      <c r="AU13" s="222"/>
      <c r="AV13" s="222"/>
      <c r="AW13" s="222"/>
      <c r="AX13" s="222"/>
      <c r="AY13" s="222"/>
      <c r="AZ13" s="222"/>
      <c r="BA13" s="222"/>
    </row>
    <row r="14" spans="1:53" s="203" customFormat="1" ht="64.5" customHeight="1">
      <c r="A14" s="275">
        <v>1</v>
      </c>
      <c r="B14" s="200" t="s">
        <v>234</v>
      </c>
      <c r="C14" s="275"/>
      <c r="D14" s="275"/>
      <c r="E14" s="275"/>
      <c r="F14" s="275"/>
      <c r="G14" s="215">
        <f aca="true" t="shared" si="4" ref="G14:U14">G15+G31</f>
        <v>0</v>
      </c>
      <c r="H14" s="215">
        <f t="shared" si="4"/>
        <v>0</v>
      </c>
      <c r="I14" s="215">
        <f t="shared" si="4"/>
        <v>400</v>
      </c>
      <c r="J14" s="215">
        <f t="shared" si="4"/>
        <v>400</v>
      </c>
      <c r="K14" s="215">
        <f t="shared" si="4"/>
        <v>0</v>
      </c>
      <c r="L14" s="215">
        <f t="shared" si="4"/>
        <v>0</v>
      </c>
      <c r="M14" s="215">
        <f t="shared" si="4"/>
        <v>5926</v>
      </c>
      <c r="N14" s="215">
        <f t="shared" si="4"/>
        <v>5926</v>
      </c>
      <c r="O14" s="280">
        <f t="shared" si="4"/>
        <v>0</v>
      </c>
      <c r="P14" s="280">
        <f t="shared" si="4"/>
        <v>0</v>
      </c>
      <c r="Q14" s="280">
        <f t="shared" si="4"/>
        <v>0</v>
      </c>
      <c r="R14" s="280">
        <f t="shared" si="4"/>
        <v>600</v>
      </c>
      <c r="S14" s="280">
        <f t="shared" si="4"/>
        <v>600</v>
      </c>
      <c r="T14" s="280">
        <f t="shared" si="4"/>
        <v>0</v>
      </c>
      <c r="U14" s="280">
        <f t="shared" si="4"/>
        <v>0</v>
      </c>
      <c r="V14" s="280">
        <f>V15+V31</f>
        <v>5926</v>
      </c>
      <c r="W14" s="280">
        <f>W15+W31</f>
        <v>5926</v>
      </c>
      <c r="X14" s="297">
        <f aca="true" t="shared" si="5" ref="X14:AD14">X15+X31</f>
        <v>0</v>
      </c>
      <c r="Y14" s="297">
        <f t="shared" si="5"/>
        <v>0</v>
      </c>
      <c r="Z14" s="297">
        <f t="shared" si="5"/>
        <v>0</v>
      </c>
      <c r="AA14" s="297">
        <f t="shared" si="5"/>
        <v>600</v>
      </c>
      <c r="AB14" s="297">
        <f t="shared" si="5"/>
        <v>600</v>
      </c>
      <c r="AC14" s="297">
        <f t="shared" si="5"/>
        <v>0</v>
      </c>
      <c r="AD14" s="297">
        <f t="shared" si="5"/>
        <v>0</v>
      </c>
      <c r="AE14" s="297">
        <f>AE15+AE31</f>
        <v>5926</v>
      </c>
      <c r="AF14" s="297">
        <f>AF15+AF31</f>
        <v>5926</v>
      </c>
      <c r="AG14" s="215">
        <f aca="true" t="shared" si="6" ref="AG14:AM14">AG15+AG31</f>
        <v>0</v>
      </c>
      <c r="AH14" s="215">
        <f t="shared" si="6"/>
        <v>0</v>
      </c>
      <c r="AI14" s="215">
        <f t="shared" si="6"/>
        <v>0</v>
      </c>
      <c r="AJ14" s="215">
        <f t="shared" si="6"/>
        <v>600</v>
      </c>
      <c r="AK14" s="215">
        <f t="shared" si="6"/>
        <v>600</v>
      </c>
      <c r="AL14" s="215">
        <f t="shared" si="6"/>
        <v>0</v>
      </c>
      <c r="AM14" s="215">
        <f t="shared" si="6"/>
        <v>0</v>
      </c>
      <c r="AN14" s="215">
        <f>AN15+AN31</f>
        <v>5926</v>
      </c>
      <c r="AO14" s="215">
        <f>AO15+AO31</f>
        <v>5926</v>
      </c>
      <c r="AP14" s="199"/>
      <c r="AQ14" s="201"/>
      <c r="AR14" s="201"/>
      <c r="AS14" s="202" t="s">
        <v>134</v>
      </c>
      <c r="AT14" s="202"/>
      <c r="AU14" s="202"/>
      <c r="AV14" s="202"/>
      <c r="AW14" s="202"/>
      <c r="AX14" s="202"/>
      <c r="AY14" s="202"/>
      <c r="AZ14" s="202"/>
      <c r="BA14" s="202"/>
    </row>
    <row r="15" spans="1:53" s="203" customFormat="1" ht="32.25" customHeight="1">
      <c r="A15" s="275" t="s">
        <v>26</v>
      </c>
      <c r="B15" s="200" t="s">
        <v>304</v>
      </c>
      <c r="C15" s="275"/>
      <c r="D15" s="275"/>
      <c r="E15" s="275"/>
      <c r="F15" s="275"/>
      <c r="G15" s="198"/>
      <c r="H15" s="198"/>
      <c r="I15" s="198"/>
      <c r="J15" s="198"/>
      <c r="K15" s="198">
        <f>SUM(K16:K30)</f>
        <v>0</v>
      </c>
      <c r="L15" s="198">
        <f>SUM(L16:L30)</f>
        <v>0</v>
      </c>
      <c r="M15" s="215">
        <f>SUM(M16:M30)</f>
        <v>2750</v>
      </c>
      <c r="N15" s="215">
        <f>SUM(N16:N30)</f>
        <v>2750</v>
      </c>
      <c r="O15" s="281"/>
      <c r="P15" s="282"/>
      <c r="Q15" s="282"/>
      <c r="R15" s="282"/>
      <c r="S15" s="282"/>
      <c r="T15" s="282">
        <f>SUM(T16:T30)</f>
        <v>0</v>
      </c>
      <c r="U15" s="282">
        <f>SUM(U16:U30)</f>
        <v>0</v>
      </c>
      <c r="V15" s="280">
        <f>SUM(V16:V30)</f>
        <v>2750</v>
      </c>
      <c r="W15" s="280">
        <f>SUM(W16:W30)</f>
        <v>2750</v>
      </c>
      <c r="X15" s="298"/>
      <c r="Y15" s="299"/>
      <c r="Z15" s="299"/>
      <c r="AA15" s="299"/>
      <c r="AB15" s="299"/>
      <c r="AC15" s="299">
        <f>SUM(AC16:AC30)</f>
        <v>0</v>
      </c>
      <c r="AD15" s="299">
        <f>SUM(AD16:AD30)</f>
        <v>0</v>
      </c>
      <c r="AE15" s="297">
        <f>SUM(AE16:AE30)</f>
        <v>2750</v>
      </c>
      <c r="AF15" s="297">
        <f>SUM(AF16:AF30)</f>
        <v>2750</v>
      </c>
      <c r="AG15" s="293"/>
      <c r="AH15" s="198"/>
      <c r="AI15" s="198"/>
      <c r="AJ15" s="198"/>
      <c r="AK15" s="198"/>
      <c r="AL15" s="198">
        <f>SUM(AL16:AL30)</f>
        <v>0</v>
      </c>
      <c r="AM15" s="198">
        <f>SUM(AM16:AM30)</f>
        <v>0</v>
      </c>
      <c r="AN15" s="215">
        <f>SUM(AN16:AN30)</f>
        <v>2750</v>
      </c>
      <c r="AO15" s="215">
        <f>SUM(AO16:AO30)</f>
        <v>2750</v>
      </c>
      <c r="AP15" s="199"/>
      <c r="AQ15" s="201"/>
      <c r="AR15" s="201"/>
      <c r="AS15" s="202"/>
      <c r="AT15" s="202"/>
      <c r="AU15" s="202"/>
      <c r="AV15" s="202"/>
      <c r="AW15" s="202"/>
      <c r="AX15" s="202"/>
      <c r="AY15" s="202"/>
      <c r="AZ15" s="202"/>
      <c r="BA15" s="202"/>
    </row>
    <row r="16" spans="1:53" s="203" customFormat="1" ht="49.5">
      <c r="A16" s="164" t="s">
        <v>5</v>
      </c>
      <c r="B16" s="204" t="s">
        <v>209</v>
      </c>
      <c r="C16" s="274" t="s">
        <v>35</v>
      </c>
      <c r="D16" s="274" t="s">
        <v>44</v>
      </c>
      <c r="E16" s="274" t="s">
        <v>260</v>
      </c>
      <c r="F16" s="274"/>
      <c r="G16" s="211">
        <v>4500</v>
      </c>
      <c r="H16" s="211">
        <v>4500</v>
      </c>
      <c r="I16" s="182">
        <v>500</v>
      </c>
      <c r="J16" s="182">
        <v>500</v>
      </c>
      <c r="K16" s="182"/>
      <c r="L16" s="182"/>
      <c r="M16" s="286">
        <v>200</v>
      </c>
      <c r="N16" s="286">
        <v>200</v>
      </c>
      <c r="O16" s="160" t="s">
        <v>294</v>
      </c>
      <c r="P16" s="265">
        <v>4500</v>
      </c>
      <c r="Q16" s="265">
        <v>4500</v>
      </c>
      <c r="R16" s="266">
        <v>500</v>
      </c>
      <c r="S16" s="266">
        <v>500</v>
      </c>
      <c r="T16" s="266"/>
      <c r="U16" s="266"/>
      <c r="V16" s="267">
        <v>200</v>
      </c>
      <c r="W16" s="267">
        <v>200</v>
      </c>
      <c r="X16" s="300" t="s">
        <v>294</v>
      </c>
      <c r="Y16" s="301">
        <v>4500</v>
      </c>
      <c r="Z16" s="301">
        <v>4500</v>
      </c>
      <c r="AA16" s="302">
        <v>500</v>
      </c>
      <c r="AB16" s="302">
        <v>500</v>
      </c>
      <c r="AC16" s="302"/>
      <c r="AD16" s="302"/>
      <c r="AE16" s="303">
        <v>200</v>
      </c>
      <c r="AF16" s="303">
        <v>200</v>
      </c>
      <c r="AG16" s="291" t="s">
        <v>308</v>
      </c>
      <c r="AH16" s="211">
        <v>4500</v>
      </c>
      <c r="AI16" s="211">
        <v>4500</v>
      </c>
      <c r="AJ16" s="182">
        <v>500</v>
      </c>
      <c r="AK16" s="182">
        <v>500</v>
      </c>
      <c r="AL16" s="182"/>
      <c r="AM16" s="182"/>
      <c r="AN16" s="286">
        <v>200</v>
      </c>
      <c r="AO16" s="286">
        <v>200</v>
      </c>
      <c r="AP16" s="205"/>
      <c r="AQ16" s="206"/>
      <c r="AR16" s="206"/>
      <c r="AS16" s="202"/>
      <c r="AT16" s="202"/>
      <c r="AU16" s="202"/>
      <c r="AV16" s="202"/>
      <c r="AW16" s="202"/>
      <c r="AX16" s="202"/>
      <c r="AY16" s="202"/>
      <c r="AZ16" s="202"/>
      <c r="BA16" s="202"/>
    </row>
    <row r="17" spans="1:53" s="203" customFormat="1" ht="49.5">
      <c r="A17" s="164" t="s">
        <v>5</v>
      </c>
      <c r="B17" s="204" t="s">
        <v>210</v>
      </c>
      <c r="C17" s="274" t="s">
        <v>35</v>
      </c>
      <c r="D17" s="274" t="s">
        <v>44</v>
      </c>
      <c r="E17" s="274" t="s">
        <v>260</v>
      </c>
      <c r="F17" s="274"/>
      <c r="G17" s="211">
        <v>750</v>
      </c>
      <c r="H17" s="211">
        <v>750</v>
      </c>
      <c r="I17" s="182">
        <v>50</v>
      </c>
      <c r="J17" s="182">
        <v>50</v>
      </c>
      <c r="K17" s="182"/>
      <c r="L17" s="182"/>
      <c r="M17" s="286">
        <v>50</v>
      </c>
      <c r="N17" s="286">
        <v>50</v>
      </c>
      <c r="O17" s="160" t="s">
        <v>293</v>
      </c>
      <c r="P17" s="265">
        <v>750</v>
      </c>
      <c r="Q17" s="265">
        <v>750</v>
      </c>
      <c r="R17" s="266">
        <v>50</v>
      </c>
      <c r="S17" s="266">
        <v>50</v>
      </c>
      <c r="T17" s="266"/>
      <c r="U17" s="266"/>
      <c r="V17" s="267">
        <v>50</v>
      </c>
      <c r="W17" s="267">
        <v>50</v>
      </c>
      <c r="X17" s="300" t="s">
        <v>293</v>
      </c>
      <c r="Y17" s="301">
        <v>750</v>
      </c>
      <c r="Z17" s="301">
        <v>750</v>
      </c>
      <c r="AA17" s="302">
        <v>50</v>
      </c>
      <c r="AB17" s="302">
        <v>50</v>
      </c>
      <c r="AC17" s="302"/>
      <c r="AD17" s="302"/>
      <c r="AE17" s="303">
        <v>50</v>
      </c>
      <c r="AF17" s="303">
        <v>50</v>
      </c>
      <c r="AG17" s="291" t="s">
        <v>309</v>
      </c>
      <c r="AH17" s="211">
        <v>750</v>
      </c>
      <c r="AI17" s="211">
        <v>750</v>
      </c>
      <c r="AJ17" s="182">
        <v>50</v>
      </c>
      <c r="AK17" s="182">
        <v>50</v>
      </c>
      <c r="AL17" s="182"/>
      <c r="AM17" s="182"/>
      <c r="AN17" s="286">
        <v>50</v>
      </c>
      <c r="AO17" s="286">
        <v>50</v>
      </c>
      <c r="AP17" s="205"/>
      <c r="AQ17" s="206"/>
      <c r="AR17" s="206"/>
      <c r="AS17" s="202"/>
      <c r="AT17" s="202"/>
      <c r="AU17" s="202"/>
      <c r="AV17" s="202"/>
      <c r="AW17" s="202"/>
      <c r="AX17" s="202"/>
      <c r="AY17" s="202"/>
      <c r="AZ17" s="202"/>
      <c r="BA17" s="202"/>
    </row>
    <row r="18" spans="1:53" s="203" customFormat="1" ht="49.5">
      <c r="A18" s="164" t="s">
        <v>5</v>
      </c>
      <c r="B18" s="204" t="s">
        <v>211</v>
      </c>
      <c r="C18" s="274" t="s">
        <v>35</v>
      </c>
      <c r="D18" s="274" t="s">
        <v>44</v>
      </c>
      <c r="E18" s="274" t="s">
        <v>261</v>
      </c>
      <c r="F18" s="274"/>
      <c r="G18" s="211">
        <v>1285</v>
      </c>
      <c r="H18" s="211">
        <v>1285</v>
      </c>
      <c r="I18" s="182">
        <v>100</v>
      </c>
      <c r="J18" s="182">
        <v>100</v>
      </c>
      <c r="K18" s="182"/>
      <c r="L18" s="182"/>
      <c r="M18" s="286">
        <v>100</v>
      </c>
      <c r="N18" s="286">
        <v>100</v>
      </c>
      <c r="O18" s="160" t="s">
        <v>292</v>
      </c>
      <c r="P18" s="265">
        <v>1285</v>
      </c>
      <c r="Q18" s="265">
        <v>1285</v>
      </c>
      <c r="R18" s="266">
        <v>100</v>
      </c>
      <c r="S18" s="266">
        <v>100</v>
      </c>
      <c r="T18" s="266"/>
      <c r="U18" s="266"/>
      <c r="V18" s="267">
        <v>100</v>
      </c>
      <c r="W18" s="267">
        <v>100</v>
      </c>
      <c r="X18" s="300" t="s">
        <v>292</v>
      </c>
      <c r="Y18" s="301">
        <v>1285</v>
      </c>
      <c r="Z18" s="301">
        <v>1285</v>
      </c>
      <c r="AA18" s="302">
        <v>100</v>
      </c>
      <c r="AB18" s="302">
        <v>100</v>
      </c>
      <c r="AC18" s="302"/>
      <c r="AD18" s="302"/>
      <c r="AE18" s="303">
        <v>100</v>
      </c>
      <c r="AF18" s="303">
        <v>100</v>
      </c>
      <c r="AG18" s="291" t="s">
        <v>310</v>
      </c>
      <c r="AH18" s="211">
        <v>1285</v>
      </c>
      <c r="AI18" s="211">
        <v>1285</v>
      </c>
      <c r="AJ18" s="182">
        <v>100</v>
      </c>
      <c r="AK18" s="182">
        <v>100</v>
      </c>
      <c r="AL18" s="182"/>
      <c r="AM18" s="182"/>
      <c r="AN18" s="286">
        <v>100</v>
      </c>
      <c r="AO18" s="286">
        <v>100</v>
      </c>
      <c r="AP18" s="205"/>
      <c r="AQ18" s="206"/>
      <c r="AR18" s="206"/>
      <c r="AS18" s="202"/>
      <c r="AT18" s="202"/>
      <c r="AU18" s="202"/>
      <c r="AV18" s="202"/>
      <c r="AW18" s="202"/>
      <c r="AX18" s="202"/>
      <c r="AY18" s="202"/>
      <c r="AZ18" s="202"/>
      <c r="BA18" s="202"/>
    </row>
    <row r="19" spans="1:53" s="203" customFormat="1" ht="49.5">
      <c r="A19" s="164" t="s">
        <v>5</v>
      </c>
      <c r="B19" s="204" t="s">
        <v>237</v>
      </c>
      <c r="C19" s="274" t="s">
        <v>35</v>
      </c>
      <c r="D19" s="274" t="s">
        <v>44</v>
      </c>
      <c r="E19" s="274" t="s">
        <v>261</v>
      </c>
      <c r="F19" s="274"/>
      <c r="G19" s="211">
        <f>H19</f>
        <v>1628</v>
      </c>
      <c r="H19" s="211">
        <v>1628</v>
      </c>
      <c r="I19" s="182">
        <v>200</v>
      </c>
      <c r="J19" s="182">
        <v>200</v>
      </c>
      <c r="K19" s="182"/>
      <c r="L19" s="182"/>
      <c r="M19" s="286">
        <v>200</v>
      </c>
      <c r="N19" s="286">
        <v>200</v>
      </c>
      <c r="O19" s="160" t="s">
        <v>277</v>
      </c>
      <c r="P19" s="265">
        <f>Q19</f>
        <v>1628</v>
      </c>
      <c r="Q19" s="265">
        <v>1628</v>
      </c>
      <c r="R19" s="266">
        <v>200</v>
      </c>
      <c r="S19" s="266">
        <v>200</v>
      </c>
      <c r="T19" s="266"/>
      <c r="U19" s="266"/>
      <c r="V19" s="267">
        <v>200</v>
      </c>
      <c r="W19" s="267">
        <v>200</v>
      </c>
      <c r="X19" s="300" t="s">
        <v>277</v>
      </c>
      <c r="Y19" s="301">
        <f>Z19</f>
        <v>1628</v>
      </c>
      <c r="Z19" s="301">
        <v>1628</v>
      </c>
      <c r="AA19" s="302">
        <v>200</v>
      </c>
      <c r="AB19" s="302">
        <v>200</v>
      </c>
      <c r="AC19" s="302"/>
      <c r="AD19" s="302"/>
      <c r="AE19" s="303">
        <v>200</v>
      </c>
      <c r="AF19" s="303">
        <v>200</v>
      </c>
      <c r="AG19" s="291" t="s">
        <v>311</v>
      </c>
      <c r="AH19" s="211">
        <f>AI19</f>
        <v>1628</v>
      </c>
      <c r="AI19" s="211">
        <v>1628</v>
      </c>
      <c r="AJ19" s="182">
        <v>200</v>
      </c>
      <c r="AK19" s="182">
        <v>200</v>
      </c>
      <c r="AL19" s="182"/>
      <c r="AM19" s="182"/>
      <c r="AN19" s="286">
        <v>200</v>
      </c>
      <c r="AO19" s="286">
        <v>200</v>
      </c>
      <c r="AP19" s="205"/>
      <c r="AQ19" s="206"/>
      <c r="AR19" s="206"/>
      <c r="AS19" s="202"/>
      <c r="AT19" s="202"/>
      <c r="AU19" s="202"/>
      <c r="AV19" s="202"/>
      <c r="AW19" s="202"/>
      <c r="AX19" s="202"/>
      <c r="AY19" s="202"/>
      <c r="AZ19" s="202"/>
      <c r="BA19" s="202"/>
    </row>
    <row r="20" spans="1:53" s="203" customFormat="1" ht="49.5">
      <c r="A20" s="164" t="s">
        <v>5</v>
      </c>
      <c r="B20" s="204" t="s">
        <v>238</v>
      </c>
      <c r="C20" s="274" t="s">
        <v>35</v>
      </c>
      <c r="D20" s="274" t="s">
        <v>44</v>
      </c>
      <c r="E20" s="274" t="s">
        <v>261</v>
      </c>
      <c r="F20" s="274"/>
      <c r="G20" s="211">
        <f>H20</f>
        <v>1948</v>
      </c>
      <c r="H20" s="211">
        <v>1948</v>
      </c>
      <c r="I20" s="182">
        <v>200</v>
      </c>
      <c r="J20" s="182">
        <v>200</v>
      </c>
      <c r="K20" s="182"/>
      <c r="L20" s="182"/>
      <c r="M20" s="286">
        <v>200</v>
      </c>
      <c r="N20" s="286">
        <v>200</v>
      </c>
      <c r="O20" s="160" t="s">
        <v>278</v>
      </c>
      <c r="P20" s="265">
        <f>Q20</f>
        <v>1506.218</v>
      </c>
      <c r="Q20" s="265">
        <v>1506.218</v>
      </c>
      <c r="R20" s="266">
        <v>200</v>
      </c>
      <c r="S20" s="266">
        <v>200</v>
      </c>
      <c r="T20" s="266"/>
      <c r="U20" s="266"/>
      <c r="V20" s="267">
        <v>200</v>
      </c>
      <c r="W20" s="267">
        <v>200</v>
      </c>
      <c r="X20" s="300" t="s">
        <v>278</v>
      </c>
      <c r="Y20" s="301">
        <f>Z20</f>
        <v>1506.218</v>
      </c>
      <c r="Z20" s="301">
        <v>1506.218</v>
      </c>
      <c r="AA20" s="302">
        <v>200</v>
      </c>
      <c r="AB20" s="302">
        <v>200</v>
      </c>
      <c r="AC20" s="302"/>
      <c r="AD20" s="302"/>
      <c r="AE20" s="303">
        <v>200</v>
      </c>
      <c r="AF20" s="303">
        <v>200</v>
      </c>
      <c r="AG20" s="291" t="s">
        <v>312</v>
      </c>
      <c r="AH20" s="211">
        <f>AI20</f>
        <v>1506.218</v>
      </c>
      <c r="AI20" s="211">
        <v>1506.218</v>
      </c>
      <c r="AJ20" s="182">
        <v>200</v>
      </c>
      <c r="AK20" s="182">
        <v>200</v>
      </c>
      <c r="AL20" s="182"/>
      <c r="AM20" s="182"/>
      <c r="AN20" s="286">
        <v>200</v>
      </c>
      <c r="AO20" s="286">
        <v>200</v>
      </c>
      <c r="AP20" s="205"/>
      <c r="AQ20" s="206"/>
      <c r="AR20" s="206"/>
      <c r="AS20" s="202"/>
      <c r="AT20" s="202"/>
      <c r="AU20" s="202"/>
      <c r="AV20" s="202"/>
      <c r="AW20" s="202"/>
      <c r="AX20" s="202"/>
      <c r="AY20" s="202"/>
      <c r="AZ20" s="202"/>
      <c r="BA20" s="202"/>
    </row>
    <row r="21" spans="1:53" s="203" customFormat="1" ht="49.5">
      <c r="A21" s="164" t="s">
        <v>5</v>
      </c>
      <c r="B21" s="204" t="s">
        <v>239</v>
      </c>
      <c r="C21" s="274" t="s">
        <v>35</v>
      </c>
      <c r="D21" s="274" t="s">
        <v>44</v>
      </c>
      <c r="E21" s="274" t="s">
        <v>261</v>
      </c>
      <c r="F21" s="274"/>
      <c r="G21" s="211">
        <v>5608</v>
      </c>
      <c r="H21" s="211">
        <f>G21</f>
        <v>5608</v>
      </c>
      <c r="I21" s="182">
        <v>200</v>
      </c>
      <c r="J21" s="182">
        <v>200</v>
      </c>
      <c r="K21" s="182"/>
      <c r="L21" s="182"/>
      <c r="M21" s="286">
        <v>200</v>
      </c>
      <c r="N21" s="286">
        <v>200</v>
      </c>
      <c r="O21" s="160" t="s">
        <v>279</v>
      </c>
      <c r="P21" s="265">
        <v>4967.05</v>
      </c>
      <c r="Q21" s="265">
        <f>P21</f>
        <v>4967.05</v>
      </c>
      <c r="R21" s="266">
        <v>200</v>
      </c>
      <c r="S21" s="266">
        <v>200</v>
      </c>
      <c r="T21" s="266"/>
      <c r="U21" s="266"/>
      <c r="V21" s="267">
        <v>200</v>
      </c>
      <c r="W21" s="267">
        <v>200</v>
      </c>
      <c r="X21" s="300" t="s">
        <v>279</v>
      </c>
      <c r="Y21" s="301">
        <v>4967.05</v>
      </c>
      <c r="Z21" s="301">
        <f>Y21</f>
        <v>4967.05</v>
      </c>
      <c r="AA21" s="302">
        <v>200</v>
      </c>
      <c r="AB21" s="302">
        <v>200</v>
      </c>
      <c r="AC21" s="302"/>
      <c r="AD21" s="302"/>
      <c r="AE21" s="303">
        <v>200</v>
      </c>
      <c r="AF21" s="303">
        <v>200</v>
      </c>
      <c r="AG21" s="291" t="s">
        <v>313</v>
      </c>
      <c r="AH21" s="211">
        <v>4967.05</v>
      </c>
      <c r="AI21" s="211">
        <f>AH21</f>
        <v>4967.05</v>
      </c>
      <c r="AJ21" s="182">
        <v>200</v>
      </c>
      <c r="AK21" s="182">
        <v>200</v>
      </c>
      <c r="AL21" s="182"/>
      <c r="AM21" s="182"/>
      <c r="AN21" s="286">
        <v>200</v>
      </c>
      <c r="AO21" s="286">
        <v>200</v>
      </c>
      <c r="AP21" s="205"/>
      <c r="AQ21" s="206"/>
      <c r="AR21" s="206"/>
      <c r="AS21" s="202"/>
      <c r="AT21" s="202"/>
      <c r="AU21" s="202"/>
      <c r="AV21" s="202"/>
      <c r="AW21" s="202"/>
      <c r="AX21" s="202"/>
      <c r="AY21" s="202"/>
      <c r="AZ21" s="202"/>
      <c r="BA21" s="202"/>
    </row>
    <row r="22" spans="1:53" s="203" customFormat="1" ht="49.5">
      <c r="A22" s="164" t="s">
        <v>5</v>
      </c>
      <c r="B22" s="204" t="s">
        <v>240</v>
      </c>
      <c r="C22" s="274" t="s">
        <v>35</v>
      </c>
      <c r="D22" s="274" t="s">
        <v>44</v>
      </c>
      <c r="E22" s="274" t="s">
        <v>261</v>
      </c>
      <c r="F22" s="274"/>
      <c r="G22" s="211">
        <v>5890</v>
      </c>
      <c r="H22" s="211">
        <f>G22</f>
        <v>5890</v>
      </c>
      <c r="I22" s="182">
        <v>200</v>
      </c>
      <c r="J22" s="182">
        <v>200</v>
      </c>
      <c r="K22" s="182"/>
      <c r="L22" s="182"/>
      <c r="M22" s="286">
        <v>200</v>
      </c>
      <c r="N22" s="286">
        <v>200</v>
      </c>
      <c r="O22" s="160" t="s">
        <v>284</v>
      </c>
      <c r="P22" s="265">
        <v>5890</v>
      </c>
      <c r="Q22" s="265">
        <f>P22</f>
        <v>5890</v>
      </c>
      <c r="R22" s="266">
        <v>200</v>
      </c>
      <c r="S22" s="266">
        <v>200</v>
      </c>
      <c r="T22" s="266"/>
      <c r="U22" s="266"/>
      <c r="V22" s="267">
        <v>200</v>
      </c>
      <c r="W22" s="267">
        <v>200</v>
      </c>
      <c r="X22" s="300" t="s">
        <v>284</v>
      </c>
      <c r="Y22" s="301">
        <v>5890</v>
      </c>
      <c r="Z22" s="301">
        <f>Y22</f>
        <v>5890</v>
      </c>
      <c r="AA22" s="302">
        <v>200</v>
      </c>
      <c r="AB22" s="302">
        <v>200</v>
      </c>
      <c r="AC22" s="302"/>
      <c r="AD22" s="302"/>
      <c r="AE22" s="303">
        <v>200</v>
      </c>
      <c r="AF22" s="303">
        <v>200</v>
      </c>
      <c r="AG22" s="291" t="s">
        <v>314</v>
      </c>
      <c r="AH22" s="211">
        <v>5890</v>
      </c>
      <c r="AI22" s="211">
        <f>AH22</f>
        <v>5890</v>
      </c>
      <c r="AJ22" s="182">
        <v>200</v>
      </c>
      <c r="AK22" s="182">
        <v>200</v>
      </c>
      <c r="AL22" s="182"/>
      <c r="AM22" s="182"/>
      <c r="AN22" s="286">
        <v>200</v>
      </c>
      <c r="AO22" s="286">
        <v>200</v>
      </c>
      <c r="AP22" s="205"/>
      <c r="AQ22" s="206"/>
      <c r="AR22" s="206"/>
      <c r="AS22" s="202"/>
      <c r="AT22" s="202"/>
      <c r="AU22" s="202"/>
      <c r="AV22" s="202"/>
      <c r="AW22" s="202"/>
      <c r="AX22" s="202"/>
      <c r="AY22" s="202"/>
      <c r="AZ22" s="202"/>
      <c r="BA22" s="202"/>
    </row>
    <row r="23" spans="1:53" s="203" customFormat="1" ht="49.5">
      <c r="A23" s="164" t="s">
        <v>5</v>
      </c>
      <c r="B23" s="204" t="s">
        <v>241</v>
      </c>
      <c r="C23" s="274" t="s">
        <v>35</v>
      </c>
      <c r="D23" s="274" t="s">
        <v>44</v>
      </c>
      <c r="E23" s="274" t="s">
        <v>261</v>
      </c>
      <c r="F23" s="274"/>
      <c r="G23" s="211">
        <f>H23</f>
        <v>5643</v>
      </c>
      <c r="H23" s="211">
        <v>5643</v>
      </c>
      <c r="I23" s="182">
        <v>200</v>
      </c>
      <c r="J23" s="182">
        <v>200</v>
      </c>
      <c r="K23" s="182"/>
      <c r="L23" s="182"/>
      <c r="M23" s="286">
        <v>200</v>
      </c>
      <c r="N23" s="286">
        <v>200</v>
      </c>
      <c r="O23" s="160" t="s">
        <v>284</v>
      </c>
      <c r="P23" s="265">
        <f>Q23</f>
        <v>4842</v>
      </c>
      <c r="Q23" s="265">
        <v>4842</v>
      </c>
      <c r="R23" s="266">
        <v>200</v>
      </c>
      <c r="S23" s="266">
        <v>200</v>
      </c>
      <c r="T23" s="266"/>
      <c r="U23" s="266"/>
      <c r="V23" s="267">
        <v>200</v>
      </c>
      <c r="W23" s="267">
        <v>200</v>
      </c>
      <c r="X23" s="300" t="s">
        <v>284</v>
      </c>
      <c r="Y23" s="301">
        <f>Z23</f>
        <v>4842</v>
      </c>
      <c r="Z23" s="301">
        <v>4842</v>
      </c>
      <c r="AA23" s="302">
        <v>200</v>
      </c>
      <c r="AB23" s="302">
        <v>200</v>
      </c>
      <c r="AC23" s="302"/>
      <c r="AD23" s="302"/>
      <c r="AE23" s="303">
        <v>200</v>
      </c>
      <c r="AF23" s="303">
        <v>200</v>
      </c>
      <c r="AG23" s="291" t="s">
        <v>315</v>
      </c>
      <c r="AH23" s="211">
        <f>AI23</f>
        <v>4842</v>
      </c>
      <c r="AI23" s="211">
        <v>4842</v>
      </c>
      <c r="AJ23" s="182">
        <v>200</v>
      </c>
      <c r="AK23" s="182">
        <v>200</v>
      </c>
      <c r="AL23" s="182"/>
      <c r="AM23" s="182"/>
      <c r="AN23" s="286">
        <v>200</v>
      </c>
      <c r="AO23" s="286">
        <v>200</v>
      </c>
      <c r="AP23" s="205"/>
      <c r="AQ23" s="206"/>
      <c r="AR23" s="206"/>
      <c r="AS23" s="202"/>
      <c r="AT23" s="202"/>
      <c r="AU23" s="202"/>
      <c r="AV23" s="202"/>
      <c r="AW23" s="202"/>
      <c r="AX23" s="202"/>
      <c r="AY23" s="202"/>
      <c r="AZ23" s="202"/>
      <c r="BA23" s="202"/>
    </row>
    <row r="24" spans="1:53" s="203" customFormat="1" ht="49.5">
      <c r="A24" s="164" t="s">
        <v>5</v>
      </c>
      <c r="B24" s="204" t="s">
        <v>236</v>
      </c>
      <c r="C24" s="274" t="s">
        <v>35</v>
      </c>
      <c r="D24" s="274" t="s">
        <v>44</v>
      </c>
      <c r="E24" s="274" t="s">
        <v>261</v>
      </c>
      <c r="F24" s="274"/>
      <c r="G24" s="211">
        <f aca="true" t="shared" si="7" ref="G24:G30">H24</f>
        <v>7851</v>
      </c>
      <c r="H24" s="211">
        <v>7851</v>
      </c>
      <c r="I24" s="182">
        <v>200</v>
      </c>
      <c r="J24" s="182">
        <v>200</v>
      </c>
      <c r="K24" s="182"/>
      <c r="L24" s="182"/>
      <c r="M24" s="286">
        <v>200</v>
      </c>
      <c r="N24" s="286">
        <v>200</v>
      </c>
      <c r="O24" s="160" t="s">
        <v>284</v>
      </c>
      <c r="P24" s="265">
        <f aca="true" t="shared" si="8" ref="P24:P30">Q24</f>
        <v>6851</v>
      </c>
      <c r="Q24" s="265">
        <v>6851</v>
      </c>
      <c r="R24" s="266">
        <v>200</v>
      </c>
      <c r="S24" s="266">
        <v>200</v>
      </c>
      <c r="T24" s="266"/>
      <c r="U24" s="266"/>
      <c r="V24" s="267">
        <v>200</v>
      </c>
      <c r="W24" s="267">
        <v>200</v>
      </c>
      <c r="X24" s="300" t="s">
        <v>284</v>
      </c>
      <c r="Y24" s="301">
        <f aca="true" t="shared" si="9" ref="Y24:Y30">Z24</f>
        <v>6851</v>
      </c>
      <c r="Z24" s="301">
        <v>6851</v>
      </c>
      <c r="AA24" s="302">
        <v>200</v>
      </c>
      <c r="AB24" s="302">
        <v>200</v>
      </c>
      <c r="AC24" s="302"/>
      <c r="AD24" s="302"/>
      <c r="AE24" s="303">
        <v>200</v>
      </c>
      <c r="AF24" s="303">
        <v>200</v>
      </c>
      <c r="AG24" s="291" t="s">
        <v>316</v>
      </c>
      <c r="AH24" s="211">
        <f aca="true" t="shared" si="10" ref="AH24:AH30">AI24</f>
        <v>6851</v>
      </c>
      <c r="AI24" s="211">
        <v>6851</v>
      </c>
      <c r="AJ24" s="182">
        <v>200</v>
      </c>
      <c r="AK24" s="182">
        <v>200</v>
      </c>
      <c r="AL24" s="182"/>
      <c r="AM24" s="182"/>
      <c r="AN24" s="286">
        <v>200</v>
      </c>
      <c r="AO24" s="286">
        <v>200</v>
      </c>
      <c r="AP24" s="205"/>
      <c r="AQ24" s="206"/>
      <c r="AR24" s="206"/>
      <c r="AS24" s="202"/>
      <c r="AT24" s="202"/>
      <c r="AU24" s="202"/>
      <c r="AV24" s="202"/>
      <c r="AW24" s="202"/>
      <c r="AX24" s="202"/>
      <c r="AY24" s="202"/>
      <c r="AZ24" s="202"/>
      <c r="BA24" s="202"/>
    </row>
    <row r="25" spans="1:53" s="203" customFormat="1" ht="49.5">
      <c r="A25" s="164" t="s">
        <v>5</v>
      </c>
      <c r="B25" s="204" t="s">
        <v>242</v>
      </c>
      <c r="C25" s="274" t="s">
        <v>35</v>
      </c>
      <c r="D25" s="274" t="s">
        <v>44</v>
      </c>
      <c r="E25" s="274" t="s">
        <v>261</v>
      </c>
      <c r="F25" s="274"/>
      <c r="G25" s="211">
        <f t="shared" si="7"/>
        <v>3808</v>
      </c>
      <c r="H25" s="211">
        <v>3808</v>
      </c>
      <c r="I25" s="182">
        <v>200</v>
      </c>
      <c r="J25" s="182">
        <v>200</v>
      </c>
      <c r="K25" s="182"/>
      <c r="L25" s="182"/>
      <c r="M25" s="286">
        <v>200</v>
      </c>
      <c r="N25" s="286">
        <v>200</v>
      </c>
      <c r="O25" s="160" t="s">
        <v>284</v>
      </c>
      <c r="P25" s="265">
        <f t="shared" si="8"/>
        <v>3808</v>
      </c>
      <c r="Q25" s="265">
        <v>3808</v>
      </c>
      <c r="R25" s="266">
        <v>200</v>
      </c>
      <c r="S25" s="266">
        <v>200</v>
      </c>
      <c r="T25" s="266"/>
      <c r="U25" s="266"/>
      <c r="V25" s="267">
        <v>200</v>
      </c>
      <c r="W25" s="267">
        <v>200</v>
      </c>
      <c r="X25" s="300" t="s">
        <v>284</v>
      </c>
      <c r="Y25" s="301">
        <f t="shared" si="9"/>
        <v>3808</v>
      </c>
      <c r="Z25" s="301">
        <v>3808</v>
      </c>
      <c r="AA25" s="302">
        <v>200</v>
      </c>
      <c r="AB25" s="302">
        <v>200</v>
      </c>
      <c r="AC25" s="302"/>
      <c r="AD25" s="302"/>
      <c r="AE25" s="303">
        <v>200</v>
      </c>
      <c r="AF25" s="303">
        <v>200</v>
      </c>
      <c r="AG25" s="291" t="s">
        <v>317</v>
      </c>
      <c r="AH25" s="211">
        <f t="shared" si="10"/>
        <v>3808</v>
      </c>
      <c r="AI25" s="211">
        <v>3808</v>
      </c>
      <c r="AJ25" s="182">
        <v>200</v>
      </c>
      <c r="AK25" s="182">
        <v>200</v>
      </c>
      <c r="AL25" s="182"/>
      <c r="AM25" s="182"/>
      <c r="AN25" s="286">
        <v>200</v>
      </c>
      <c r="AO25" s="286">
        <v>200</v>
      </c>
      <c r="AP25" s="205"/>
      <c r="AQ25" s="206"/>
      <c r="AR25" s="206"/>
      <c r="AS25" s="202"/>
      <c r="AT25" s="202"/>
      <c r="AU25" s="202"/>
      <c r="AV25" s="202"/>
      <c r="AW25" s="202"/>
      <c r="AX25" s="202"/>
      <c r="AY25" s="202"/>
      <c r="AZ25" s="202"/>
      <c r="BA25" s="202"/>
    </row>
    <row r="26" spans="1:53" s="203" customFormat="1" ht="49.5">
      <c r="A26" s="164" t="s">
        <v>5</v>
      </c>
      <c r="B26" s="204" t="s">
        <v>243</v>
      </c>
      <c r="C26" s="274" t="s">
        <v>35</v>
      </c>
      <c r="D26" s="274" t="s">
        <v>44</v>
      </c>
      <c r="E26" s="274" t="s">
        <v>261</v>
      </c>
      <c r="F26" s="274"/>
      <c r="G26" s="211">
        <f t="shared" si="7"/>
        <v>5957</v>
      </c>
      <c r="H26" s="211">
        <v>5957</v>
      </c>
      <c r="I26" s="182">
        <v>200</v>
      </c>
      <c r="J26" s="182">
        <v>200</v>
      </c>
      <c r="K26" s="182"/>
      <c r="L26" s="182"/>
      <c r="M26" s="286">
        <v>200</v>
      </c>
      <c r="N26" s="286">
        <v>200</v>
      </c>
      <c r="O26" s="160" t="s">
        <v>284</v>
      </c>
      <c r="P26" s="265">
        <f t="shared" si="8"/>
        <v>5957</v>
      </c>
      <c r="Q26" s="265">
        <v>5957</v>
      </c>
      <c r="R26" s="266">
        <v>200</v>
      </c>
      <c r="S26" s="266">
        <v>200</v>
      </c>
      <c r="T26" s="266"/>
      <c r="U26" s="266"/>
      <c r="V26" s="267">
        <v>200</v>
      </c>
      <c r="W26" s="267">
        <v>200</v>
      </c>
      <c r="X26" s="300" t="s">
        <v>284</v>
      </c>
      <c r="Y26" s="301">
        <f t="shared" si="9"/>
        <v>5957</v>
      </c>
      <c r="Z26" s="301">
        <v>5957</v>
      </c>
      <c r="AA26" s="302">
        <v>200</v>
      </c>
      <c r="AB26" s="302">
        <v>200</v>
      </c>
      <c r="AC26" s="302"/>
      <c r="AD26" s="302"/>
      <c r="AE26" s="303">
        <v>200</v>
      </c>
      <c r="AF26" s="303">
        <v>200</v>
      </c>
      <c r="AG26" s="291" t="s">
        <v>318</v>
      </c>
      <c r="AH26" s="211">
        <f t="shared" si="10"/>
        <v>5957</v>
      </c>
      <c r="AI26" s="211">
        <v>5957</v>
      </c>
      <c r="AJ26" s="182">
        <v>200</v>
      </c>
      <c r="AK26" s="182">
        <v>200</v>
      </c>
      <c r="AL26" s="182"/>
      <c r="AM26" s="182"/>
      <c r="AN26" s="286">
        <v>200</v>
      </c>
      <c r="AO26" s="286">
        <v>200</v>
      </c>
      <c r="AP26" s="205"/>
      <c r="AQ26" s="206"/>
      <c r="AR26" s="206"/>
      <c r="AS26" s="202"/>
      <c r="AT26" s="202"/>
      <c r="AU26" s="202"/>
      <c r="AV26" s="202"/>
      <c r="AW26" s="202"/>
      <c r="AX26" s="202"/>
      <c r="AY26" s="202"/>
      <c r="AZ26" s="202"/>
      <c r="BA26" s="202"/>
    </row>
    <row r="27" spans="1:53" s="203" customFormat="1" ht="49.5">
      <c r="A27" s="164" t="s">
        <v>5</v>
      </c>
      <c r="B27" s="204" t="s">
        <v>244</v>
      </c>
      <c r="C27" s="274" t="s">
        <v>35</v>
      </c>
      <c r="D27" s="274" t="s">
        <v>44</v>
      </c>
      <c r="E27" s="274" t="s">
        <v>261</v>
      </c>
      <c r="F27" s="274"/>
      <c r="G27" s="211">
        <f t="shared" si="7"/>
        <v>4230</v>
      </c>
      <c r="H27" s="211">
        <v>4230</v>
      </c>
      <c r="I27" s="182">
        <v>200</v>
      </c>
      <c r="J27" s="182">
        <v>200</v>
      </c>
      <c r="K27" s="182"/>
      <c r="L27" s="182"/>
      <c r="M27" s="286">
        <v>200</v>
      </c>
      <c r="N27" s="286">
        <v>200</v>
      </c>
      <c r="O27" s="160" t="s">
        <v>284</v>
      </c>
      <c r="P27" s="265">
        <f t="shared" si="8"/>
        <v>4230</v>
      </c>
      <c r="Q27" s="265">
        <v>4230</v>
      </c>
      <c r="R27" s="266">
        <v>200</v>
      </c>
      <c r="S27" s="266">
        <v>200</v>
      </c>
      <c r="T27" s="266"/>
      <c r="U27" s="266"/>
      <c r="V27" s="267">
        <v>200</v>
      </c>
      <c r="W27" s="267">
        <v>200</v>
      </c>
      <c r="X27" s="300" t="s">
        <v>284</v>
      </c>
      <c r="Y27" s="301">
        <f t="shared" si="9"/>
        <v>4230</v>
      </c>
      <c r="Z27" s="301">
        <v>4230</v>
      </c>
      <c r="AA27" s="302">
        <v>200</v>
      </c>
      <c r="AB27" s="302">
        <v>200</v>
      </c>
      <c r="AC27" s="302"/>
      <c r="AD27" s="302"/>
      <c r="AE27" s="303">
        <v>200</v>
      </c>
      <c r="AF27" s="303">
        <v>200</v>
      </c>
      <c r="AG27" s="291" t="s">
        <v>319</v>
      </c>
      <c r="AH27" s="211">
        <f t="shared" si="10"/>
        <v>4230</v>
      </c>
      <c r="AI27" s="211">
        <v>4230</v>
      </c>
      <c r="AJ27" s="182">
        <v>200</v>
      </c>
      <c r="AK27" s="182">
        <v>200</v>
      </c>
      <c r="AL27" s="182"/>
      <c r="AM27" s="182"/>
      <c r="AN27" s="286">
        <v>200</v>
      </c>
      <c r="AO27" s="286">
        <v>200</v>
      </c>
      <c r="AP27" s="205"/>
      <c r="AQ27" s="206"/>
      <c r="AR27" s="206"/>
      <c r="AS27" s="202"/>
      <c r="AT27" s="202"/>
      <c r="AU27" s="202"/>
      <c r="AV27" s="202"/>
      <c r="AW27" s="202"/>
      <c r="AX27" s="202"/>
      <c r="AY27" s="202"/>
      <c r="AZ27" s="202"/>
      <c r="BA27" s="202"/>
    </row>
    <row r="28" spans="1:53" s="203" customFormat="1" ht="49.5">
      <c r="A28" s="164" t="s">
        <v>5</v>
      </c>
      <c r="B28" s="204" t="s">
        <v>245</v>
      </c>
      <c r="C28" s="274" t="s">
        <v>35</v>
      </c>
      <c r="D28" s="274" t="s">
        <v>44</v>
      </c>
      <c r="E28" s="274" t="s">
        <v>261</v>
      </c>
      <c r="F28" s="274"/>
      <c r="G28" s="211">
        <f t="shared" si="7"/>
        <v>1968</v>
      </c>
      <c r="H28" s="211">
        <v>1968</v>
      </c>
      <c r="I28" s="182">
        <v>200</v>
      </c>
      <c r="J28" s="182">
        <v>200</v>
      </c>
      <c r="K28" s="182"/>
      <c r="L28" s="182"/>
      <c r="M28" s="286">
        <v>200</v>
      </c>
      <c r="N28" s="286">
        <v>200</v>
      </c>
      <c r="O28" s="160" t="s">
        <v>284</v>
      </c>
      <c r="P28" s="265">
        <f t="shared" si="8"/>
        <v>1968</v>
      </c>
      <c r="Q28" s="265">
        <v>1968</v>
      </c>
      <c r="R28" s="266">
        <v>200</v>
      </c>
      <c r="S28" s="266">
        <v>200</v>
      </c>
      <c r="T28" s="266"/>
      <c r="U28" s="266"/>
      <c r="V28" s="267">
        <v>200</v>
      </c>
      <c r="W28" s="267">
        <v>200</v>
      </c>
      <c r="X28" s="300" t="s">
        <v>284</v>
      </c>
      <c r="Y28" s="301">
        <f t="shared" si="9"/>
        <v>1968</v>
      </c>
      <c r="Z28" s="301">
        <v>1968</v>
      </c>
      <c r="AA28" s="302">
        <v>200</v>
      </c>
      <c r="AB28" s="302">
        <v>200</v>
      </c>
      <c r="AC28" s="302"/>
      <c r="AD28" s="302"/>
      <c r="AE28" s="303">
        <v>200</v>
      </c>
      <c r="AF28" s="303">
        <v>200</v>
      </c>
      <c r="AG28" s="291" t="s">
        <v>320</v>
      </c>
      <c r="AH28" s="211">
        <f t="shared" si="10"/>
        <v>1968</v>
      </c>
      <c r="AI28" s="211">
        <v>1968</v>
      </c>
      <c r="AJ28" s="182">
        <v>200</v>
      </c>
      <c r="AK28" s="182">
        <v>200</v>
      </c>
      <c r="AL28" s="182"/>
      <c r="AM28" s="182"/>
      <c r="AN28" s="286">
        <v>200</v>
      </c>
      <c r="AO28" s="286">
        <v>200</v>
      </c>
      <c r="AP28" s="205"/>
      <c r="AQ28" s="206"/>
      <c r="AR28" s="206"/>
      <c r="AS28" s="202"/>
      <c r="AT28" s="202"/>
      <c r="AU28" s="202"/>
      <c r="AV28" s="202"/>
      <c r="AW28" s="202"/>
      <c r="AX28" s="202"/>
      <c r="AY28" s="202"/>
      <c r="AZ28" s="202"/>
      <c r="BA28" s="202"/>
    </row>
    <row r="29" spans="1:53" s="203" customFormat="1" ht="49.5">
      <c r="A29" s="164" t="s">
        <v>5</v>
      </c>
      <c r="B29" s="204" t="s">
        <v>246</v>
      </c>
      <c r="C29" s="274" t="s">
        <v>35</v>
      </c>
      <c r="D29" s="274" t="s">
        <v>44</v>
      </c>
      <c r="E29" s="274" t="s">
        <v>261</v>
      </c>
      <c r="F29" s="274"/>
      <c r="G29" s="211">
        <f t="shared" si="7"/>
        <v>1968</v>
      </c>
      <c r="H29" s="211">
        <v>1968</v>
      </c>
      <c r="I29" s="182">
        <v>200</v>
      </c>
      <c r="J29" s="182">
        <v>200</v>
      </c>
      <c r="K29" s="182"/>
      <c r="L29" s="182"/>
      <c r="M29" s="286">
        <v>200</v>
      </c>
      <c r="N29" s="286">
        <v>200</v>
      </c>
      <c r="O29" s="160" t="s">
        <v>284</v>
      </c>
      <c r="P29" s="265">
        <f t="shared" si="8"/>
        <v>1968</v>
      </c>
      <c r="Q29" s="265">
        <v>1968</v>
      </c>
      <c r="R29" s="266">
        <v>200</v>
      </c>
      <c r="S29" s="266">
        <v>200</v>
      </c>
      <c r="T29" s="266"/>
      <c r="U29" s="266"/>
      <c r="V29" s="267">
        <v>200</v>
      </c>
      <c r="W29" s="267">
        <v>200</v>
      </c>
      <c r="X29" s="300" t="s">
        <v>284</v>
      </c>
      <c r="Y29" s="301">
        <f t="shared" si="9"/>
        <v>1968</v>
      </c>
      <c r="Z29" s="301">
        <v>1968</v>
      </c>
      <c r="AA29" s="302">
        <v>200</v>
      </c>
      <c r="AB29" s="302">
        <v>200</v>
      </c>
      <c r="AC29" s="302"/>
      <c r="AD29" s="302"/>
      <c r="AE29" s="303">
        <v>200</v>
      </c>
      <c r="AF29" s="303">
        <v>200</v>
      </c>
      <c r="AG29" s="291" t="s">
        <v>321</v>
      </c>
      <c r="AH29" s="211">
        <f t="shared" si="10"/>
        <v>1968</v>
      </c>
      <c r="AI29" s="211">
        <v>1968</v>
      </c>
      <c r="AJ29" s="182">
        <v>200</v>
      </c>
      <c r="AK29" s="182">
        <v>200</v>
      </c>
      <c r="AL29" s="182"/>
      <c r="AM29" s="182"/>
      <c r="AN29" s="286">
        <v>200</v>
      </c>
      <c r="AO29" s="286">
        <v>200</v>
      </c>
      <c r="AP29" s="205"/>
      <c r="AQ29" s="206"/>
      <c r="AR29" s="206"/>
      <c r="AS29" s="202"/>
      <c r="AT29" s="202"/>
      <c r="AU29" s="202"/>
      <c r="AV29" s="202"/>
      <c r="AW29" s="202"/>
      <c r="AX29" s="202"/>
      <c r="AY29" s="202"/>
      <c r="AZ29" s="202"/>
      <c r="BA29" s="202"/>
    </row>
    <row r="30" spans="1:53" s="203" customFormat="1" ht="49.5">
      <c r="A30" s="164" t="s">
        <v>5</v>
      </c>
      <c r="B30" s="204" t="s">
        <v>247</v>
      </c>
      <c r="C30" s="274" t="s">
        <v>35</v>
      </c>
      <c r="D30" s="274" t="s">
        <v>44</v>
      </c>
      <c r="E30" s="274" t="s">
        <v>261</v>
      </c>
      <c r="F30" s="274"/>
      <c r="G30" s="211">
        <f t="shared" si="7"/>
        <v>1968</v>
      </c>
      <c r="H30" s="211">
        <v>1968</v>
      </c>
      <c r="I30" s="182">
        <v>200</v>
      </c>
      <c r="J30" s="182">
        <v>200</v>
      </c>
      <c r="K30" s="182"/>
      <c r="L30" s="182"/>
      <c r="M30" s="286">
        <v>200</v>
      </c>
      <c r="N30" s="286">
        <v>200</v>
      </c>
      <c r="O30" s="160" t="s">
        <v>284</v>
      </c>
      <c r="P30" s="265">
        <f t="shared" si="8"/>
        <v>1968</v>
      </c>
      <c r="Q30" s="265">
        <v>1968</v>
      </c>
      <c r="R30" s="266">
        <v>200</v>
      </c>
      <c r="S30" s="266">
        <v>200</v>
      </c>
      <c r="T30" s="266"/>
      <c r="U30" s="266"/>
      <c r="V30" s="267">
        <v>200</v>
      </c>
      <c r="W30" s="267">
        <v>200</v>
      </c>
      <c r="X30" s="300" t="s">
        <v>284</v>
      </c>
      <c r="Y30" s="301">
        <f t="shared" si="9"/>
        <v>1968</v>
      </c>
      <c r="Z30" s="301">
        <v>1968</v>
      </c>
      <c r="AA30" s="302">
        <v>200</v>
      </c>
      <c r="AB30" s="302">
        <v>200</v>
      </c>
      <c r="AC30" s="302"/>
      <c r="AD30" s="302"/>
      <c r="AE30" s="303">
        <v>200</v>
      </c>
      <c r="AF30" s="303">
        <v>200</v>
      </c>
      <c r="AG30" s="291" t="s">
        <v>322</v>
      </c>
      <c r="AH30" s="211">
        <f t="shared" si="10"/>
        <v>1968</v>
      </c>
      <c r="AI30" s="211">
        <v>1968</v>
      </c>
      <c r="AJ30" s="182">
        <v>200</v>
      </c>
      <c r="AK30" s="182">
        <v>200</v>
      </c>
      <c r="AL30" s="182"/>
      <c r="AM30" s="182"/>
      <c r="AN30" s="286">
        <v>200</v>
      </c>
      <c r="AO30" s="286">
        <v>200</v>
      </c>
      <c r="AP30" s="205"/>
      <c r="AQ30" s="206"/>
      <c r="AR30" s="206"/>
      <c r="AS30" s="202"/>
      <c r="AT30" s="202"/>
      <c r="AU30" s="202"/>
      <c r="AV30" s="202"/>
      <c r="AW30" s="202"/>
      <c r="AX30" s="202"/>
      <c r="AY30" s="202"/>
      <c r="AZ30" s="202"/>
      <c r="BA30" s="202"/>
    </row>
    <row r="31" spans="1:53" s="203" customFormat="1" ht="38.25" customHeight="1">
      <c r="A31" s="213" t="s">
        <v>27</v>
      </c>
      <c r="B31" s="200" t="s">
        <v>270</v>
      </c>
      <c r="C31" s="275"/>
      <c r="D31" s="275"/>
      <c r="E31" s="275"/>
      <c r="F31" s="275"/>
      <c r="G31" s="215"/>
      <c r="H31" s="215"/>
      <c r="I31" s="215">
        <f aca="true" t="shared" si="11" ref="I31:U31">SUM(I32:I34)</f>
        <v>400</v>
      </c>
      <c r="J31" s="215">
        <f t="shared" si="11"/>
        <v>400</v>
      </c>
      <c r="K31" s="215">
        <f t="shared" si="11"/>
        <v>0</v>
      </c>
      <c r="L31" s="215">
        <f t="shared" si="11"/>
        <v>0</v>
      </c>
      <c r="M31" s="215">
        <f t="shared" si="11"/>
        <v>3176</v>
      </c>
      <c r="N31" s="215">
        <f t="shared" si="11"/>
        <v>3176</v>
      </c>
      <c r="O31" s="280">
        <f t="shared" si="11"/>
        <v>0</v>
      </c>
      <c r="P31" s="280"/>
      <c r="Q31" s="280"/>
      <c r="R31" s="280">
        <f t="shared" si="11"/>
        <v>600</v>
      </c>
      <c r="S31" s="280">
        <f t="shared" si="11"/>
        <v>600</v>
      </c>
      <c r="T31" s="280">
        <f t="shared" si="11"/>
        <v>0</v>
      </c>
      <c r="U31" s="280">
        <f t="shared" si="11"/>
        <v>0</v>
      </c>
      <c r="V31" s="280">
        <f>SUM(V32:V34)</f>
        <v>3176</v>
      </c>
      <c r="W31" s="280">
        <f>SUM(W32:W34)</f>
        <v>3176</v>
      </c>
      <c r="X31" s="297">
        <f>SUM(X32:X34)</f>
        <v>0</v>
      </c>
      <c r="Y31" s="297"/>
      <c r="Z31" s="297"/>
      <c r="AA31" s="297">
        <f aca="true" t="shared" si="12" ref="AA31:AF31">SUM(AA32:AA34)</f>
        <v>600</v>
      </c>
      <c r="AB31" s="297">
        <f t="shared" si="12"/>
        <v>600</v>
      </c>
      <c r="AC31" s="297">
        <f t="shared" si="12"/>
        <v>0</v>
      </c>
      <c r="AD31" s="297">
        <f t="shared" si="12"/>
        <v>0</v>
      </c>
      <c r="AE31" s="297">
        <f t="shared" si="12"/>
        <v>3176</v>
      </c>
      <c r="AF31" s="297">
        <f t="shared" si="12"/>
        <v>3176</v>
      </c>
      <c r="AG31" s="215">
        <f>SUM(AG32:AG34)</f>
        <v>0</v>
      </c>
      <c r="AH31" s="215"/>
      <c r="AI31" s="215"/>
      <c r="AJ31" s="215">
        <f aca="true" t="shared" si="13" ref="AJ31:AO31">SUM(AJ32:AJ34)</f>
        <v>600</v>
      </c>
      <c r="AK31" s="215">
        <f t="shared" si="13"/>
        <v>600</v>
      </c>
      <c r="AL31" s="215">
        <f t="shared" si="13"/>
        <v>0</v>
      </c>
      <c r="AM31" s="215">
        <f t="shared" si="13"/>
        <v>0</v>
      </c>
      <c r="AN31" s="215">
        <f t="shared" si="13"/>
        <v>3176</v>
      </c>
      <c r="AO31" s="215">
        <f t="shared" si="13"/>
        <v>3176</v>
      </c>
      <c r="AP31" s="199"/>
      <c r="AQ31" s="201"/>
      <c r="AR31" s="201"/>
      <c r="AS31" s="202"/>
      <c r="AT31" s="202"/>
      <c r="AU31" s="202"/>
      <c r="AV31" s="202"/>
      <c r="AW31" s="202"/>
      <c r="AX31" s="202"/>
      <c r="AY31" s="202"/>
      <c r="AZ31" s="202"/>
      <c r="BA31" s="202"/>
    </row>
    <row r="32" spans="1:53" s="203" customFormat="1" ht="49.5">
      <c r="A32" s="164" t="s">
        <v>5</v>
      </c>
      <c r="B32" s="204" t="s">
        <v>237</v>
      </c>
      <c r="C32" s="274" t="s">
        <v>35</v>
      </c>
      <c r="D32" s="274" t="s">
        <v>44</v>
      </c>
      <c r="E32" s="274" t="s">
        <v>261</v>
      </c>
      <c r="F32" s="274"/>
      <c r="G32" s="211">
        <f>H32</f>
        <v>1628</v>
      </c>
      <c r="H32" s="211">
        <v>1628</v>
      </c>
      <c r="I32" s="182">
        <v>200</v>
      </c>
      <c r="J32" s="182">
        <v>200</v>
      </c>
      <c r="K32" s="182"/>
      <c r="L32" s="182"/>
      <c r="M32" s="286">
        <f>N32</f>
        <v>1428</v>
      </c>
      <c r="N32" s="286">
        <f>H32-200</f>
        <v>1428</v>
      </c>
      <c r="O32" s="160" t="s">
        <v>277</v>
      </c>
      <c r="P32" s="265">
        <v>1628</v>
      </c>
      <c r="Q32" s="265">
        <v>1628</v>
      </c>
      <c r="R32" s="266">
        <v>200</v>
      </c>
      <c r="S32" s="266">
        <v>200</v>
      </c>
      <c r="T32" s="266"/>
      <c r="U32" s="266"/>
      <c r="V32" s="267">
        <f>W32</f>
        <v>1428</v>
      </c>
      <c r="W32" s="267">
        <f>Q32-200</f>
        <v>1428</v>
      </c>
      <c r="X32" s="300" t="s">
        <v>277</v>
      </c>
      <c r="Y32" s="301">
        <v>1628</v>
      </c>
      <c r="Z32" s="301">
        <v>1628</v>
      </c>
      <c r="AA32" s="302">
        <v>200</v>
      </c>
      <c r="AB32" s="302">
        <v>200</v>
      </c>
      <c r="AC32" s="302"/>
      <c r="AD32" s="302"/>
      <c r="AE32" s="303">
        <f>AF32</f>
        <v>1428</v>
      </c>
      <c r="AF32" s="303">
        <f>Z32-200</f>
        <v>1428</v>
      </c>
      <c r="AG32" s="291" t="s">
        <v>311</v>
      </c>
      <c r="AH32" s="211">
        <v>1628</v>
      </c>
      <c r="AI32" s="211">
        <v>1628</v>
      </c>
      <c r="AJ32" s="182">
        <v>200</v>
      </c>
      <c r="AK32" s="182">
        <v>200</v>
      </c>
      <c r="AL32" s="182"/>
      <c r="AM32" s="182"/>
      <c r="AN32" s="286">
        <f>AO32</f>
        <v>1428</v>
      </c>
      <c r="AO32" s="286">
        <f>AI32-200</f>
        <v>1428</v>
      </c>
      <c r="AP32" s="205"/>
      <c r="AQ32" s="206"/>
      <c r="AR32" s="206"/>
      <c r="AS32" s="202"/>
      <c r="AT32" s="202"/>
      <c r="AU32" s="202"/>
      <c r="AV32" s="202"/>
      <c r="AW32" s="202"/>
      <c r="AX32" s="202"/>
      <c r="AY32" s="202"/>
      <c r="AZ32" s="202"/>
      <c r="BA32" s="202"/>
    </row>
    <row r="33" spans="1:53" s="203" customFormat="1" ht="49.5">
      <c r="A33" s="164" t="s">
        <v>5</v>
      </c>
      <c r="B33" s="204" t="s">
        <v>238</v>
      </c>
      <c r="C33" s="274" t="s">
        <v>35</v>
      </c>
      <c r="D33" s="274" t="s">
        <v>44</v>
      </c>
      <c r="E33" s="274" t="s">
        <v>261</v>
      </c>
      <c r="F33" s="274"/>
      <c r="G33" s="211">
        <f>H33</f>
        <v>1948</v>
      </c>
      <c r="H33" s="211">
        <v>1948</v>
      </c>
      <c r="I33" s="182">
        <v>200</v>
      </c>
      <c r="J33" s="182">
        <v>200</v>
      </c>
      <c r="K33" s="182"/>
      <c r="L33" s="182"/>
      <c r="M33" s="286">
        <f>N33</f>
        <v>1748</v>
      </c>
      <c r="N33" s="286">
        <f>H33-200</f>
        <v>1748</v>
      </c>
      <c r="O33" s="160" t="s">
        <v>278</v>
      </c>
      <c r="P33" s="265">
        <v>1506.218</v>
      </c>
      <c r="Q33" s="265">
        <v>1506.218</v>
      </c>
      <c r="R33" s="266">
        <v>200</v>
      </c>
      <c r="S33" s="266">
        <v>200</v>
      </c>
      <c r="T33" s="266"/>
      <c r="U33" s="266"/>
      <c r="V33" s="267">
        <f>W33</f>
        <v>1306</v>
      </c>
      <c r="W33" s="267">
        <v>1306</v>
      </c>
      <c r="X33" s="300" t="s">
        <v>278</v>
      </c>
      <c r="Y33" s="301">
        <v>1506.218</v>
      </c>
      <c r="Z33" s="301">
        <v>1506.218</v>
      </c>
      <c r="AA33" s="302">
        <v>200</v>
      </c>
      <c r="AB33" s="302">
        <v>200</v>
      </c>
      <c r="AC33" s="302"/>
      <c r="AD33" s="302"/>
      <c r="AE33" s="303">
        <f>AF33</f>
        <v>1306</v>
      </c>
      <c r="AF33" s="303">
        <v>1306</v>
      </c>
      <c r="AG33" s="291" t="s">
        <v>312</v>
      </c>
      <c r="AH33" s="211">
        <v>1506.218</v>
      </c>
      <c r="AI33" s="211">
        <v>1506.218</v>
      </c>
      <c r="AJ33" s="182">
        <v>200</v>
      </c>
      <c r="AK33" s="182">
        <v>200</v>
      </c>
      <c r="AL33" s="182"/>
      <c r="AM33" s="182"/>
      <c r="AN33" s="286">
        <f>AO33</f>
        <v>1306</v>
      </c>
      <c r="AO33" s="286">
        <v>1306</v>
      </c>
      <c r="AP33" s="205"/>
      <c r="AQ33" s="206"/>
      <c r="AR33" s="206"/>
      <c r="AS33" s="202"/>
      <c r="AT33" s="202"/>
      <c r="AU33" s="202"/>
      <c r="AV33" s="202"/>
      <c r="AW33" s="202"/>
      <c r="AX33" s="202"/>
      <c r="AY33" s="202"/>
      <c r="AZ33" s="202"/>
      <c r="BA33" s="202"/>
    </row>
    <row r="34" spans="1:53" s="203" customFormat="1" ht="49.5">
      <c r="A34" s="164" t="s">
        <v>5</v>
      </c>
      <c r="B34" s="204" t="s">
        <v>239</v>
      </c>
      <c r="C34" s="274" t="s">
        <v>35</v>
      </c>
      <c r="D34" s="274" t="s">
        <v>44</v>
      </c>
      <c r="E34" s="274" t="s">
        <v>261</v>
      </c>
      <c r="F34" s="274"/>
      <c r="G34" s="211"/>
      <c r="H34" s="211"/>
      <c r="I34" s="182"/>
      <c r="J34" s="182"/>
      <c r="K34" s="182"/>
      <c r="L34" s="182"/>
      <c r="M34" s="286"/>
      <c r="N34" s="286"/>
      <c r="O34" s="160" t="s">
        <v>279</v>
      </c>
      <c r="P34" s="265">
        <v>4967.05</v>
      </c>
      <c r="Q34" s="265">
        <f>P34</f>
        <v>4967.05</v>
      </c>
      <c r="R34" s="266">
        <v>200</v>
      </c>
      <c r="S34" s="266">
        <v>200</v>
      </c>
      <c r="T34" s="266"/>
      <c r="U34" s="266"/>
      <c r="V34" s="267">
        <v>442</v>
      </c>
      <c r="W34" s="267">
        <v>442</v>
      </c>
      <c r="X34" s="300" t="s">
        <v>279</v>
      </c>
      <c r="Y34" s="301">
        <v>4967.05</v>
      </c>
      <c r="Z34" s="301">
        <f>Y34</f>
        <v>4967.05</v>
      </c>
      <c r="AA34" s="302">
        <v>200</v>
      </c>
      <c r="AB34" s="302">
        <v>200</v>
      </c>
      <c r="AC34" s="302"/>
      <c r="AD34" s="302"/>
      <c r="AE34" s="303">
        <v>442</v>
      </c>
      <c r="AF34" s="303">
        <v>442</v>
      </c>
      <c r="AG34" s="291" t="s">
        <v>313</v>
      </c>
      <c r="AH34" s="211">
        <v>4967.05</v>
      </c>
      <c r="AI34" s="211">
        <f>AH34</f>
        <v>4967.05</v>
      </c>
      <c r="AJ34" s="182">
        <v>200</v>
      </c>
      <c r="AK34" s="182">
        <v>200</v>
      </c>
      <c r="AL34" s="182"/>
      <c r="AM34" s="182"/>
      <c r="AN34" s="286">
        <v>442</v>
      </c>
      <c r="AO34" s="286">
        <v>442</v>
      </c>
      <c r="AP34" s="205"/>
      <c r="AQ34" s="206"/>
      <c r="AR34" s="206"/>
      <c r="AS34" s="202"/>
      <c r="AT34" s="202"/>
      <c r="AU34" s="202"/>
      <c r="AV34" s="202"/>
      <c r="AW34" s="202"/>
      <c r="AX34" s="202"/>
      <c r="AY34" s="202"/>
      <c r="AZ34" s="202"/>
      <c r="BA34" s="202"/>
    </row>
    <row r="35" spans="1:53" s="203" customFormat="1" ht="33.75" customHeight="1">
      <c r="A35" s="275">
        <v>2</v>
      </c>
      <c r="B35" s="200" t="s">
        <v>132</v>
      </c>
      <c r="C35" s="275"/>
      <c r="D35" s="275"/>
      <c r="E35" s="275"/>
      <c r="F35" s="198"/>
      <c r="G35" s="198"/>
      <c r="H35" s="198"/>
      <c r="I35" s="198"/>
      <c r="J35" s="198"/>
      <c r="K35" s="198"/>
      <c r="L35" s="198"/>
      <c r="M35" s="215">
        <f>M37+M36+M38+M55</f>
        <v>29884.511</v>
      </c>
      <c r="N35" s="215">
        <f>N37+N36+N38+N55</f>
        <v>29884.511</v>
      </c>
      <c r="O35" s="282"/>
      <c r="P35" s="282"/>
      <c r="Q35" s="282"/>
      <c r="R35" s="282"/>
      <c r="S35" s="282"/>
      <c r="T35" s="282"/>
      <c r="U35" s="282"/>
      <c r="V35" s="280">
        <f>V37+V36+V38+V55</f>
        <v>34820.58</v>
      </c>
      <c r="W35" s="280">
        <f>W37+W36+W38+W55</f>
        <v>34820.58</v>
      </c>
      <c r="X35" s="299"/>
      <c r="Y35" s="299"/>
      <c r="Z35" s="299"/>
      <c r="AA35" s="299"/>
      <c r="AB35" s="299"/>
      <c r="AC35" s="299"/>
      <c r="AD35" s="299"/>
      <c r="AE35" s="297">
        <f>AE37+AE36+AE38+AE55</f>
        <v>47544.58</v>
      </c>
      <c r="AF35" s="297">
        <f>AF37+AF36+AF38+AF55</f>
        <v>47544.58</v>
      </c>
      <c r="AG35" s="198"/>
      <c r="AH35" s="198"/>
      <c r="AI35" s="198"/>
      <c r="AJ35" s="198"/>
      <c r="AK35" s="198"/>
      <c r="AL35" s="198"/>
      <c r="AM35" s="198"/>
      <c r="AN35" s="215">
        <f>AN37+AN36+AN38+AN55</f>
        <v>48046.183423</v>
      </c>
      <c r="AO35" s="215">
        <f>AO37+AO36+AO38+AO55</f>
        <v>48046.183423</v>
      </c>
      <c r="AP35" s="199"/>
      <c r="AQ35" s="201"/>
      <c r="AR35" s="201"/>
      <c r="AS35" s="202"/>
      <c r="AT35" s="202"/>
      <c r="AU35" s="202"/>
      <c r="AV35" s="202"/>
      <c r="AW35" s="202"/>
      <c r="AX35" s="202"/>
      <c r="AY35" s="202"/>
      <c r="AZ35" s="202"/>
      <c r="BA35" s="202"/>
    </row>
    <row r="36" spans="1:53" s="203" customFormat="1" ht="90.75" customHeight="1">
      <c r="A36" s="275" t="s">
        <v>38</v>
      </c>
      <c r="B36" s="200" t="s">
        <v>223</v>
      </c>
      <c r="C36" s="275" t="s">
        <v>43</v>
      </c>
      <c r="D36" s="275"/>
      <c r="E36" s="275"/>
      <c r="F36" s="275"/>
      <c r="G36" s="198"/>
      <c r="H36" s="198"/>
      <c r="I36" s="198"/>
      <c r="J36" s="198"/>
      <c r="K36" s="198"/>
      <c r="L36" s="198"/>
      <c r="M36" s="215">
        <v>1000</v>
      </c>
      <c r="N36" s="215">
        <v>1000</v>
      </c>
      <c r="O36" s="281"/>
      <c r="P36" s="282"/>
      <c r="Q36" s="282"/>
      <c r="R36" s="282"/>
      <c r="S36" s="282"/>
      <c r="T36" s="282"/>
      <c r="U36" s="282"/>
      <c r="V36" s="280">
        <v>1000</v>
      </c>
      <c r="W36" s="280">
        <v>1000</v>
      </c>
      <c r="X36" s="298"/>
      <c r="Y36" s="299"/>
      <c r="Z36" s="299"/>
      <c r="AA36" s="299"/>
      <c r="AB36" s="299"/>
      <c r="AC36" s="299"/>
      <c r="AD36" s="299"/>
      <c r="AE36" s="297">
        <v>1000</v>
      </c>
      <c r="AF36" s="297">
        <v>1000</v>
      </c>
      <c r="AG36" s="293"/>
      <c r="AH36" s="198"/>
      <c r="AI36" s="198"/>
      <c r="AJ36" s="198"/>
      <c r="AK36" s="198"/>
      <c r="AL36" s="198"/>
      <c r="AM36" s="198"/>
      <c r="AN36" s="215">
        <v>1000</v>
      </c>
      <c r="AO36" s="215">
        <v>1000</v>
      </c>
      <c r="AP36" s="205"/>
      <c r="AQ36" s="201"/>
      <c r="AR36" s="201"/>
      <c r="AS36" s="202"/>
      <c r="AT36" s="202"/>
      <c r="AU36" s="202"/>
      <c r="AV36" s="202"/>
      <c r="AW36" s="202"/>
      <c r="AX36" s="202"/>
      <c r="AY36" s="202"/>
      <c r="AZ36" s="202"/>
      <c r="BA36" s="202"/>
    </row>
    <row r="37" spans="1:53" s="203" customFormat="1" ht="82.5" customHeight="1">
      <c r="A37" s="275" t="s">
        <v>39</v>
      </c>
      <c r="B37" s="200" t="s">
        <v>222</v>
      </c>
      <c r="C37" s="275" t="s">
        <v>43</v>
      </c>
      <c r="D37" s="275"/>
      <c r="E37" s="275"/>
      <c r="F37" s="275"/>
      <c r="G37" s="198"/>
      <c r="H37" s="198"/>
      <c r="I37" s="198"/>
      <c r="J37" s="198"/>
      <c r="K37" s="198"/>
      <c r="L37" s="198"/>
      <c r="M37" s="215">
        <f>N37</f>
        <v>3135.68</v>
      </c>
      <c r="N37" s="215">
        <v>3135.68</v>
      </c>
      <c r="O37" s="281"/>
      <c r="P37" s="282"/>
      <c r="Q37" s="282"/>
      <c r="R37" s="282"/>
      <c r="S37" s="282"/>
      <c r="T37" s="282"/>
      <c r="U37" s="282"/>
      <c r="V37" s="280">
        <f>W37</f>
        <v>3135.68</v>
      </c>
      <c r="W37" s="280">
        <v>3135.68</v>
      </c>
      <c r="X37" s="298"/>
      <c r="Y37" s="299"/>
      <c r="Z37" s="299"/>
      <c r="AA37" s="299"/>
      <c r="AB37" s="299"/>
      <c r="AC37" s="299"/>
      <c r="AD37" s="299"/>
      <c r="AE37" s="297">
        <f>AF37</f>
        <v>3135.68</v>
      </c>
      <c r="AF37" s="297">
        <v>3135.68</v>
      </c>
      <c r="AG37" s="293"/>
      <c r="AH37" s="198"/>
      <c r="AI37" s="198"/>
      <c r="AJ37" s="198"/>
      <c r="AK37" s="198"/>
      <c r="AL37" s="198"/>
      <c r="AM37" s="198"/>
      <c r="AN37" s="215">
        <f>AO37</f>
        <v>3135.68</v>
      </c>
      <c r="AO37" s="215">
        <v>3135.68</v>
      </c>
      <c r="AP37" s="367" t="s">
        <v>205</v>
      </c>
      <c r="AQ37" s="201"/>
      <c r="AR37" s="201"/>
      <c r="AS37" s="202"/>
      <c r="AT37" s="202"/>
      <c r="AU37" s="202"/>
      <c r="AV37" s="202"/>
      <c r="AW37" s="202"/>
      <c r="AX37" s="202"/>
      <c r="AY37" s="202"/>
      <c r="AZ37" s="202"/>
      <c r="BA37" s="202"/>
    </row>
    <row r="38" spans="1:53" s="203" customFormat="1" ht="26.25" customHeight="1">
      <c r="A38" s="275" t="s">
        <v>184</v>
      </c>
      <c r="B38" s="200" t="s">
        <v>224</v>
      </c>
      <c r="C38" s="275"/>
      <c r="D38" s="275"/>
      <c r="E38" s="275"/>
      <c r="F38" s="275"/>
      <c r="G38" s="198"/>
      <c r="H38" s="198"/>
      <c r="I38" s="198"/>
      <c r="J38" s="198"/>
      <c r="K38" s="198"/>
      <c r="L38" s="198"/>
      <c r="M38" s="215">
        <f>M39+M40</f>
        <v>23298.831</v>
      </c>
      <c r="N38" s="215">
        <f>N39+N40</f>
        <v>23298.831</v>
      </c>
      <c r="O38" s="281"/>
      <c r="P38" s="282"/>
      <c r="Q38" s="282"/>
      <c r="R38" s="282"/>
      <c r="S38" s="282"/>
      <c r="T38" s="282"/>
      <c r="U38" s="282"/>
      <c r="V38" s="280">
        <f>V39+V40</f>
        <v>28234.9</v>
      </c>
      <c r="W38" s="280">
        <f>W39+W40</f>
        <v>28234.9</v>
      </c>
      <c r="X38" s="298"/>
      <c r="Y38" s="299"/>
      <c r="Z38" s="299"/>
      <c r="AA38" s="299"/>
      <c r="AB38" s="299"/>
      <c r="AC38" s="299"/>
      <c r="AD38" s="299"/>
      <c r="AE38" s="297">
        <f>AE39+AE40</f>
        <v>40958.9</v>
      </c>
      <c r="AF38" s="297">
        <f>AF39+AF40</f>
        <v>40958.9</v>
      </c>
      <c r="AG38" s="293"/>
      <c r="AH38" s="198"/>
      <c r="AI38" s="198"/>
      <c r="AJ38" s="198"/>
      <c r="AK38" s="198"/>
      <c r="AL38" s="198"/>
      <c r="AM38" s="198"/>
      <c r="AN38" s="215">
        <f>AN39+AN40</f>
        <v>41460.503423</v>
      </c>
      <c r="AO38" s="215">
        <f>AO39+AO40</f>
        <v>41460.503423</v>
      </c>
      <c r="AP38" s="368"/>
      <c r="AQ38" s="201"/>
      <c r="AR38" s="201"/>
      <c r="AS38" s="202"/>
      <c r="AT38" s="202"/>
      <c r="AU38" s="202"/>
      <c r="AV38" s="202"/>
      <c r="AW38" s="202"/>
      <c r="AX38" s="202"/>
      <c r="AY38" s="202"/>
      <c r="AZ38" s="202"/>
      <c r="BA38" s="202"/>
    </row>
    <row r="39" spans="1:53" s="203" customFormat="1" ht="36.75" customHeight="1">
      <c r="A39" s="275" t="s">
        <v>16</v>
      </c>
      <c r="B39" s="200" t="s">
        <v>33</v>
      </c>
      <c r="C39" s="275"/>
      <c r="D39" s="275"/>
      <c r="E39" s="275"/>
      <c r="F39" s="275"/>
      <c r="G39" s="198">
        <v>0</v>
      </c>
      <c r="H39" s="198">
        <v>0</v>
      </c>
      <c r="I39" s="198">
        <v>0</v>
      </c>
      <c r="J39" s="198">
        <v>0</v>
      </c>
      <c r="K39" s="198">
        <v>0</v>
      </c>
      <c r="L39" s="198">
        <v>0</v>
      </c>
      <c r="M39" s="215">
        <v>0</v>
      </c>
      <c r="N39" s="215">
        <v>0</v>
      </c>
      <c r="O39" s="281"/>
      <c r="P39" s="282">
        <v>0</v>
      </c>
      <c r="Q39" s="282">
        <v>0</v>
      </c>
      <c r="R39" s="282">
        <v>0</v>
      </c>
      <c r="S39" s="282">
        <v>0</v>
      </c>
      <c r="T39" s="282">
        <v>0</v>
      </c>
      <c r="U39" s="282">
        <v>0</v>
      </c>
      <c r="V39" s="280">
        <v>0</v>
      </c>
      <c r="W39" s="280">
        <v>0</v>
      </c>
      <c r="X39" s="298"/>
      <c r="Y39" s="299">
        <v>0</v>
      </c>
      <c r="Z39" s="299">
        <v>0</v>
      </c>
      <c r="AA39" s="299">
        <v>0</v>
      </c>
      <c r="AB39" s="299">
        <v>0</v>
      </c>
      <c r="AC39" s="299">
        <v>0</v>
      </c>
      <c r="AD39" s="299">
        <v>0</v>
      </c>
      <c r="AE39" s="297">
        <v>0</v>
      </c>
      <c r="AF39" s="297">
        <v>0</v>
      </c>
      <c r="AG39" s="293"/>
      <c r="AH39" s="198">
        <v>0</v>
      </c>
      <c r="AI39" s="198">
        <v>0</v>
      </c>
      <c r="AJ39" s="198">
        <v>0</v>
      </c>
      <c r="AK39" s="198">
        <v>0</v>
      </c>
      <c r="AL39" s="198">
        <v>0</v>
      </c>
      <c r="AM39" s="198">
        <v>0</v>
      </c>
      <c r="AN39" s="215">
        <v>0</v>
      </c>
      <c r="AO39" s="215">
        <v>0</v>
      </c>
      <c r="AP39" s="199"/>
      <c r="AQ39" s="201"/>
      <c r="AR39" s="201"/>
      <c r="AS39" s="202"/>
      <c r="AT39" s="202"/>
      <c r="AU39" s="202"/>
      <c r="AV39" s="202"/>
      <c r="AW39" s="202"/>
      <c r="AX39" s="202"/>
      <c r="AY39" s="202"/>
      <c r="AZ39" s="202"/>
      <c r="BA39" s="202"/>
    </row>
    <row r="40" spans="1:57" s="203" customFormat="1" ht="36.75" customHeight="1">
      <c r="A40" s="275" t="s">
        <v>18</v>
      </c>
      <c r="B40" s="200" t="s">
        <v>254</v>
      </c>
      <c r="C40" s="275"/>
      <c r="D40" s="275"/>
      <c r="E40" s="275"/>
      <c r="F40" s="275"/>
      <c r="G40" s="198"/>
      <c r="H40" s="198"/>
      <c r="I40" s="198"/>
      <c r="J40" s="198"/>
      <c r="K40" s="198"/>
      <c r="L40" s="198"/>
      <c r="M40" s="215">
        <f>M41+M48</f>
        <v>23298.831</v>
      </c>
      <c r="N40" s="215">
        <f>N41+N48</f>
        <v>23298.831</v>
      </c>
      <c r="O40" s="281"/>
      <c r="P40" s="282"/>
      <c r="Q40" s="282"/>
      <c r="R40" s="282"/>
      <c r="S40" s="282"/>
      <c r="T40" s="282"/>
      <c r="U40" s="282"/>
      <c r="V40" s="280">
        <f>V41+V48</f>
        <v>28234.9</v>
      </c>
      <c r="W40" s="280">
        <f>W41+W48</f>
        <v>28234.9</v>
      </c>
      <c r="X40" s="298"/>
      <c r="Y40" s="299"/>
      <c r="Z40" s="299"/>
      <c r="AA40" s="299"/>
      <c r="AB40" s="299"/>
      <c r="AC40" s="299"/>
      <c r="AD40" s="299"/>
      <c r="AE40" s="297">
        <f>AE41+AE48</f>
        <v>40958.9</v>
      </c>
      <c r="AF40" s="297">
        <f>AF41+AF48</f>
        <v>40958.9</v>
      </c>
      <c r="AG40" s="293"/>
      <c r="AH40" s="198"/>
      <c r="AI40" s="198"/>
      <c r="AJ40" s="198"/>
      <c r="AK40" s="198"/>
      <c r="AL40" s="198"/>
      <c r="AM40" s="198"/>
      <c r="AN40" s="215">
        <f>AN41+AN48</f>
        <v>41460.503423</v>
      </c>
      <c r="AO40" s="215">
        <f>AO41+AO48</f>
        <v>41460.503423</v>
      </c>
      <c r="AP40" s="199"/>
      <c r="AQ40" s="201"/>
      <c r="AR40" s="201"/>
      <c r="AS40" s="202"/>
      <c r="AT40" s="202"/>
      <c r="AU40" s="202"/>
      <c r="AV40" s="202"/>
      <c r="AW40" s="202"/>
      <c r="AX40" s="202"/>
      <c r="AY40" s="202"/>
      <c r="AZ40" s="202"/>
      <c r="BA40" s="202"/>
      <c r="BE40" s="229">
        <f>M40-V40</f>
        <v>-4936.069000000003</v>
      </c>
    </row>
    <row r="41" spans="1:53" s="203" customFormat="1" ht="49.5">
      <c r="A41" s="213" t="s">
        <v>5</v>
      </c>
      <c r="B41" s="200" t="s">
        <v>255</v>
      </c>
      <c r="C41" s="275"/>
      <c r="D41" s="275"/>
      <c r="E41" s="275"/>
      <c r="F41" s="198"/>
      <c r="G41" s="198"/>
      <c r="H41" s="198"/>
      <c r="I41" s="198"/>
      <c r="J41" s="198"/>
      <c r="K41" s="198"/>
      <c r="L41" s="198"/>
      <c r="M41" s="215">
        <f>SUM(M42:M45)</f>
        <v>17820.831</v>
      </c>
      <c r="N41" s="215">
        <f>SUM(N42:N45)</f>
        <v>17820.831</v>
      </c>
      <c r="O41" s="282"/>
      <c r="P41" s="282"/>
      <c r="Q41" s="282"/>
      <c r="R41" s="282"/>
      <c r="S41" s="282"/>
      <c r="T41" s="282"/>
      <c r="U41" s="282"/>
      <c r="V41" s="280">
        <f>SUM(V42:V45)</f>
        <v>22151.179085000003</v>
      </c>
      <c r="W41" s="280">
        <f>SUM(W42:W45)</f>
        <v>22151.179085000003</v>
      </c>
      <c r="X41" s="299"/>
      <c r="Y41" s="299"/>
      <c r="Z41" s="299"/>
      <c r="AA41" s="299"/>
      <c r="AB41" s="299"/>
      <c r="AC41" s="299"/>
      <c r="AD41" s="299"/>
      <c r="AE41" s="297">
        <f>SUM(AE42:AE47)</f>
        <v>27875.179085000003</v>
      </c>
      <c r="AF41" s="297">
        <f>SUM(AF42:AF47)</f>
        <v>27875.179085000003</v>
      </c>
      <c r="AG41" s="198"/>
      <c r="AH41" s="198"/>
      <c r="AI41" s="198"/>
      <c r="AJ41" s="198"/>
      <c r="AK41" s="198"/>
      <c r="AL41" s="198"/>
      <c r="AM41" s="198"/>
      <c r="AN41" s="215">
        <f>SUM(AN42:AN47)</f>
        <v>27875.179085000003</v>
      </c>
      <c r="AO41" s="215">
        <f>SUM(AO42:AO47)</f>
        <v>27875.179085000003</v>
      </c>
      <c r="AP41" s="199"/>
      <c r="AQ41" s="201"/>
      <c r="AR41" s="201"/>
      <c r="AS41" s="202"/>
      <c r="AT41" s="202"/>
      <c r="AU41" s="202"/>
      <c r="AV41" s="202"/>
      <c r="AW41" s="202"/>
      <c r="AX41" s="202"/>
      <c r="AY41" s="202"/>
      <c r="AZ41" s="202"/>
      <c r="BA41" s="202"/>
    </row>
    <row r="42" spans="1:53" s="203" customFormat="1" ht="49.5">
      <c r="A42" s="164" t="s">
        <v>256</v>
      </c>
      <c r="B42" s="204" t="s">
        <v>105</v>
      </c>
      <c r="C42" s="274" t="s">
        <v>35</v>
      </c>
      <c r="D42" s="274" t="s">
        <v>44</v>
      </c>
      <c r="E42" s="274" t="s">
        <v>262</v>
      </c>
      <c r="F42" s="274" t="s">
        <v>265</v>
      </c>
      <c r="G42" s="211">
        <v>10000</v>
      </c>
      <c r="H42" s="211">
        <v>10000</v>
      </c>
      <c r="I42" s="211">
        <v>7408.686025</v>
      </c>
      <c r="J42" s="211">
        <v>7408.686025</v>
      </c>
      <c r="K42" s="182">
        <v>2591.313975</v>
      </c>
      <c r="L42" s="182">
        <v>2591.313975</v>
      </c>
      <c r="M42" s="286">
        <v>1633.335</v>
      </c>
      <c r="N42" s="286">
        <f>3000-1366.665</f>
        <v>1633.335</v>
      </c>
      <c r="O42" s="160" t="s">
        <v>265</v>
      </c>
      <c r="P42" s="265">
        <v>10000</v>
      </c>
      <c r="Q42" s="265">
        <v>10000</v>
      </c>
      <c r="R42" s="265">
        <v>7408.686025</v>
      </c>
      <c r="S42" s="265">
        <v>7408.686025</v>
      </c>
      <c r="T42" s="266">
        <v>2591.313975</v>
      </c>
      <c r="U42" s="266">
        <v>2591.313975</v>
      </c>
      <c r="V42" s="267">
        <f>W42</f>
        <v>1763.427800999999</v>
      </c>
      <c r="W42" s="267">
        <v>1763.427800999999</v>
      </c>
      <c r="X42" s="300" t="s">
        <v>265</v>
      </c>
      <c r="Y42" s="301">
        <v>10000</v>
      </c>
      <c r="Z42" s="301">
        <v>10000</v>
      </c>
      <c r="AA42" s="301">
        <v>7408.686025</v>
      </c>
      <c r="AB42" s="301">
        <v>7408.686025</v>
      </c>
      <c r="AC42" s="302">
        <v>2591.313975</v>
      </c>
      <c r="AD42" s="302">
        <v>2591.313975</v>
      </c>
      <c r="AE42" s="303">
        <f>AF42</f>
        <v>1763.427800999999</v>
      </c>
      <c r="AF42" s="303">
        <v>1763.427800999999</v>
      </c>
      <c r="AG42" s="291" t="s">
        <v>323</v>
      </c>
      <c r="AH42" s="211">
        <v>10000</v>
      </c>
      <c r="AI42" s="211">
        <v>10000</v>
      </c>
      <c r="AJ42" s="211">
        <v>7408.686025</v>
      </c>
      <c r="AK42" s="211">
        <v>7408.686025</v>
      </c>
      <c r="AL42" s="182">
        <v>2591.313975</v>
      </c>
      <c r="AM42" s="182">
        <v>2591.313975</v>
      </c>
      <c r="AN42" s="286">
        <f>AO42</f>
        <v>1763.427800999999</v>
      </c>
      <c r="AO42" s="286">
        <v>1763.427800999999</v>
      </c>
      <c r="AP42" s="205"/>
      <c r="AQ42" s="206"/>
      <c r="AR42" s="206"/>
      <c r="AS42" s="202"/>
      <c r="AT42" s="202"/>
      <c r="AU42" s="202"/>
      <c r="AV42" s="202"/>
      <c r="AW42" s="202"/>
      <c r="AX42" s="202"/>
      <c r="AY42" s="202"/>
      <c r="AZ42" s="202"/>
      <c r="BA42" s="202"/>
    </row>
    <row r="43" spans="1:53" s="203" customFormat="1" ht="49.5">
      <c r="A43" s="164" t="s">
        <v>256</v>
      </c>
      <c r="B43" s="204" t="s">
        <v>225</v>
      </c>
      <c r="C43" s="274" t="s">
        <v>35</v>
      </c>
      <c r="D43" s="274" t="s">
        <v>46</v>
      </c>
      <c r="E43" s="274" t="s">
        <v>262</v>
      </c>
      <c r="F43" s="274" t="s">
        <v>266</v>
      </c>
      <c r="G43" s="211">
        <v>2500</v>
      </c>
      <c r="H43" s="211">
        <v>2500</v>
      </c>
      <c r="I43" s="211">
        <v>2326.496</v>
      </c>
      <c r="J43" s="211">
        <v>2326.496</v>
      </c>
      <c r="K43" s="182">
        <v>173.504</v>
      </c>
      <c r="L43" s="182">
        <v>173.504</v>
      </c>
      <c r="M43" s="286">
        <v>2326.496</v>
      </c>
      <c r="N43" s="286">
        <v>2326.496</v>
      </c>
      <c r="O43" s="160" t="s">
        <v>266</v>
      </c>
      <c r="P43" s="265">
        <v>2500</v>
      </c>
      <c r="Q43" s="265">
        <v>2500</v>
      </c>
      <c r="R43" s="265">
        <v>2326.496</v>
      </c>
      <c r="S43" s="265">
        <v>2326.496</v>
      </c>
      <c r="T43" s="266">
        <v>173.504</v>
      </c>
      <c r="U43" s="266">
        <v>173.504</v>
      </c>
      <c r="V43" s="267">
        <f>W43</f>
        <v>2299.180094</v>
      </c>
      <c r="W43" s="267">
        <v>2299.180094</v>
      </c>
      <c r="X43" s="300" t="s">
        <v>266</v>
      </c>
      <c r="Y43" s="301">
        <v>2500</v>
      </c>
      <c r="Z43" s="301">
        <v>2500</v>
      </c>
      <c r="AA43" s="301">
        <v>2326.496</v>
      </c>
      <c r="AB43" s="301">
        <v>2326.496</v>
      </c>
      <c r="AC43" s="302">
        <v>173.504</v>
      </c>
      <c r="AD43" s="302">
        <v>173.504</v>
      </c>
      <c r="AE43" s="303">
        <f>AF43</f>
        <v>2299.180094</v>
      </c>
      <c r="AF43" s="303">
        <v>2299.180094</v>
      </c>
      <c r="AG43" s="291" t="s">
        <v>324</v>
      </c>
      <c r="AH43" s="211">
        <v>2500</v>
      </c>
      <c r="AI43" s="211">
        <v>2500</v>
      </c>
      <c r="AJ43" s="211">
        <v>2326.496</v>
      </c>
      <c r="AK43" s="211">
        <v>2326.496</v>
      </c>
      <c r="AL43" s="182">
        <v>173.504</v>
      </c>
      <c r="AM43" s="182">
        <v>173.504</v>
      </c>
      <c r="AN43" s="286">
        <f>AO43</f>
        <v>2299.180094</v>
      </c>
      <c r="AO43" s="286">
        <v>2299.180094</v>
      </c>
      <c r="AP43" s="205"/>
      <c r="AQ43" s="206"/>
      <c r="AR43" s="206"/>
      <c r="AS43" s="202"/>
      <c r="AT43" s="202"/>
      <c r="AU43" s="202"/>
      <c r="AV43" s="202"/>
      <c r="AW43" s="202"/>
      <c r="AX43" s="202"/>
      <c r="AY43" s="202"/>
      <c r="AZ43" s="202"/>
      <c r="BA43" s="202"/>
    </row>
    <row r="44" spans="1:53" s="203" customFormat="1" ht="49.5">
      <c r="A44" s="164" t="s">
        <v>256</v>
      </c>
      <c r="B44" s="204" t="s">
        <v>201</v>
      </c>
      <c r="C44" s="274" t="s">
        <v>35</v>
      </c>
      <c r="D44" s="274" t="s">
        <v>44</v>
      </c>
      <c r="E44" s="274" t="s">
        <v>262</v>
      </c>
      <c r="F44" s="274" t="s">
        <v>267</v>
      </c>
      <c r="G44" s="211">
        <v>12000</v>
      </c>
      <c r="H44" s="211">
        <v>12000</v>
      </c>
      <c r="I44" s="211">
        <v>12000</v>
      </c>
      <c r="J44" s="211">
        <v>12000</v>
      </c>
      <c r="K44" s="182">
        <v>0</v>
      </c>
      <c r="L44" s="182">
        <v>0</v>
      </c>
      <c r="M44" s="286">
        <v>1000</v>
      </c>
      <c r="N44" s="286">
        <f>1000</f>
        <v>1000</v>
      </c>
      <c r="O44" s="160" t="s">
        <v>267</v>
      </c>
      <c r="P44" s="265">
        <v>12000</v>
      </c>
      <c r="Q44" s="265">
        <v>12000</v>
      </c>
      <c r="R44" s="265">
        <v>12000</v>
      </c>
      <c r="S44" s="265">
        <v>12000</v>
      </c>
      <c r="T44" s="266">
        <v>0</v>
      </c>
      <c r="U44" s="266">
        <v>0</v>
      </c>
      <c r="V44" s="267">
        <v>1000</v>
      </c>
      <c r="W44" s="267">
        <f>1000</f>
        <v>1000</v>
      </c>
      <c r="X44" s="300" t="s">
        <v>267</v>
      </c>
      <c r="Y44" s="301">
        <v>12000</v>
      </c>
      <c r="Z44" s="301">
        <v>12000</v>
      </c>
      <c r="AA44" s="301">
        <v>12000</v>
      </c>
      <c r="AB44" s="301">
        <v>12000</v>
      </c>
      <c r="AC44" s="302">
        <v>0</v>
      </c>
      <c r="AD44" s="302">
        <v>0</v>
      </c>
      <c r="AE44" s="303">
        <v>1000</v>
      </c>
      <c r="AF44" s="303">
        <f>1000</f>
        <v>1000</v>
      </c>
      <c r="AG44" s="291" t="s">
        <v>325</v>
      </c>
      <c r="AH44" s="211">
        <v>12000</v>
      </c>
      <c r="AI44" s="211">
        <v>12000</v>
      </c>
      <c r="AJ44" s="211">
        <v>12000</v>
      </c>
      <c r="AK44" s="211">
        <v>12000</v>
      </c>
      <c r="AL44" s="182">
        <v>0</v>
      </c>
      <c r="AM44" s="182">
        <v>0</v>
      </c>
      <c r="AN44" s="286">
        <v>1000</v>
      </c>
      <c r="AO44" s="286">
        <f>1000</f>
        <v>1000</v>
      </c>
      <c r="AP44" s="205"/>
      <c r="AQ44" s="206"/>
      <c r="AR44" s="206"/>
      <c r="AS44" s="202"/>
      <c r="AT44" s="202"/>
      <c r="AU44" s="202"/>
      <c r="AV44" s="202"/>
      <c r="AW44" s="202"/>
      <c r="AX44" s="202"/>
      <c r="AY44" s="202"/>
      <c r="AZ44" s="202"/>
      <c r="BA44" s="202"/>
    </row>
    <row r="45" spans="1:53" s="203" customFormat="1" ht="66">
      <c r="A45" s="164" t="s">
        <v>256</v>
      </c>
      <c r="B45" s="204" t="s">
        <v>226</v>
      </c>
      <c r="C45" s="274" t="s">
        <v>35</v>
      </c>
      <c r="D45" s="274" t="s">
        <v>17</v>
      </c>
      <c r="E45" s="274" t="s">
        <v>262</v>
      </c>
      <c r="F45" s="274" t="s">
        <v>268</v>
      </c>
      <c r="G45" s="211">
        <v>79188</v>
      </c>
      <c r="H45" s="211">
        <v>79188</v>
      </c>
      <c r="I45" s="211">
        <v>74362.742039</v>
      </c>
      <c r="J45" s="211">
        <v>74362.742039</v>
      </c>
      <c r="K45" s="182">
        <v>4825.257961</v>
      </c>
      <c r="L45" s="182">
        <v>4825.257961</v>
      </c>
      <c r="M45" s="286">
        <v>12861</v>
      </c>
      <c r="N45" s="286">
        <v>12861</v>
      </c>
      <c r="O45" s="160" t="s">
        <v>268</v>
      </c>
      <c r="P45" s="265">
        <v>79188</v>
      </c>
      <c r="Q45" s="265">
        <v>79188</v>
      </c>
      <c r="R45" s="265">
        <v>74362.742039</v>
      </c>
      <c r="S45" s="265">
        <v>74362.742039</v>
      </c>
      <c r="T45" s="266">
        <v>4825.257961</v>
      </c>
      <c r="U45" s="266">
        <v>4825.257961</v>
      </c>
      <c r="V45" s="267">
        <f>W45</f>
        <v>17088.571190000002</v>
      </c>
      <c r="W45" s="267">
        <f>17647.292105-758.720914999998+200</f>
        <v>17088.571190000002</v>
      </c>
      <c r="X45" s="300" t="s">
        <v>268</v>
      </c>
      <c r="Y45" s="301">
        <v>79188</v>
      </c>
      <c r="Z45" s="301">
        <v>79188</v>
      </c>
      <c r="AA45" s="301">
        <v>74362.742039</v>
      </c>
      <c r="AB45" s="301">
        <v>74362.742039</v>
      </c>
      <c r="AC45" s="302">
        <v>4825.257961</v>
      </c>
      <c r="AD45" s="302">
        <v>4825.257961</v>
      </c>
      <c r="AE45" s="303">
        <f>AF45</f>
        <v>17088.571190000002</v>
      </c>
      <c r="AF45" s="303">
        <f>17647.292105-758.720914999998+200</f>
        <v>17088.571190000002</v>
      </c>
      <c r="AG45" s="291" t="s">
        <v>326</v>
      </c>
      <c r="AH45" s="211">
        <v>79188</v>
      </c>
      <c r="AI45" s="211">
        <v>79188</v>
      </c>
      <c r="AJ45" s="211">
        <v>74362.742039</v>
      </c>
      <c r="AK45" s="211">
        <v>74362.742039</v>
      </c>
      <c r="AL45" s="182">
        <v>4825.257961</v>
      </c>
      <c r="AM45" s="182">
        <v>4825.257961</v>
      </c>
      <c r="AN45" s="286">
        <f>AO45</f>
        <v>17088.571190000002</v>
      </c>
      <c r="AO45" s="286">
        <f>17647.292105-758.720914999998+200</f>
        <v>17088.571190000002</v>
      </c>
      <c r="AP45" s="205"/>
      <c r="AQ45" s="206"/>
      <c r="AR45" s="206"/>
      <c r="AS45" s="202"/>
      <c r="AT45" s="202"/>
      <c r="AU45" s="202"/>
      <c r="AV45" s="202"/>
      <c r="AW45" s="202"/>
      <c r="AX45" s="202"/>
      <c r="AY45" s="202"/>
      <c r="AZ45" s="202"/>
      <c r="BA45" s="202"/>
    </row>
    <row r="46" spans="1:53" s="203" customFormat="1" ht="49.5">
      <c r="A46" s="164" t="s">
        <v>256</v>
      </c>
      <c r="B46" s="204" t="s">
        <v>251</v>
      </c>
      <c r="C46" s="291" t="s">
        <v>35</v>
      </c>
      <c r="D46" s="291" t="s">
        <v>46</v>
      </c>
      <c r="E46" s="291" t="s">
        <v>264</v>
      </c>
      <c r="F46" s="291" t="s">
        <v>252</v>
      </c>
      <c r="G46" s="211">
        <v>14063.574</v>
      </c>
      <c r="H46" s="211">
        <v>12526.574</v>
      </c>
      <c r="I46" s="211">
        <v>4800</v>
      </c>
      <c r="J46" s="211">
        <v>4800</v>
      </c>
      <c r="K46" s="182"/>
      <c r="L46" s="182"/>
      <c r="M46" s="286">
        <f>N46</f>
        <v>4800</v>
      </c>
      <c r="N46" s="286">
        <v>4800</v>
      </c>
      <c r="O46" s="160"/>
      <c r="P46" s="265"/>
      <c r="Q46" s="265"/>
      <c r="R46" s="265"/>
      <c r="S46" s="265"/>
      <c r="T46" s="266"/>
      <c r="U46" s="266"/>
      <c r="V46" s="267"/>
      <c r="W46" s="267"/>
      <c r="X46" s="300" t="s">
        <v>252</v>
      </c>
      <c r="Y46" s="301">
        <v>14063.574</v>
      </c>
      <c r="Z46" s="301">
        <v>12526.574</v>
      </c>
      <c r="AA46" s="301"/>
      <c r="AB46" s="301"/>
      <c r="AC46" s="302"/>
      <c r="AD46" s="302"/>
      <c r="AE46" s="303">
        <v>4806</v>
      </c>
      <c r="AF46" s="303">
        <v>4806</v>
      </c>
      <c r="AG46" s="291" t="s">
        <v>327</v>
      </c>
      <c r="AH46" s="211">
        <v>14063.574</v>
      </c>
      <c r="AI46" s="211">
        <v>12526.574</v>
      </c>
      <c r="AJ46" s="211"/>
      <c r="AK46" s="211"/>
      <c r="AL46" s="182"/>
      <c r="AM46" s="182"/>
      <c r="AN46" s="286">
        <v>4806</v>
      </c>
      <c r="AO46" s="286">
        <v>4806</v>
      </c>
      <c r="AP46" s="205"/>
      <c r="AQ46" s="206"/>
      <c r="AR46" s="206"/>
      <c r="AS46" s="202"/>
      <c r="AT46" s="202"/>
      <c r="AU46" s="202"/>
      <c r="AV46" s="202"/>
      <c r="AW46" s="202"/>
      <c r="AX46" s="202"/>
      <c r="AY46" s="202"/>
      <c r="AZ46" s="202"/>
      <c r="BA46" s="202"/>
    </row>
    <row r="47" spans="1:53" s="203" customFormat="1" ht="49.5">
      <c r="A47" s="164" t="s">
        <v>256</v>
      </c>
      <c r="B47" s="204" t="s">
        <v>297</v>
      </c>
      <c r="C47" s="291" t="s">
        <v>35</v>
      </c>
      <c r="D47" s="291" t="s">
        <v>44</v>
      </c>
      <c r="E47" s="291" t="s">
        <v>262</v>
      </c>
      <c r="F47" s="291"/>
      <c r="G47" s="211"/>
      <c r="H47" s="211"/>
      <c r="I47" s="211"/>
      <c r="J47" s="211"/>
      <c r="K47" s="182"/>
      <c r="L47" s="182"/>
      <c r="M47" s="286"/>
      <c r="N47" s="286"/>
      <c r="O47" s="160"/>
      <c r="P47" s="265"/>
      <c r="Q47" s="265"/>
      <c r="R47" s="265"/>
      <c r="S47" s="265"/>
      <c r="T47" s="266"/>
      <c r="U47" s="266"/>
      <c r="V47" s="267"/>
      <c r="W47" s="267"/>
      <c r="X47" s="300" t="s">
        <v>298</v>
      </c>
      <c r="Y47" s="301">
        <v>4991.932811</v>
      </c>
      <c r="Z47" s="301">
        <v>4991.932811</v>
      </c>
      <c r="AA47" s="301"/>
      <c r="AB47" s="301"/>
      <c r="AC47" s="302"/>
      <c r="AD47" s="302"/>
      <c r="AE47" s="303">
        <v>918</v>
      </c>
      <c r="AF47" s="303">
        <v>918</v>
      </c>
      <c r="AG47" s="291" t="s">
        <v>328</v>
      </c>
      <c r="AH47" s="211">
        <v>4991.932811</v>
      </c>
      <c r="AI47" s="211">
        <v>4991.932811</v>
      </c>
      <c r="AJ47" s="211"/>
      <c r="AK47" s="211"/>
      <c r="AL47" s="182"/>
      <c r="AM47" s="182"/>
      <c r="AN47" s="286">
        <v>918</v>
      </c>
      <c r="AO47" s="286">
        <v>918</v>
      </c>
      <c r="AP47" s="205"/>
      <c r="AQ47" s="206"/>
      <c r="AR47" s="206"/>
      <c r="AS47" s="202"/>
      <c r="AT47" s="202"/>
      <c r="AU47" s="202"/>
      <c r="AV47" s="202"/>
      <c r="AW47" s="202"/>
      <c r="AX47" s="202"/>
      <c r="AY47" s="202"/>
      <c r="AZ47" s="202"/>
      <c r="BA47" s="202"/>
    </row>
    <row r="48" spans="1:53" s="203" customFormat="1" ht="39" customHeight="1">
      <c r="A48" s="213" t="s">
        <v>5</v>
      </c>
      <c r="B48" s="200" t="s">
        <v>271</v>
      </c>
      <c r="C48" s="275"/>
      <c r="D48" s="275"/>
      <c r="E48" s="275"/>
      <c r="F48" s="275"/>
      <c r="G48" s="214"/>
      <c r="H48" s="214"/>
      <c r="I48" s="214"/>
      <c r="J48" s="214"/>
      <c r="K48" s="198"/>
      <c r="L48" s="198"/>
      <c r="M48" s="215">
        <f>SUM(M49:M50)</f>
        <v>5478</v>
      </c>
      <c r="N48" s="215">
        <f>SUM(N49:N50)</f>
        <v>5478</v>
      </c>
      <c r="O48" s="281"/>
      <c r="P48" s="283"/>
      <c r="Q48" s="283"/>
      <c r="R48" s="283"/>
      <c r="S48" s="283"/>
      <c r="T48" s="282"/>
      <c r="U48" s="282"/>
      <c r="V48" s="280">
        <f>SUM(V49:V52)</f>
        <v>6083.720915</v>
      </c>
      <c r="W48" s="280">
        <f>SUM(W49:W52)</f>
        <v>6083.720915</v>
      </c>
      <c r="X48" s="298"/>
      <c r="Y48" s="304"/>
      <c r="Z48" s="304"/>
      <c r="AA48" s="304"/>
      <c r="AB48" s="304"/>
      <c r="AC48" s="299"/>
      <c r="AD48" s="299"/>
      <c r="AE48" s="297">
        <f>SUM(AE49:AE53)</f>
        <v>13083.720915</v>
      </c>
      <c r="AF48" s="297">
        <f>SUM(AF49:AF53)</f>
        <v>13083.720915</v>
      </c>
      <c r="AG48" s="293"/>
      <c r="AH48" s="215"/>
      <c r="AI48" s="215"/>
      <c r="AJ48" s="215">
        <f aca="true" t="shared" si="14" ref="AJ48:AO48">SUM(AJ49:AJ54)</f>
        <v>0</v>
      </c>
      <c r="AK48" s="215">
        <f t="shared" si="14"/>
        <v>0</v>
      </c>
      <c r="AL48" s="215">
        <f t="shared" si="14"/>
        <v>0</v>
      </c>
      <c r="AM48" s="215">
        <f t="shared" si="14"/>
        <v>0</v>
      </c>
      <c r="AN48" s="215">
        <f t="shared" si="14"/>
        <v>13585.324338</v>
      </c>
      <c r="AO48" s="215">
        <f t="shared" si="14"/>
        <v>13585.324338</v>
      </c>
      <c r="AP48" s="199"/>
      <c r="AQ48" s="201"/>
      <c r="AR48" s="201"/>
      <c r="AS48" s="202"/>
      <c r="AT48" s="202"/>
      <c r="AU48" s="202"/>
      <c r="AV48" s="202"/>
      <c r="AW48" s="202"/>
      <c r="AX48" s="202"/>
      <c r="AY48" s="202"/>
      <c r="AZ48" s="202"/>
      <c r="BA48" s="202"/>
    </row>
    <row r="49" spans="1:53" s="209" customFormat="1" ht="32.25" customHeight="1">
      <c r="A49" s="164" t="s">
        <v>256</v>
      </c>
      <c r="B49" s="204" t="s">
        <v>248</v>
      </c>
      <c r="C49" s="274"/>
      <c r="D49" s="274" t="s">
        <v>17</v>
      </c>
      <c r="E49" s="274" t="s">
        <v>261</v>
      </c>
      <c r="F49" s="182"/>
      <c r="G49" s="182"/>
      <c r="H49" s="182"/>
      <c r="I49" s="182"/>
      <c r="J49" s="182"/>
      <c r="K49" s="182"/>
      <c r="L49" s="182"/>
      <c r="M49" s="286">
        <f>N49</f>
        <v>1000</v>
      </c>
      <c r="N49" s="286">
        <v>1000</v>
      </c>
      <c r="O49" s="266"/>
      <c r="P49" s="266"/>
      <c r="Q49" s="266"/>
      <c r="R49" s="266"/>
      <c r="S49" s="266"/>
      <c r="T49" s="266"/>
      <c r="U49" s="266"/>
      <c r="V49" s="267">
        <f>W49</f>
        <v>1000</v>
      </c>
      <c r="W49" s="267">
        <v>1000</v>
      </c>
      <c r="X49" s="302"/>
      <c r="Y49" s="302"/>
      <c r="Z49" s="302"/>
      <c r="AA49" s="302"/>
      <c r="AB49" s="302"/>
      <c r="AC49" s="302"/>
      <c r="AD49" s="302"/>
      <c r="AE49" s="303">
        <f>AF49</f>
        <v>1000</v>
      </c>
      <c r="AF49" s="303">
        <v>1000</v>
      </c>
      <c r="AG49" s="182"/>
      <c r="AH49" s="182"/>
      <c r="AI49" s="182"/>
      <c r="AJ49" s="182"/>
      <c r="AK49" s="182"/>
      <c r="AL49" s="182"/>
      <c r="AM49" s="182"/>
      <c r="AN49" s="286">
        <f>AO49</f>
        <v>1000</v>
      </c>
      <c r="AO49" s="286">
        <v>1000</v>
      </c>
      <c r="AP49" s="205"/>
      <c r="AQ49" s="206"/>
      <c r="AR49" s="206"/>
      <c r="AS49" s="208"/>
      <c r="AT49" s="208"/>
      <c r="AU49" s="208"/>
      <c r="AV49" s="208"/>
      <c r="AW49" s="208"/>
      <c r="AX49" s="208"/>
      <c r="AY49" s="208"/>
      <c r="AZ49" s="208"/>
      <c r="BA49" s="208"/>
    </row>
    <row r="50" spans="1:53" s="203" customFormat="1" ht="49.5">
      <c r="A50" s="164" t="s">
        <v>256</v>
      </c>
      <c r="B50" s="204" t="s">
        <v>239</v>
      </c>
      <c r="C50" s="274" t="s">
        <v>35</v>
      </c>
      <c r="D50" s="274" t="s">
        <v>44</v>
      </c>
      <c r="E50" s="274" t="s">
        <v>261</v>
      </c>
      <c r="F50" s="274"/>
      <c r="G50" s="211">
        <v>5608</v>
      </c>
      <c r="H50" s="211">
        <f>G50</f>
        <v>5608</v>
      </c>
      <c r="I50" s="182"/>
      <c r="J50" s="182"/>
      <c r="K50" s="182"/>
      <c r="L50" s="182"/>
      <c r="M50" s="286">
        <v>4478</v>
      </c>
      <c r="N50" s="286">
        <v>4478</v>
      </c>
      <c r="O50" s="160" t="s">
        <v>279</v>
      </c>
      <c r="P50" s="265">
        <v>4967.05</v>
      </c>
      <c r="Q50" s="265">
        <v>4967.05</v>
      </c>
      <c r="R50" s="266"/>
      <c r="S50" s="266"/>
      <c r="T50" s="266"/>
      <c r="U50" s="266"/>
      <c r="V50" s="267">
        <v>4325</v>
      </c>
      <c r="W50" s="267">
        <v>4325</v>
      </c>
      <c r="X50" s="300" t="s">
        <v>279</v>
      </c>
      <c r="Y50" s="301">
        <v>4967.05</v>
      </c>
      <c r="Z50" s="301">
        <v>4967.05</v>
      </c>
      <c r="AA50" s="302"/>
      <c r="AB50" s="302"/>
      <c r="AC50" s="302"/>
      <c r="AD50" s="302"/>
      <c r="AE50" s="303">
        <v>4325</v>
      </c>
      <c r="AF50" s="303">
        <v>4325</v>
      </c>
      <c r="AG50" s="291" t="s">
        <v>313</v>
      </c>
      <c r="AH50" s="211">
        <v>4967.05</v>
      </c>
      <c r="AI50" s="211">
        <v>4967.05</v>
      </c>
      <c r="AJ50" s="182"/>
      <c r="AK50" s="182"/>
      <c r="AL50" s="182"/>
      <c r="AM50" s="182"/>
      <c r="AN50" s="286">
        <v>4325</v>
      </c>
      <c r="AO50" s="286">
        <v>4325</v>
      </c>
      <c r="AP50" s="205"/>
      <c r="AQ50" s="206"/>
      <c r="AR50" s="206"/>
      <c r="AS50" s="202"/>
      <c r="AT50" s="202"/>
      <c r="AU50" s="202"/>
      <c r="AV50" s="202"/>
      <c r="AW50" s="202"/>
      <c r="AX50" s="202"/>
      <c r="AY50" s="202"/>
      <c r="AZ50" s="202"/>
      <c r="BA50" s="202"/>
    </row>
    <row r="51" spans="1:53" ht="49.5">
      <c r="A51" s="164" t="s">
        <v>256</v>
      </c>
      <c r="B51" s="204" t="s">
        <v>282</v>
      </c>
      <c r="C51" s="291" t="s">
        <v>283</v>
      </c>
      <c r="D51" s="291" t="s">
        <v>44</v>
      </c>
      <c r="E51" s="291" t="s">
        <v>261</v>
      </c>
      <c r="F51" s="291"/>
      <c r="G51" s="182"/>
      <c r="H51" s="182"/>
      <c r="I51" s="182"/>
      <c r="J51" s="182"/>
      <c r="K51" s="182"/>
      <c r="L51" s="182"/>
      <c r="M51" s="286"/>
      <c r="N51" s="286"/>
      <c r="O51" s="160" t="s">
        <v>295</v>
      </c>
      <c r="P51" s="266">
        <v>351.520915</v>
      </c>
      <c r="Q51" s="266">
        <v>351.520915</v>
      </c>
      <c r="R51" s="266"/>
      <c r="S51" s="266"/>
      <c r="T51" s="266"/>
      <c r="U51" s="266"/>
      <c r="V51" s="267">
        <v>351.520915</v>
      </c>
      <c r="W51" s="267">
        <v>351.520915</v>
      </c>
      <c r="X51" s="300" t="s">
        <v>295</v>
      </c>
      <c r="Y51" s="302">
        <v>351.520915</v>
      </c>
      <c r="Z51" s="302">
        <v>351.520915</v>
      </c>
      <c r="AA51" s="302"/>
      <c r="AB51" s="302"/>
      <c r="AC51" s="302"/>
      <c r="AD51" s="302"/>
      <c r="AE51" s="303">
        <v>351.520915</v>
      </c>
      <c r="AF51" s="303">
        <v>351.520915</v>
      </c>
      <c r="AG51" s="291" t="s">
        <v>284</v>
      </c>
      <c r="AH51" s="182">
        <v>351.520915</v>
      </c>
      <c r="AI51" s="182">
        <v>351.520915</v>
      </c>
      <c r="AJ51" s="182"/>
      <c r="AK51" s="182"/>
      <c r="AL51" s="182"/>
      <c r="AM51" s="182"/>
      <c r="AN51" s="286">
        <v>351.520915</v>
      </c>
      <c r="AO51" s="286">
        <v>351.520915</v>
      </c>
      <c r="AP51" s="205"/>
      <c r="AQ51" s="206"/>
      <c r="AR51" s="206"/>
      <c r="AS51" s="212"/>
      <c r="AT51" s="212"/>
      <c r="AU51" s="210"/>
      <c r="AV51" s="210"/>
      <c r="AW51" s="210"/>
      <c r="AX51" s="210"/>
      <c r="AY51" s="210"/>
      <c r="AZ51" s="210"/>
      <c r="BA51" s="210"/>
    </row>
    <row r="52" spans="1:53" s="324" customFormat="1" ht="33">
      <c r="A52" s="315" t="s">
        <v>256</v>
      </c>
      <c r="B52" s="316" t="s">
        <v>289</v>
      </c>
      <c r="C52" s="317" t="s">
        <v>64</v>
      </c>
      <c r="D52" s="317" t="s">
        <v>17</v>
      </c>
      <c r="E52" s="317" t="s">
        <v>261</v>
      </c>
      <c r="F52" s="317"/>
      <c r="G52" s="318"/>
      <c r="H52" s="318"/>
      <c r="I52" s="318"/>
      <c r="J52" s="318"/>
      <c r="K52" s="318"/>
      <c r="L52" s="318"/>
      <c r="M52" s="319"/>
      <c r="N52" s="319"/>
      <c r="O52" s="317" t="s">
        <v>284</v>
      </c>
      <c r="P52" s="320">
        <v>24780</v>
      </c>
      <c r="Q52" s="320">
        <v>17346</v>
      </c>
      <c r="R52" s="320">
        <v>2532.8</v>
      </c>
      <c r="S52" s="320">
        <v>2532.8</v>
      </c>
      <c r="T52" s="320">
        <v>2532.8</v>
      </c>
      <c r="U52" s="320">
        <v>2532.8</v>
      </c>
      <c r="V52" s="320">
        <f>W52</f>
        <v>407.2</v>
      </c>
      <c r="W52" s="320">
        <v>407.2</v>
      </c>
      <c r="X52" s="300" t="s">
        <v>284</v>
      </c>
      <c r="Y52" s="305">
        <v>24780</v>
      </c>
      <c r="Z52" s="305">
        <v>17346</v>
      </c>
      <c r="AA52" s="305">
        <v>2532.8</v>
      </c>
      <c r="AB52" s="305">
        <v>2532.8</v>
      </c>
      <c r="AC52" s="305">
        <v>2532.8</v>
      </c>
      <c r="AD52" s="305">
        <v>2532.8</v>
      </c>
      <c r="AE52" s="305">
        <f>AF52</f>
        <v>407.2</v>
      </c>
      <c r="AF52" s="305">
        <v>407.2</v>
      </c>
      <c r="AG52" s="317"/>
      <c r="AH52" s="320"/>
      <c r="AI52" s="320"/>
      <c r="AJ52" s="320"/>
      <c r="AK52" s="320"/>
      <c r="AL52" s="320"/>
      <c r="AM52" s="320"/>
      <c r="AN52" s="320"/>
      <c r="AO52" s="320"/>
      <c r="AP52" s="321" t="s">
        <v>329</v>
      </c>
      <c r="AQ52" s="322"/>
      <c r="AR52" s="322"/>
      <c r="AS52" s="323"/>
      <c r="AT52" s="323"/>
      <c r="AU52" s="323"/>
      <c r="AV52" s="323"/>
      <c r="AW52" s="323"/>
      <c r="AX52" s="323"/>
      <c r="AY52" s="323"/>
      <c r="AZ52" s="323"/>
      <c r="BA52" s="323"/>
    </row>
    <row r="53" spans="1:53" s="271" customFormat="1" ht="49.5">
      <c r="A53" s="164" t="s">
        <v>256</v>
      </c>
      <c r="B53" s="204" t="s">
        <v>299</v>
      </c>
      <c r="C53" s="291" t="s">
        <v>35</v>
      </c>
      <c r="D53" s="291" t="s">
        <v>45</v>
      </c>
      <c r="E53" s="291" t="s">
        <v>261</v>
      </c>
      <c r="F53" s="291"/>
      <c r="G53" s="211"/>
      <c r="H53" s="211"/>
      <c r="I53" s="211"/>
      <c r="J53" s="211"/>
      <c r="K53" s="182"/>
      <c r="L53" s="182"/>
      <c r="M53" s="286"/>
      <c r="N53" s="286"/>
      <c r="O53" s="160"/>
      <c r="P53" s="265"/>
      <c r="Q53" s="265"/>
      <c r="R53" s="265"/>
      <c r="S53" s="265"/>
      <c r="T53" s="266"/>
      <c r="U53" s="266"/>
      <c r="V53" s="267"/>
      <c r="W53" s="267"/>
      <c r="X53" s="300" t="s">
        <v>284</v>
      </c>
      <c r="Y53" s="301">
        <v>11163</v>
      </c>
      <c r="Z53" s="301">
        <v>11163</v>
      </c>
      <c r="AA53" s="301"/>
      <c r="AB53" s="301"/>
      <c r="AC53" s="302"/>
      <c r="AD53" s="302"/>
      <c r="AE53" s="303">
        <v>7000</v>
      </c>
      <c r="AF53" s="303">
        <v>7000</v>
      </c>
      <c r="AG53" s="291" t="s">
        <v>284</v>
      </c>
      <c r="AH53" s="211">
        <v>11163</v>
      </c>
      <c r="AI53" s="211">
        <v>11163</v>
      </c>
      <c r="AJ53" s="211"/>
      <c r="AK53" s="211"/>
      <c r="AL53" s="182"/>
      <c r="AM53" s="182"/>
      <c r="AN53" s="286">
        <v>7000</v>
      </c>
      <c r="AO53" s="286">
        <v>7000</v>
      </c>
      <c r="AP53" s="205"/>
      <c r="AQ53" s="206"/>
      <c r="AR53" s="206"/>
      <c r="AS53" s="202"/>
      <c r="AT53" s="270"/>
      <c r="AU53" s="270"/>
      <c r="AV53" s="270"/>
      <c r="AW53" s="270"/>
      <c r="AX53" s="270"/>
      <c r="AY53" s="270"/>
      <c r="AZ53" s="270"/>
      <c r="BA53" s="270"/>
    </row>
    <row r="54" spans="1:53" s="261" customFormat="1" ht="50.25" customHeight="1">
      <c r="A54" s="263" t="s">
        <v>256</v>
      </c>
      <c r="B54" s="264" t="s">
        <v>330</v>
      </c>
      <c r="C54" s="160" t="s">
        <v>283</v>
      </c>
      <c r="D54" s="160" t="s">
        <v>44</v>
      </c>
      <c r="E54" s="160" t="s">
        <v>261</v>
      </c>
      <c r="F54" s="160"/>
      <c r="G54" s="266"/>
      <c r="H54" s="266"/>
      <c r="I54" s="266"/>
      <c r="J54" s="266"/>
      <c r="K54" s="266"/>
      <c r="L54" s="266"/>
      <c r="M54" s="267"/>
      <c r="N54" s="267"/>
      <c r="O54" s="160"/>
      <c r="P54" s="273"/>
      <c r="Q54" s="273"/>
      <c r="R54" s="273"/>
      <c r="S54" s="273"/>
      <c r="T54" s="273"/>
      <c r="U54" s="273"/>
      <c r="V54" s="273"/>
      <c r="W54" s="273"/>
      <c r="X54" s="300"/>
      <c r="Y54" s="305"/>
      <c r="Z54" s="305"/>
      <c r="AA54" s="305"/>
      <c r="AB54" s="305"/>
      <c r="AC54" s="305"/>
      <c r="AD54" s="305"/>
      <c r="AE54" s="305"/>
      <c r="AF54" s="305"/>
      <c r="AG54" s="160" t="s">
        <v>284</v>
      </c>
      <c r="AH54" s="267">
        <v>908.803423</v>
      </c>
      <c r="AI54" s="267">
        <f>AH54</f>
        <v>908.803423</v>
      </c>
      <c r="AJ54" s="267"/>
      <c r="AK54" s="267"/>
      <c r="AL54" s="267"/>
      <c r="AM54" s="267"/>
      <c r="AN54" s="267">
        <v>908.803423</v>
      </c>
      <c r="AO54" s="267">
        <f>AN54</f>
        <v>908.803423</v>
      </c>
      <c r="AP54" s="268" t="s">
        <v>276</v>
      </c>
      <c r="AQ54" s="269"/>
      <c r="AR54" s="269"/>
      <c r="AS54" s="272"/>
      <c r="AT54" s="272"/>
      <c r="AU54" s="272"/>
      <c r="AV54" s="272"/>
      <c r="AW54" s="272"/>
      <c r="AX54" s="272"/>
      <c r="AY54" s="272"/>
      <c r="AZ54" s="272"/>
      <c r="BA54" s="272"/>
    </row>
    <row r="55" spans="1:53" s="203" customFormat="1" ht="45" customHeight="1">
      <c r="A55" s="275" t="s">
        <v>204</v>
      </c>
      <c r="B55" s="200" t="s">
        <v>135</v>
      </c>
      <c r="C55" s="275"/>
      <c r="D55" s="275"/>
      <c r="E55" s="275"/>
      <c r="F55" s="275"/>
      <c r="G55" s="198">
        <f>G56+G57</f>
        <v>0</v>
      </c>
      <c r="H55" s="198">
        <f aca="true" t="shared" si="15" ref="H55:N55">H56+H57</f>
        <v>0</v>
      </c>
      <c r="I55" s="198">
        <f t="shared" si="15"/>
        <v>0</v>
      </c>
      <c r="J55" s="198">
        <f t="shared" si="15"/>
        <v>0</v>
      </c>
      <c r="K55" s="198">
        <f t="shared" si="15"/>
        <v>0</v>
      </c>
      <c r="L55" s="198">
        <f t="shared" si="15"/>
        <v>0</v>
      </c>
      <c r="M55" s="215">
        <f t="shared" si="15"/>
        <v>2450</v>
      </c>
      <c r="N55" s="215">
        <f t="shared" si="15"/>
        <v>2450</v>
      </c>
      <c r="O55" s="281"/>
      <c r="P55" s="282">
        <f>P56+P57</f>
        <v>0</v>
      </c>
      <c r="Q55" s="282">
        <f aca="true" t="shared" si="16" ref="Q55:W55">Q56+Q57</f>
        <v>0</v>
      </c>
      <c r="R55" s="282">
        <f t="shared" si="16"/>
        <v>0</v>
      </c>
      <c r="S55" s="282">
        <f t="shared" si="16"/>
        <v>0</v>
      </c>
      <c r="T55" s="282">
        <f t="shared" si="16"/>
        <v>0</v>
      </c>
      <c r="U55" s="282">
        <f t="shared" si="16"/>
        <v>0</v>
      </c>
      <c r="V55" s="280">
        <f t="shared" si="16"/>
        <v>2450</v>
      </c>
      <c r="W55" s="280">
        <f t="shared" si="16"/>
        <v>2450</v>
      </c>
      <c r="X55" s="298"/>
      <c r="Y55" s="299">
        <f>Y56+Y57</f>
        <v>0</v>
      </c>
      <c r="Z55" s="299">
        <f aca="true" t="shared" si="17" ref="Z55:AF55">Z56+Z57</f>
        <v>0</v>
      </c>
      <c r="AA55" s="299">
        <f t="shared" si="17"/>
        <v>0</v>
      </c>
      <c r="AB55" s="299">
        <f t="shared" si="17"/>
        <v>0</v>
      </c>
      <c r="AC55" s="299">
        <f t="shared" si="17"/>
        <v>0</v>
      </c>
      <c r="AD55" s="299">
        <f t="shared" si="17"/>
        <v>0</v>
      </c>
      <c r="AE55" s="297">
        <f t="shared" si="17"/>
        <v>2450</v>
      </c>
      <c r="AF55" s="297">
        <f t="shared" si="17"/>
        <v>2450</v>
      </c>
      <c r="AG55" s="293"/>
      <c r="AH55" s="198">
        <f>AH56+AH57</f>
        <v>0</v>
      </c>
      <c r="AI55" s="198">
        <f aca="true" t="shared" si="18" ref="AI55:AO55">AI56+AI57</f>
        <v>0</v>
      </c>
      <c r="AJ55" s="198">
        <f t="shared" si="18"/>
        <v>0</v>
      </c>
      <c r="AK55" s="198">
        <f t="shared" si="18"/>
        <v>0</v>
      </c>
      <c r="AL55" s="198">
        <f t="shared" si="18"/>
        <v>0</v>
      </c>
      <c r="AM55" s="198">
        <f t="shared" si="18"/>
        <v>0</v>
      </c>
      <c r="AN55" s="215">
        <f t="shared" si="18"/>
        <v>2450</v>
      </c>
      <c r="AO55" s="215">
        <f t="shared" si="18"/>
        <v>2450</v>
      </c>
      <c r="AP55" s="199"/>
      <c r="AQ55" s="201"/>
      <c r="AR55" s="201"/>
      <c r="AS55" s="202"/>
      <c r="AT55" s="202"/>
      <c r="AU55" s="202"/>
      <c r="AV55" s="202"/>
      <c r="AW55" s="202"/>
      <c r="AX55" s="202"/>
      <c r="AY55" s="202"/>
      <c r="AZ55" s="202"/>
      <c r="BA55" s="202"/>
    </row>
    <row r="56" spans="1:53" ht="40.5" customHeight="1">
      <c r="A56" s="164" t="s">
        <v>5</v>
      </c>
      <c r="B56" s="204" t="s">
        <v>46</v>
      </c>
      <c r="C56" s="274" t="s">
        <v>46</v>
      </c>
      <c r="D56" s="274" t="s">
        <v>46</v>
      </c>
      <c r="E56" s="274" t="s">
        <v>261</v>
      </c>
      <c r="F56" s="274"/>
      <c r="G56" s="182"/>
      <c r="H56" s="182"/>
      <c r="I56" s="182"/>
      <c r="J56" s="182"/>
      <c r="K56" s="182"/>
      <c r="L56" s="182"/>
      <c r="M56" s="286">
        <f>N56</f>
        <v>735</v>
      </c>
      <c r="N56" s="286">
        <v>735</v>
      </c>
      <c r="O56" s="160"/>
      <c r="P56" s="266"/>
      <c r="Q56" s="266"/>
      <c r="R56" s="266"/>
      <c r="S56" s="266"/>
      <c r="T56" s="266"/>
      <c r="U56" s="266"/>
      <c r="V56" s="267">
        <f>W56</f>
        <v>735</v>
      </c>
      <c r="W56" s="267">
        <v>735</v>
      </c>
      <c r="X56" s="300"/>
      <c r="Y56" s="302"/>
      <c r="Z56" s="302"/>
      <c r="AA56" s="302"/>
      <c r="AB56" s="302"/>
      <c r="AC56" s="302"/>
      <c r="AD56" s="302"/>
      <c r="AE56" s="303">
        <f>AF56</f>
        <v>735</v>
      </c>
      <c r="AF56" s="303">
        <v>735</v>
      </c>
      <c r="AG56" s="291"/>
      <c r="AH56" s="182"/>
      <c r="AI56" s="182"/>
      <c r="AJ56" s="182"/>
      <c r="AK56" s="182"/>
      <c r="AL56" s="182"/>
      <c r="AM56" s="182"/>
      <c r="AN56" s="286">
        <f>AO56</f>
        <v>735</v>
      </c>
      <c r="AO56" s="286">
        <v>735</v>
      </c>
      <c r="AP56" s="205"/>
      <c r="AQ56" s="206"/>
      <c r="AR56" s="206"/>
      <c r="AS56" s="212"/>
      <c r="AT56" s="212"/>
      <c r="AU56" s="210"/>
      <c r="AV56" s="210"/>
      <c r="AW56" s="210"/>
      <c r="AX56" s="210"/>
      <c r="AY56" s="210"/>
      <c r="AZ56" s="210"/>
      <c r="BA56" s="210"/>
    </row>
    <row r="57" spans="1:53" ht="40.5" customHeight="1">
      <c r="A57" s="164" t="s">
        <v>5</v>
      </c>
      <c r="B57" s="204" t="s">
        <v>213</v>
      </c>
      <c r="C57" s="274" t="s">
        <v>44</v>
      </c>
      <c r="D57" s="274" t="s">
        <v>44</v>
      </c>
      <c r="E57" s="274" t="s">
        <v>261</v>
      </c>
      <c r="F57" s="274"/>
      <c r="G57" s="182"/>
      <c r="H57" s="182"/>
      <c r="I57" s="182"/>
      <c r="J57" s="182"/>
      <c r="K57" s="182"/>
      <c r="L57" s="182"/>
      <c r="M57" s="286">
        <v>1715</v>
      </c>
      <c r="N57" s="286">
        <v>1715</v>
      </c>
      <c r="O57" s="160"/>
      <c r="P57" s="266"/>
      <c r="Q57" s="266"/>
      <c r="R57" s="266"/>
      <c r="S57" s="266"/>
      <c r="T57" s="266"/>
      <c r="U57" s="266"/>
      <c r="V57" s="267">
        <v>1715</v>
      </c>
      <c r="W57" s="267">
        <v>1715</v>
      </c>
      <c r="X57" s="300"/>
      <c r="Y57" s="302"/>
      <c r="Z57" s="302"/>
      <c r="AA57" s="302"/>
      <c r="AB57" s="302"/>
      <c r="AC57" s="302"/>
      <c r="AD57" s="302"/>
      <c r="AE57" s="303">
        <v>1715</v>
      </c>
      <c r="AF57" s="303">
        <v>1715</v>
      </c>
      <c r="AG57" s="291"/>
      <c r="AH57" s="182"/>
      <c r="AI57" s="182"/>
      <c r="AJ57" s="182"/>
      <c r="AK57" s="182"/>
      <c r="AL57" s="182"/>
      <c r="AM57" s="182"/>
      <c r="AN57" s="286">
        <v>1715</v>
      </c>
      <c r="AO57" s="286">
        <v>1715</v>
      </c>
      <c r="AP57" s="205"/>
      <c r="AQ57" s="206" t="s">
        <v>90</v>
      </c>
      <c r="AR57" s="206"/>
      <c r="AS57" s="212"/>
      <c r="AT57" s="210"/>
      <c r="AU57" s="210"/>
      <c r="AV57" s="210"/>
      <c r="AW57" s="210"/>
      <c r="AX57" s="210"/>
      <c r="AY57" s="210"/>
      <c r="AZ57" s="210"/>
      <c r="BA57" s="210"/>
    </row>
    <row r="58" spans="1:53" s="203" customFormat="1" ht="36.75" customHeight="1">
      <c r="A58" s="275">
        <v>3</v>
      </c>
      <c r="B58" s="200" t="s">
        <v>231</v>
      </c>
      <c r="C58" s="275"/>
      <c r="D58" s="275"/>
      <c r="E58" s="275"/>
      <c r="F58" s="275"/>
      <c r="G58" s="198">
        <f aca="true" t="shared" si="19" ref="G58:N58">G59+G62</f>
        <v>0</v>
      </c>
      <c r="H58" s="198">
        <f t="shared" si="19"/>
        <v>0</v>
      </c>
      <c r="I58" s="198">
        <f t="shared" si="19"/>
        <v>0</v>
      </c>
      <c r="J58" s="198">
        <f t="shared" si="19"/>
        <v>0</v>
      </c>
      <c r="K58" s="198">
        <f t="shared" si="19"/>
        <v>0</v>
      </c>
      <c r="L58" s="198">
        <f t="shared" si="19"/>
        <v>0</v>
      </c>
      <c r="M58" s="215">
        <f t="shared" si="19"/>
        <v>2630</v>
      </c>
      <c r="N58" s="215">
        <f t="shared" si="19"/>
        <v>2630</v>
      </c>
      <c r="O58" s="281"/>
      <c r="P58" s="282">
        <f aca="true" t="shared" si="20" ref="P58:W58">P59+P62</f>
        <v>0</v>
      </c>
      <c r="Q58" s="282">
        <f t="shared" si="20"/>
        <v>0</v>
      </c>
      <c r="R58" s="282">
        <f t="shared" si="20"/>
        <v>0</v>
      </c>
      <c r="S58" s="282">
        <f t="shared" si="20"/>
        <v>0</v>
      </c>
      <c r="T58" s="282">
        <f t="shared" si="20"/>
        <v>0</v>
      </c>
      <c r="U58" s="282">
        <f t="shared" si="20"/>
        <v>0</v>
      </c>
      <c r="V58" s="280">
        <f t="shared" si="20"/>
        <v>2630</v>
      </c>
      <c r="W58" s="280">
        <f t="shared" si="20"/>
        <v>2630</v>
      </c>
      <c r="X58" s="298"/>
      <c r="Y58" s="299">
        <f aca="true" t="shared" si="21" ref="Y58:AF58">Y59+Y62</f>
        <v>0</v>
      </c>
      <c r="Z58" s="299">
        <f t="shared" si="21"/>
        <v>0</v>
      </c>
      <c r="AA58" s="299">
        <f t="shared" si="21"/>
        <v>0</v>
      </c>
      <c r="AB58" s="299">
        <f t="shared" si="21"/>
        <v>0</v>
      </c>
      <c r="AC58" s="299">
        <f t="shared" si="21"/>
        <v>0</v>
      </c>
      <c r="AD58" s="299">
        <f t="shared" si="21"/>
        <v>0</v>
      </c>
      <c r="AE58" s="297">
        <f t="shared" si="21"/>
        <v>2630</v>
      </c>
      <c r="AF58" s="297">
        <f t="shared" si="21"/>
        <v>2630</v>
      </c>
      <c r="AG58" s="293"/>
      <c r="AH58" s="198">
        <f aca="true" t="shared" si="22" ref="AH58:AO58">AH59+AH62</f>
        <v>0</v>
      </c>
      <c r="AI58" s="198">
        <f t="shared" si="22"/>
        <v>0</v>
      </c>
      <c r="AJ58" s="198">
        <f t="shared" si="22"/>
        <v>0</v>
      </c>
      <c r="AK58" s="198">
        <f t="shared" si="22"/>
        <v>0</v>
      </c>
      <c r="AL58" s="198">
        <f t="shared" si="22"/>
        <v>0</v>
      </c>
      <c r="AM58" s="198">
        <f t="shared" si="22"/>
        <v>0</v>
      </c>
      <c r="AN58" s="215">
        <f t="shared" si="22"/>
        <v>2630</v>
      </c>
      <c r="AO58" s="215">
        <f t="shared" si="22"/>
        <v>2630</v>
      </c>
      <c r="AP58" s="199"/>
      <c r="AQ58" s="201"/>
      <c r="AR58" s="201"/>
      <c r="AS58" s="202" t="s">
        <v>134</v>
      </c>
      <c r="AT58" s="202"/>
      <c r="AU58" s="202"/>
      <c r="AV58" s="202"/>
      <c r="AW58" s="202"/>
      <c r="AX58" s="202"/>
      <c r="AY58" s="202"/>
      <c r="AZ58" s="202"/>
      <c r="BA58" s="202"/>
    </row>
    <row r="59" spans="1:53" s="203" customFormat="1" ht="39" customHeight="1">
      <c r="A59" s="275" t="s">
        <v>217</v>
      </c>
      <c r="B59" s="200" t="s">
        <v>304</v>
      </c>
      <c r="C59" s="275"/>
      <c r="D59" s="275"/>
      <c r="E59" s="275"/>
      <c r="F59" s="275"/>
      <c r="G59" s="198">
        <v>0</v>
      </c>
      <c r="H59" s="198">
        <v>0</v>
      </c>
      <c r="I59" s="198">
        <v>0</v>
      </c>
      <c r="J59" s="198">
        <v>0</v>
      </c>
      <c r="K59" s="198">
        <v>0</v>
      </c>
      <c r="L59" s="198">
        <v>0</v>
      </c>
      <c r="M59" s="215">
        <f>SUM(M60:M61)</f>
        <v>1000</v>
      </c>
      <c r="N59" s="215">
        <f>SUM(N60:N61)</f>
        <v>1000</v>
      </c>
      <c r="O59" s="281"/>
      <c r="P59" s="282">
        <v>0</v>
      </c>
      <c r="Q59" s="282">
        <v>0</v>
      </c>
      <c r="R59" s="282">
        <v>0</v>
      </c>
      <c r="S59" s="282">
        <v>0</v>
      </c>
      <c r="T59" s="282">
        <v>0</v>
      </c>
      <c r="U59" s="282">
        <v>0</v>
      </c>
      <c r="V59" s="280">
        <f>SUM(V60:V61)</f>
        <v>1000</v>
      </c>
      <c r="W59" s="280">
        <f>SUM(W60:W61)</f>
        <v>1000</v>
      </c>
      <c r="X59" s="298"/>
      <c r="Y59" s="299">
        <v>0</v>
      </c>
      <c r="Z59" s="299">
        <v>0</v>
      </c>
      <c r="AA59" s="299">
        <v>0</v>
      </c>
      <c r="AB59" s="299">
        <v>0</v>
      </c>
      <c r="AC59" s="299">
        <v>0</v>
      </c>
      <c r="AD59" s="299">
        <v>0</v>
      </c>
      <c r="AE59" s="297">
        <f>SUM(AE60:AE61)</f>
        <v>1000</v>
      </c>
      <c r="AF59" s="297">
        <f>SUM(AF60:AF61)</f>
        <v>1000</v>
      </c>
      <c r="AG59" s="293"/>
      <c r="AH59" s="198">
        <v>0</v>
      </c>
      <c r="AI59" s="198">
        <v>0</v>
      </c>
      <c r="AJ59" s="198">
        <v>0</v>
      </c>
      <c r="AK59" s="198">
        <v>0</v>
      </c>
      <c r="AL59" s="198">
        <v>0</v>
      </c>
      <c r="AM59" s="198">
        <v>0</v>
      </c>
      <c r="AN59" s="215">
        <f>SUM(AN60:AN61)</f>
        <v>1000</v>
      </c>
      <c r="AO59" s="215">
        <f>SUM(AO60:AO61)</f>
        <v>1000</v>
      </c>
      <c r="AP59" s="199"/>
      <c r="AQ59" s="201"/>
      <c r="AR59" s="201"/>
      <c r="AS59" s="202"/>
      <c r="AT59" s="202"/>
      <c r="AU59" s="202"/>
      <c r="AV59" s="202"/>
      <c r="AW59" s="202"/>
      <c r="AX59" s="202"/>
      <c r="AY59" s="202"/>
      <c r="AZ59" s="202"/>
      <c r="BA59" s="202"/>
    </row>
    <row r="60" spans="1:53" s="209" customFormat="1" ht="49.5">
      <c r="A60" s="164" t="s">
        <v>5</v>
      </c>
      <c r="B60" s="204" t="s">
        <v>221</v>
      </c>
      <c r="C60" s="274" t="s">
        <v>35</v>
      </c>
      <c r="D60" s="274" t="s">
        <v>45</v>
      </c>
      <c r="E60" s="274" t="s">
        <v>261</v>
      </c>
      <c r="F60" s="274"/>
      <c r="G60" s="182">
        <v>8000</v>
      </c>
      <c r="H60" s="182">
        <v>8000</v>
      </c>
      <c r="I60" s="182">
        <v>500</v>
      </c>
      <c r="J60" s="182">
        <v>500</v>
      </c>
      <c r="K60" s="182"/>
      <c r="L60" s="182"/>
      <c r="M60" s="286">
        <v>500</v>
      </c>
      <c r="N60" s="286">
        <v>500</v>
      </c>
      <c r="O60" s="160" t="s">
        <v>284</v>
      </c>
      <c r="P60" s="266">
        <v>8000</v>
      </c>
      <c r="Q60" s="266">
        <v>8000</v>
      </c>
      <c r="R60" s="266">
        <v>500</v>
      </c>
      <c r="S60" s="266">
        <v>500</v>
      </c>
      <c r="T60" s="266"/>
      <c r="U60" s="266"/>
      <c r="V60" s="267">
        <v>500</v>
      </c>
      <c r="W60" s="267">
        <v>500</v>
      </c>
      <c r="X60" s="300" t="s">
        <v>284</v>
      </c>
      <c r="Y60" s="302">
        <v>8000</v>
      </c>
      <c r="Z60" s="302">
        <v>8000</v>
      </c>
      <c r="AA60" s="302">
        <v>500</v>
      </c>
      <c r="AB60" s="302">
        <v>500</v>
      </c>
      <c r="AC60" s="302"/>
      <c r="AD60" s="302"/>
      <c r="AE60" s="303">
        <v>500</v>
      </c>
      <c r="AF60" s="303">
        <v>500</v>
      </c>
      <c r="AG60" s="291" t="s">
        <v>331</v>
      </c>
      <c r="AH60" s="182">
        <v>8000</v>
      </c>
      <c r="AI60" s="182">
        <v>8000</v>
      </c>
      <c r="AJ60" s="182">
        <v>500</v>
      </c>
      <c r="AK60" s="182">
        <v>500</v>
      </c>
      <c r="AL60" s="182"/>
      <c r="AM60" s="182"/>
      <c r="AN60" s="286">
        <v>500</v>
      </c>
      <c r="AO60" s="286">
        <v>500</v>
      </c>
      <c r="AP60" s="205"/>
      <c r="AQ60" s="206"/>
      <c r="AR60" s="206"/>
      <c r="AS60" s="208"/>
      <c r="AT60" s="208"/>
      <c r="AU60" s="208"/>
      <c r="AV60" s="208"/>
      <c r="AW60" s="208"/>
      <c r="AX60" s="208"/>
      <c r="AY60" s="208"/>
      <c r="AZ60" s="208"/>
      <c r="BA60" s="208"/>
    </row>
    <row r="61" spans="1:53" s="209" customFormat="1" ht="49.5">
      <c r="A61" s="164" t="s">
        <v>5</v>
      </c>
      <c r="B61" s="204" t="s">
        <v>215</v>
      </c>
      <c r="C61" s="274" t="s">
        <v>35</v>
      </c>
      <c r="D61" s="274" t="s">
        <v>46</v>
      </c>
      <c r="E61" s="274" t="s">
        <v>261</v>
      </c>
      <c r="F61" s="274"/>
      <c r="G61" s="182">
        <v>5160</v>
      </c>
      <c r="H61" s="182">
        <v>5160</v>
      </c>
      <c r="I61" s="182">
        <v>500</v>
      </c>
      <c r="J61" s="182">
        <v>500</v>
      </c>
      <c r="K61" s="182"/>
      <c r="L61" s="182"/>
      <c r="M61" s="286">
        <v>500</v>
      </c>
      <c r="N61" s="286">
        <v>500</v>
      </c>
      <c r="O61" s="160" t="s">
        <v>284</v>
      </c>
      <c r="P61" s="266">
        <v>5160</v>
      </c>
      <c r="Q61" s="266">
        <v>5160</v>
      </c>
      <c r="R61" s="266">
        <v>500</v>
      </c>
      <c r="S61" s="266">
        <v>500</v>
      </c>
      <c r="T61" s="266"/>
      <c r="U61" s="266"/>
      <c r="V61" s="267">
        <v>500</v>
      </c>
      <c r="W61" s="267">
        <v>500</v>
      </c>
      <c r="X61" s="300" t="s">
        <v>284</v>
      </c>
      <c r="Y61" s="302">
        <v>5160</v>
      </c>
      <c r="Z61" s="302">
        <v>5160</v>
      </c>
      <c r="AA61" s="302">
        <v>500</v>
      </c>
      <c r="AB61" s="302">
        <v>500</v>
      </c>
      <c r="AC61" s="302"/>
      <c r="AD61" s="302"/>
      <c r="AE61" s="303">
        <v>500</v>
      </c>
      <c r="AF61" s="303">
        <v>500</v>
      </c>
      <c r="AG61" s="291" t="s">
        <v>332</v>
      </c>
      <c r="AH61" s="182">
        <v>5160</v>
      </c>
      <c r="AI61" s="182">
        <v>5160</v>
      </c>
      <c r="AJ61" s="182">
        <v>500</v>
      </c>
      <c r="AK61" s="182">
        <v>500</v>
      </c>
      <c r="AL61" s="182"/>
      <c r="AM61" s="182"/>
      <c r="AN61" s="286">
        <v>500</v>
      </c>
      <c r="AO61" s="286">
        <v>500</v>
      </c>
      <c r="AP61" s="205"/>
      <c r="AQ61" s="206"/>
      <c r="AR61" s="206"/>
      <c r="AS61" s="208"/>
      <c r="AT61" s="208"/>
      <c r="AU61" s="208"/>
      <c r="AV61" s="208"/>
      <c r="AW61" s="208"/>
      <c r="AX61" s="208"/>
      <c r="AY61" s="208"/>
      <c r="AZ61" s="208"/>
      <c r="BA61" s="208"/>
    </row>
    <row r="62" spans="1:53" s="203" customFormat="1" ht="39" customHeight="1">
      <c r="A62" s="275" t="s">
        <v>218</v>
      </c>
      <c r="B62" s="200" t="s">
        <v>272</v>
      </c>
      <c r="C62" s="275"/>
      <c r="D62" s="275"/>
      <c r="E62" s="275"/>
      <c r="F62" s="275"/>
      <c r="G62" s="198"/>
      <c r="H62" s="198"/>
      <c r="I62" s="198"/>
      <c r="J62" s="198"/>
      <c r="K62" s="198">
        <f>SUM(K63:K63)</f>
        <v>0</v>
      </c>
      <c r="L62" s="198">
        <f>SUM(L63:L63)</f>
        <v>0</v>
      </c>
      <c r="M62" s="215">
        <f>SUM(M63:M63)</f>
        <v>1630</v>
      </c>
      <c r="N62" s="215">
        <f>SUM(N63:N63)</f>
        <v>1630</v>
      </c>
      <c r="O62" s="281"/>
      <c r="P62" s="282"/>
      <c r="Q62" s="282"/>
      <c r="R62" s="282"/>
      <c r="S62" s="282"/>
      <c r="T62" s="282">
        <f>SUM(T63:T63)</f>
        <v>0</v>
      </c>
      <c r="U62" s="282">
        <f>SUM(U63:U63)</f>
        <v>0</v>
      </c>
      <c r="V62" s="280">
        <f>SUM(V63:V63)</f>
        <v>1630</v>
      </c>
      <c r="W62" s="280">
        <f>SUM(W63:W63)</f>
        <v>1630</v>
      </c>
      <c r="X62" s="298"/>
      <c r="Y62" s="299"/>
      <c r="Z62" s="299"/>
      <c r="AA62" s="299"/>
      <c r="AB62" s="299"/>
      <c r="AC62" s="299">
        <f>SUM(AC63:AC63)</f>
        <v>0</v>
      </c>
      <c r="AD62" s="299">
        <f>SUM(AD63:AD63)</f>
        <v>0</v>
      </c>
      <c r="AE62" s="297">
        <f>SUM(AE63:AE63)</f>
        <v>1630</v>
      </c>
      <c r="AF62" s="297">
        <f>SUM(AF63:AF63)</f>
        <v>1630</v>
      </c>
      <c r="AG62" s="293"/>
      <c r="AH62" s="198"/>
      <c r="AI62" s="198"/>
      <c r="AJ62" s="198"/>
      <c r="AK62" s="198"/>
      <c r="AL62" s="198">
        <f>SUM(AL63:AL63)</f>
        <v>0</v>
      </c>
      <c r="AM62" s="198">
        <f>SUM(AM63:AM63)</f>
        <v>0</v>
      </c>
      <c r="AN62" s="215">
        <f>SUM(AN63:AN63)</f>
        <v>1630</v>
      </c>
      <c r="AO62" s="215">
        <f>SUM(AO63:AO63)</f>
        <v>1630</v>
      </c>
      <c r="AP62" s="199"/>
      <c r="AQ62" s="201"/>
      <c r="AR62" s="201"/>
      <c r="AS62" s="202"/>
      <c r="AT62" s="202"/>
      <c r="AU62" s="202"/>
      <c r="AV62" s="202"/>
      <c r="AW62" s="202"/>
      <c r="AX62" s="202"/>
      <c r="AY62" s="202"/>
      <c r="AZ62" s="202"/>
      <c r="BA62" s="202"/>
    </row>
    <row r="63" spans="1:53" s="209" customFormat="1" ht="49.5">
      <c r="A63" s="164" t="s">
        <v>5</v>
      </c>
      <c r="B63" s="204" t="s">
        <v>221</v>
      </c>
      <c r="C63" s="274" t="s">
        <v>35</v>
      </c>
      <c r="D63" s="274" t="s">
        <v>45</v>
      </c>
      <c r="E63" s="274" t="s">
        <v>261</v>
      </c>
      <c r="F63" s="274"/>
      <c r="G63" s="182">
        <v>8000</v>
      </c>
      <c r="H63" s="182">
        <v>8000</v>
      </c>
      <c r="I63" s="182">
        <v>7500</v>
      </c>
      <c r="J63" s="182">
        <v>7500</v>
      </c>
      <c r="K63" s="182"/>
      <c r="L63" s="182"/>
      <c r="M63" s="286">
        <f>N63</f>
        <v>1630</v>
      </c>
      <c r="N63" s="286">
        <v>1630</v>
      </c>
      <c r="O63" s="160" t="s">
        <v>284</v>
      </c>
      <c r="P63" s="266">
        <v>8000</v>
      </c>
      <c r="Q63" s="266">
        <v>8000</v>
      </c>
      <c r="R63" s="266">
        <v>7500</v>
      </c>
      <c r="S63" s="266">
        <v>7500</v>
      </c>
      <c r="T63" s="266"/>
      <c r="U63" s="266"/>
      <c r="V63" s="267">
        <f>W63</f>
        <v>1630</v>
      </c>
      <c r="W63" s="267">
        <v>1630</v>
      </c>
      <c r="X63" s="300" t="s">
        <v>284</v>
      </c>
      <c r="Y63" s="302">
        <v>8000</v>
      </c>
      <c r="Z63" s="302">
        <v>8000</v>
      </c>
      <c r="AA63" s="302">
        <v>7500</v>
      </c>
      <c r="AB63" s="302">
        <v>7500</v>
      </c>
      <c r="AC63" s="302"/>
      <c r="AD63" s="302"/>
      <c r="AE63" s="303">
        <f>AF63</f>
        <v>1630</v>
      </c>
      <c r="AF63" s="303">
        <v>1630</v>
      </c>
      <c r="AG63" s="291" t="s">
        <v>331</v>
      </c>
      <c r="AH63" s="182">
        <v>8000</v>
      </c>
      <c r="AI63" s="182">
        <v>8000</v>
      </c>
      <c r="AJ63" s="182">
        <v>7500</v>
      </c>
      <c r="AK63" s="182">
        <v>7500</v>
      </c>
      <c r="AL63" s="182"/>
      <c r="AM63" s="182"/>
      <c r="AN63" s="286">
        <f>AO63</f>
        <v>1630</v>
      </c>
      <c r="AO63" s="286">
        <v>1630</v>
      </c>
      <c r="AP63" s="205"/>
      <c r="AQ63" s="206"/>
      <c r="AR63" s="206"/>
      <c r="AS63" s="208"/>
      <c r="AT63" s="208"/>
      <c r="AU63" s="208"/>
      <c r="AV63" s="208"/>
      <c r="AW63" s="208"/>
      <c r="AX63" s="208"/>
      <c r="AY63" s="208"/>
      <c r="AZ63" s="208"/>
      <c r="BA63" s="208"/>
    </row>
    <row r="64" spans="1:53" s="203" customFormat="1" ht="37.5" customHeight="1">
      <c r="A64" s="275">
        <v>4</v>
      </c>
      <c r="B64" s="200" t="s">
        <v>230</v>
      </c>
      <c r="C64" s="275"/>
      <c r="D64" s="275"/>
      <c r="E64" s="275"/>
      <c r="F64" s="275"/>
      <c r="G64" s="198">
        <f aca="true" t="shared" si="23" ref="G64:N64">G65+G66</f>
        <v>0</v>
      </c>
      <c r="H64" s="198">
        <f t="shared" si="23"/>
        <v>0</v>
      </c>
      <c r="I64" s="198">
        <f t="shared" si="23"/>
        <v>0</v>
      </c>
      <c r="J64" s="198">
        <f t="shared" si="23"/>
        <v>0</v>
      </c>
      <c r="K64" s="198">
        <f t="shared" si="23"/>
        <v>0</v>
      </c>
      <c r="L64" s="198">
        <f t="shared" si="23"/>
        <v>0</v>
      </c>
      <c r="M64" s="215" t="e">
        <f t="shared" si="23"/>
        <v>#REF!</v>
      </c>
      <c r="N64" s="215" t="e">
        <f t="shared" si="23"/>
        <v>#REF!</v>
      </c>
      <c r="O64" s="281"/>
      <c r="P64" s="282">
        <f aca="true" t="shared" si="24" ref="P64:W64">P65+P66</f>
        <v>0</v>
      </c>
      <c r="Q64" s="282">
        <f t="shared" si="24"/>
        <v>0</v>
      </c>
      <c r="R64" s="282">
        <f t="shared" si="24"/>
        <v>0</v>
      </c>
      <c r="S64" s="282">
        <f t="shared" si="24"/>
        <v>0</v>
      </c>
      <c r="T64" s="282">
        <f t="shared" si="24"/>
        <v>0</v>
      </c>
      <c r="U64" s="282">
        <f t="shared" si="24"/>
        <v>0</v>
      </c>
      <c r="V64" s="280">
        <f t="shared" si="24"/>
        <v>7500</v>
      </c>
      <c r="W64" s="280">
        <f t="shared" si="24"/>
        <v>7500</v>
      </c>
      <c r="X64" s="298"/>
      <c r="Y64" s="299">
        <f aca="true" t="shared" si="25" ref="Y64:AF64">Y65+Y66</f>
        <v>0</v>
      </c>
      <c r="Z64" s="299">
        <f t="shared" si="25"/>
        <v>0</v>
      </c>
      <c r="AA64" s="299">
        <f t="shared" si="25"/>
        <v>0</v>
      </c>
      <c r="AB64" s="299">
        <f t="shared" si="25"/>
        <v>0</v>
      </c>
      <c r="AC64" s="299">
        <f t="shared" si="25"/>
        <v>0</v>
      </c>
      <c r="AD64" s="299">
        <f t="shared" si="25"/>
        <v>0</v>
      </c>
      <c r="AE64" s="297">
        <f t="shared" si="25"/>
        <v>7500</v>
      </c>
      <c r="AF64" s="297">
        <f t="shared" si="25"/>
        <v>7500</v>
      </c>
      <c r="AG64" s="293"/>
      <c r="AH64" s="198">
        <f aca="true" t="shared" si="26" ref="AH64:AO64">AH65+AH66</f>
        <v>0</v>
      </c>
      <c r="AI64" s="198">
        <f t="shared" si="26"/>
        <v>0</v>
      </c>
      <c r="AJ64" s="198">
        <f t="shared" si="26"/>
        <v>0</v>
      </c>
      <c r="AK64" s="198">
        <f t="shared" si="26"/>
        <v>0</v>
      </c>
      <c r="AL64" s="198">
        <f t="shared" si="26"/>
        <v>0</v>
      </c>
      <c r="AM64" s="198">
        <f t="shared" si="26"/>
        <v>0</v>
      </c>
      <c r="AN64" s="215">
        <f t="shared" si="26"/>
        <v>7500</v>
      </c>
      <c r="AO64" s="215">
        <f t="shared" si="26"/>
        <v>7500</v>
      </c>
      <c r="AP64" s="199"/>
      <c r="AQ64" s="201"/>
      <c r="AR64" s="201"/>
      <c r="AS64" s="202"/>
      <c r="AT64" s="202"/>
      <c r="AU64" s="202"/>
      <c r="AV64" s="202"/>
      <c r="AW64" s="202"/>
      <c r="AX64" s="202"/>
      <c r="AY64" s="202"/>
      <c r="AZ64" s="202"/>
      <c r="BA64" s="202"/>
    </row>
    <row r="65" spans="1:53" s="203" customFormat="1" ht="36" customHeight="1">
      <c r="A65" s="275" t="s">
        <v>219</v>
      </c>
      <c r="B65" s="200" t="s">
        <v>33</v>
      </c>
      <c r="C65" s="275"/>
      <c r="D65" s="275"/>
      <c r="E65" s="275"/>
      <c r="F65" s="275"/>
      <c r="G65" s="198"/>
      <c r="H65" s="198"/>
      <c r="I65" s="198"/>
      <c r="J65" s="198"/>
      <c r="K65" s="198">
        <v>0</v>
      </c>
      <c r="L65" s="198">
        <v>0</v>
      </c>
      <c r="M65" s="215">
        <v>0</v>
      </c>
      <c r="N65" s="215">
        <v>0</v>
      </c>
      <c r="O65" s="281"/>
      <c r="P65" s="282"/>
      <c r="Q65" s="282"/>
      <c r="R65" s="282"/>
      <c r="S65" s="282"/>
      <c r="T65" s="282">
        <v>0</v>
      </c>
      <c r="U65" s="282">
        <v>0</v>
      </c>
      <c r="V65" s="280">
        <v>0</v>
      </c>
      <c r="W65" s="280">
        <v>0</v>
      </c>
      <c r="X65" s="298"/>
      <c r="Y65" s="299"/>
      <c r="Z65" s="299"/>
      <c r="AA65" s="299"/>
      <c r="AB65" s="299"/>
      <c r="AC65" s="299">
        <v>0</v>
      </c>
      <c r="AD65" s="299">
        <v>0</v>
      </c>
      <c r="AE65" s="297">
        <v>0</v>
      </c>
      <c r="AF65" s="297">
        <v>0</v>
      </c>
      <c r="AG65" s="293"/>
      <c r="AH65" s="198"/>
      <c r="AI65" s="198"/>
      <c r="AJ65" s="198"/>
      <c r="AK65" s="198"/>
      <c r="AL65" s="198">
        <v>0</v>
      </c>
      <c r="AM65" s="198">
        <v>0</v>
      </c>
      <c r="AN65" s="215">
        <v>0</v>
      </c>
      <c r="AO65" s="215">
        <v>0</v>
      </c>
      <c r="AP65" s="199"/>
      <c r="AQ65" s="201"/>
      <c r="AR65" s="201"/>
      <c r="AS65" s="202"/>
      <c r="AT65" s="202"/>
      <c r="AU65" s="202"/>
      <c r="AV65" s="202"/>
      <c r="AW65" s="202"/>
      <c r="AX65" s="202"/>
      <c r="AY65" s="202"/>
      <c r="AZ65" s="202"/>
      <c r="BA65" s="202"/>
    </row>
    <row r="66" spans="1:53" s="203" customFormat="1" ht="36" customHeight="1">
      <c r="A66" s="275" t="s">
        <v>220</v>
      </c>
      <c r="B66" s="200" t="s">
        <v>36</v>
      </c>
      <c r="C66" s="275"/>
      <c r="D66" s="275"/>
      <c r="E66" s="275"/>
      <c r="F66" s="275"/>
      <c r="G66" s="198"/>
      <c r="H66" s="198"/>
      <c r="I66" s="198"/>
      <c r="J66" s="198"/>
      <c r="K66" s="198"/>
      <c r="L66" s="198"/>
      <c r="M66" s="215" t="e">
        <f>M67+M69</f>
        <v>#REF!</v>
      </c>
      <c r="N66" s="215" t="e">
        <f>N67+N69</f>
        <v>#REF!</v>
      </c>
      <c r="O66" s="281"/>
      <c r="P66" s="282"/>
      <c r="Q66" s="282"/>
      <c r="R66" s="282"/>
      <c r="S66" s="282"/>
      <c r="T66" s="282"/>
      <c r="U66" s="282"/>
      <c r="V66" s="280">
        <f>V67+V69</f>
        <v>7500</v>
      </c>
      <c r="W66" s="280">
        <f>W67+W69</f>
        <v>7500</v>
      </c>
      <c r="X66" s="298"/>
      <c r="Y66" s="299"/>
      <c r="Z66" s="299"/>
      <c r="AA66" s="299"/>
      <c r="AB66" s="299"/>
      <c r="AC66" s="299"/>
      <c r="AD66" s="299"/>
      <c r="AE66" s="297">
        <f>AE67+AE69</f>
        <v>7500</v>
      </c>
      <c r="AF66" s="297">
        <f>AF67+AF69</f>
        <v>7500</v>
      </c>
      <c r="AG66" s="293"/>
      <c r="AH66" s="198"/>
      <c r="AI66" s="198"/>
      <c r="AJ66" s="198"/>
      <c r="AK66" s="198"/>
      <c r="AL66" s="198"/>
      <c r="AM66" s="198"/>
      <c r="AN66" s="215">
        <f>AN67+AN69</f>
        <v>7500</v>
      </c>
      <c r="AO66" s="215">
        <f>AO67+AO69</f>
        <v>7500</v>
      </c>
      <c r="AP66" s="199"/>
      <c r="AQ66" s="201"/>
      <c r="AR66" s="201"/>
      <c r="AS66" s="202"/>
      <c r="AT66" s="202"/>
      <c r="AU66" s="202"/>
      <c r="AV66" s="202"/>
      <c r="AW66" s="202"/>
      <c r="AX66" s="202"/>
      <c r="AY66" s="202"/>
      <c r="AZ66" s="202"/>
      <c r="BA66" s="202"/>
    </row>
    <row r="67" spans="1:53" s="203" customFormat="1" ht="51" customHeight="1">
      <c r="A67" s="213" t="s">
        <v>5</v>
      </c>
      <c r="B67" s="200" t="s">
        <v>263</v>
      </c>
      <c r="C67" s="275"/>
      <c r="D67" s="275"/>
      <c r="E67" s="275"/>
      <c r="F67" s="275"/>
      <c r="G67" s="198"/>
      <c r="H67" s="198"/>
      <c r="I67" s="198"/>
      <c r="J67" s="198"/>
      <c r="K67" s="198"/>
      <c r="L67" s="198"/>
      <c r="M67" s="215" t="e">
        <f>M68+#REF!</f>
        <v>#REF!</v>
      </c>
      <c r="N67" s="215" t="e">
        <f>N68+#REF!</f>
        <v>#REF!</v>
      </c>
      <c r="O67" s="281"/>
      <c r="P67" s="282"/>
      <c r="Q67" s="282"/>
      <c r="R67" s="282"/>
      <c r="S67" s="282"/>
      <c r="T67" s="282"/>
      <c r="U67" s="282"/>
      <c r="V67" s="280">
        <f>SUM(V68:V68)</f>
        <v>1770</v>
      </c>
      <c r="W67" s="280">
        <f>SUM(W68:W68)</f>
        <v>1770</v>
      </c>
      <c r="X67" s="298"/>
      <c r="Y67" s="299"/>
      <c r="Z67" s="299"/>
      <c r="AA67" s="299"/>
      <c r="AB67" s="299"/>
      <c r="AC67" s="299"/>
      <c r="AD67" s="299"/>
      <c r="AE67" s="297">
        <f>SUM(AE68:AE68)</f>
        <v>1770</v>
      </c>
      <c r="AF67" s="297">
        <f>SUM(AF68:AF68)</f>
        <v>1770</v>
      </c>
      <c r="AG67" s="293"/>
      <c r="AH67" s="198"/>
      <c r="AI67" s="198"/>
      <c r="AJ67" s="198"/>
      <c r="AK67" s="198"/>
      <c r="AL67" s="198"/>
      <c r="AM67" s="198"/>
      <c r="AN67" s="215">
        <f>SUM(AN68:AN68)</f>
        <v>1770</v>
      </c>
      <c r="AO67" s="215">
        <f>SUM(AO68:AO68)</f>
        <v>1770</v>
      </c>
      <c r="AP67" s="199"/>
      <c r="AQ67" s="201"/>
      <c r="AR67" s="201"/>
      <c r="AS67" s="202"/>
      <c r="AT67" s="202"/>
      <c r="AU67" s="202"/>
      <c r="AV67" s="202"/>
      <c r="AW67" s="202"/>
      <c r="AX67" s="202"/>
      <c r="AY67" s="202"/>
      <c r="AZ67" s="202"/>
      <c r="BA67" s="202"/>
    </row>
    <row r="68" spans="1:53" s="209" customFormat="1" ht="57" customHeight="1">
      <c r="A68" s="164" t="s">
        <v>256</v>
      </c>
      <c r="B68" s="204" t="s">
        <v>249</v>
      </c>
      <c r="C68" s="274" t="s">
        <v>35</v>
      </c>
      <c r="D68" s="274" t="s">
        <v>17</v>
      </c>
      <c r="E68" s="274" t="s">
        <v>264</v>
      </c>
      <c r="F68" s="274" t="s">
        <v>250</v>
      </c>
      <c r="G68" s="182">
        <v>37750.04</v>
      </c>
      <c r="H68" s="182">
        <v>37750.04</v>
      </c>
      <c r="I68" s="182">
        <v>1770</v>
      </c>
      <c r="J68" s="182">
        <v>1770</v>
      </c>
      <c r="K68" s="182">
        <v>25000</v>
      </c>
      <c r="L68" s="182">
        <v>25000</v>
      </c>
      <c r="M68" s="286">
        <v>1770</v>
      </c>
      <c r="N68" s="286">
        <v>1770</v>
      </c>
      <c r="O68" s="160" t="s">
        <v>250</v>
      </c>
      <c r="P68" s="266">
        <v>37750.04</v>
      </c>
      <c r="Q68" s="266">
        <v>37750.04</v>
      </c>
      <c r="R68" s="266">
        <v>1770</v>
      </c>
      <c r="S68" s="266">
        <v>1770</v>
      </c>
      <c r="T68" s="266">
        <v>25000</v>
      </c>
      <c r="U68" s="266">
        <v>25000</v>
      </c>
      <c r="V68" s="267">
        <v>1770</v>
      </c>
      <c r="W68" s="267">
        <v>1770</v>
      </c>
      <c r="X68" s="300" t="s">
        <v>250</v>
      </c>
      <c r="Y68" s="302">
        <v>37750.04</v>
      </c>
      <c r="Z68" s="302">
        <v>37750.04</v>
      </c>
      <c r="AA68" s="302">
        <v>1770</v>
      </c>
      <c r="AB68" s="302">
        <v>1770</v>
      </c>
      <c r="AC68" s="302">
        <v>25000</v>
      </c>
      <c r="AD68" s="302">
        <v>25000</v>
      </c>
      <c r="AE68" s="303">
        <v>1770</v>
      </c>
      <c r="AF68" s="303">
        <v>1770</v>
      </c>
      <c r="AG68" s="295" t="s">
        <v>340</v>
      </c>
      <c r="AH68" s="182">
        <v>37750.04</v>
      </c>
      <c r="AI68" s="182">
        <v>37750.04</v>
      </c>
      <c r="AJ68" s="182">
        <v>1770</v>
      </c>
      <c r="AK68" s="182">
        <v>1770</v>
      </c>
      <c r="AL68" s="182">
        <v>25000</v>
      </c>
      <c r="AM68" s="182">
        <v>25000</v>
      </c>
      <c r="AN68" s="286">
        <v>1770</v>
      </c>
      <c r="AO68" s="286">
        <v>1770</v>
      </c>
      <c r="AP68" s="205"/>
      <c r="AQ68" s="206"/>
      <c r="AR68" s="206"/>
      <c r="AS68" s="208"/>
      <c r="AT68" s="208"/>
      <c r="AU68" s="208"/>
      <c r="AV68" s="208"/>
      <c r="AW68" s="208"/>
      <c r="AX68" s="208"/>
      <c r="AY68" s="208"/>
      <c r="AZ68" s="208"/>
      <c r="BA68" s="208"/>
    </row>
    <row r="69" spans="1:53" s="203" customFormat="1" ht="31.5" customHeight="1">
      <c r="A69" s="213" t="s">
        <v>5</v>
      </c>
      <c r="B69" s="200" t="s">
        <v>271</v>
      </c>
      <c r="C69" s="275"/>
      <c r="D69" s="275"/>
      <c r="E69" s="275"/>
      <c r="F69" s="275"/>
      <c r="G69" s="198"/>
      <c r="H69" s="198"/>
      <c r="I69" s="198"/>
      <c r="J69" s="198"/>
      <c r="K69" s="198"/>
      <c r="L69" s="198"/>
      <c r="M69" s="215" t="e">
        <f>#REF!</f>
        <v>#REF!</v>
      </c>
      <c r="N69" s="215" t="e">
        <f>#REF!</f>
        <v>#REF!</v>
      </c>
      <c r="O69" s="280" t="e">
        <f>#REF!</f>
        <v>#REF!</v>
      </c>
      <c r="P69" s="280" t="e">
        <f>#REF!</f>
        <v>#REF!</v>
      </c>
      <c r="Q69" s="280" t="e">
        <f>#REF!</f>
        <v>#REF!</v>
      </c>
      <c r="R69" s="280" t="e">
        <f>#REF!</f>
        <v>#REF!</v>
      </c>
      <c r="S69" s="280" t="e">
        <f>#REF!</f>
        <v>#REF!</v>
      </c>
      <c r="T69" s="280" t="e">
        <f>#REF!</f>
        <v>#REF!</v>
      </c>
      <c r="U69" s="280" t="e">
        <f>#REF!</f>
        <v>#REF!</v>
      </c>
      <c r="V69" s="280">
        <f>SUM(V70:V70)</f>
        <v>5730</v>
      </c>
      <c r="W69" s="280">
        <f>W70</f>
        <v>5730</v>
      </c>
      <c r="X69" s="297"/>
      <c r="Y69" s="297"/>
      <c r="Z69" s="297"/>
      <c r="AA69" s="297">
        <f>SUM(AA70:AA70)</f>
        <v>0</v>
      </c>
      <c r="AB69" s="297">
        <f>SUM(AB70:AB70)</f>
        <v>0</v>
      </c>
      <c r="AC69" s="297">
        <f>SUM(AC70:AC70)</f>
        <v>0</v>
      </c>
      <c r="AD69" s="297">
        <f>SUM(AD70:AD70)</f>
        <v>0</v>
      </c>
      <c r="AE69" s="297">
        <f>SUM(AE70:AE70)</f>
        <v>5730</v>
      </c>
      <c r="AF69" s="297">
        <f>AF70</f>
        <v>5730</v>
      </c>
      <c r="AG69" s="215"/>
      <c r="AH69" s="215"/>
      <c r="AI69" s="215"/>
      <c r="AJ69" s="215">
        <f>SUM(AJ70:AJ70)</f>
        <v>0</v>
      </c>
      <c r="AK69" s="215">
        <f>SUM(AK70:AK70)</f>
        <v>0</v>
      </c>
      <c r="AL69" s="215">
        <f>SUM(AL70:AL70)</f>
        <v>0</v>
      </c>
      <c r="AM69" s="215">
        <f>SUM(AM70:AM70)</f>
        <v>0</v>
      </c>
      <c r="AN69" s="215">
        <f>SUM(AN70:AN70)</f>
        <v>5730</v>
      </c>
      <c r="AO69" s="215">
        <f>AO70</f>
        <v>5730</v>
      </c>
      <c r="AP69" s="199"/>
      <c r="AQ69" s="201"/>
      <c r="AR69" s="201"/>
      <c r="AS69" s="202"/>
      <c r="AT69" s="202"/>
      <c r="AU69" s="202"/>
      <c r="AV69" s="202"/>
      <c r="AW69" s="202"/>
      <c r="AX69" s="202"/>
      <c r="AY69" s="202"/>
      <c r="AZ69" s="202"/>
      <c r="BA69" s="202"/>
    </row>
    <row r="70" spans="1:53" s="209" customFormat="1" ht="56.25" customHeight="1">
      <c r="A70" s="164" t="s">
        <v>256</v>
      </c>
      <c r="B70" s="204" t="s">
        <v>285</v>
      </c>
      <c r="C70" s="291" t="s">
        <v>35</v>
      </c>
      <c r="D70" s="291" t="s">
        <v>17</v>
      </c>
      <c r="E70" s="291" t="s">
        <v>261</v>
      </c>
      <c r="F70" s="291"/>
      <c r="G70" s="182"/>
      <c r="H70" s="182"/>
      <c r="I70" s="182"/>
      <c r="J70" s="182"/>
      <c r="K70" s="182"/>
      <c r="L70" s="182"/>
      <c r="M70" s="286"/>
      <c r="N70" s="286"/>
      <c r="O70" s="291" t="s">
        <v>284</v>
      </c>
      <c r="P70" s="182">
        <v>12500</v>
      </c>
      <c r="Q70" s="182">
        <v>12500</v>
      </c>
      <c r="R70" s="182"/>
      <c r="S70" s="182"/>
      <c r="T70" s="182"/>
      <c r="U70" s="182"/>
      <c r="V70" s="286">
        <f>W70</f>
        <v>5730</v>
      </c>
      <c r="W70" s="286">
        <v>5730</v>
      </c>
      <c r="X70" s="300" t="s">
        <v>284</v>
      </c>
      <c r="Y70" s="302">
        <v>12500</v>
      </c>
      <c r="Z70" s="302">
        <v>12500</v>
      </c>
      <c r="AA70" s="302"/>
      <c r="AB70" s="302"/>
      <c r="AC70" s="302"/>
      <c r="AD70" s="302"/>
      <c r="AE70" s="303">
        <f>AF70</f>
        <v>5730</v>
      </c>
      <c r="AF70" s="303">
        <v>5730</v>
      </c>
      <c r="AG70" s="291" t="s">
        <v>284</v>
      </c>
      <c r="AH70" s="182">
        <v>12500</v>
      </c>
      <c r="AI70" s="182">
        <v>12500</v>
      </c>
      <c r="AJ70" s="182"/>
      <c r="AK70" s="182"/>
      <c r="AL70" s="182"/>
      <c r="AM70" s="182"/>
      <c r="AN70" s="286">
        <f>AO70</f>
        <v>5730</v>
      </c>
      <c r="AO70" s="286">
        <v>5730</v>
      </c>
      <c r="AP70" s="205"/>
      <c r="AQ70" s="206"/>
      <c r="AR70" s="206"/>
      <c r="AS70" s="208"/>
      <c r="AT70" s="208"/>
      <c r="AU70" s="208"/>
      <c r="AV70" s="208"/>
      <c r="AW70" s="208"/>
      <c r="AX70" s="208"/>
      <c r="AY70" s="208"/>
      <c r="AZ70" s="208"/>
      <c r="BA70" s="208"/>
    </row>
    <row r="71" spans="1:53" s="203" customFormat="1" ht="54.75" customHeight="1">
      <c r="A71" s="275">
        <v>5</v>
      </c>
      <c r="B71" s="200" t="s">
        <v>253</v>
      </c>
      <c r="C71" s="275"/>
      <c r="D71" s="275"/>
      <c r="E71" s="275"/>
      <c r="F71" s="275"/>
      <c r="G71" s="198">
        <f aca="true" t="shared" si="27" ref="G71:N71">G72+G74</f>
        <v>0</v>
      </c>
      <c r="H71" s="198">
        <f t="shared" si="27"/>
        <v>0</v>
      </c>
      <c r="I71" s="198">
        <f t="shared" si="27"/>
        <v>0</v>
      </c>
      <c r="J71" s="198">
        <f t="shared" si="27"/>
        <v>0</v>
      </c>
      <c r="K71" s="198">
        <f t="shared" si="27"/>
        <v>0</v>
      </c>
      <c r="L71" s="198">
        <f t="shared" si="27"/>
        <v>0</v>
      </c>
      <c r="M71" s="215">
        <f t="shared" si="27"/>
        <v>870</v>
      </c>
      <c r="N71" s="215">
        <f t="shared" si="27"/>
        <v>870</v>
      </c>
      <c r="O71" s="281"/>
      <c r="P71" s="282">
        <f aca="true" t="shared" si="28" ref="P71:W71">P72+P74</f>
        <v>0</v>
      </c>
      <c r="Q71" s="282">
        <f t="shared" si="28"/>
        <v>0</v>
      </c>
      <c r="R71" s="282">
        <f t="shared" si="28"/>
        <v>0</v>
      </c>
      <c r="S71" s="282">
        <f t="shared" si="28"/>
        <v>0</v>
      </c>
      <c r="T71" s="282">
        <f t="shared" si="28"/>
        <v>0</v>
      </c>
      <c r="U71" s="282">
        <f t="shared" si="28"/>
        <v>0</v>
      </c>
      <c r="V71" s="280">
        <f t="shared" si="28"/>
        <v>870</v>
      </c>
      <c r="W71" s="280">
        <f t="shared" si="28"/>
        <v>870</v>
      </c>
      <c r="X71" s="298"/>
      <c r="Y71" s="299">
        <f aca="true" t="shared" si="29" ref="Y71:AF71">Y72+Y74</f>
        <v>0</v>
      </c>
      <c r="Z71" s="299">
        <f t="shared" si="29"/>
        <v>0</v>
      </c>
      <c r="AA71" s="299">
        <f t="shared" si="29"/>
        <v>0</v>
      </c>
      <c r="AB71" s="299">
        <f t="shared" si="29"/>
        <v>0</v>
      </c>
      <c r="AC71" s="299">
        <f t="shared" si="29"/>
        <v>0</v>
      </c>
      <c r="AD71" s="299">
        <f t="shared" si="29"/>
        <v>0</v>
      </c>
      <c r="AE71" s="297">
        <f t="shared" si="29"/>
        <v>870</v>
      </c>
      <c r="AF71" s="297">
        <f t="shared" si="29"/>
        <v>870</v>
      </c>
      <c r="AG71" s="293"/>
      <c r="AH71" s="198">
        <f aca="true" t="shared" si="30" ref="AH71:AO71">AH72+AH74</f>
        <v>0</v>
      </c>
      <c r="AI71" s="198">
        <f t="shared" si="30"/>
        <v>0</v>
      </c>
      <c r="AJ71" s="198">
        <f t="shared" si="30"/>
        <v>0</v>
      </c>
      <c r="AK71" s="198">
        <f t="shared" si="30"/>
        <v>0</v>
      </c>
      <c r="AL71" s="198">
        <f t="shared" si="30"/>
        <v>0</v>
      </c>
      <c r="AM71" s="198">
        <f t="shared" si="30"/>
        <v>0</v>
      </c>
      <c r="AN71" s="215">
        <f t="shared" si="30"/>
        <v>870</v>
      </c>
      <c r="AO71" s="215">
        <f t="shared" si="30"/>
        <v>870</v>
      </c>
      <c r="AP71" s="199"/>
      <c r="AQ71" s="201"/>
      <c r="AR71" s="201"/>
      <c r="AS71" s="202"/>
      <c r="AT71" s="202"/>
      <c r="AU71" s="202"/>
      <c r="AV71" s="202"/>
      <c r="AW71" s="202"/>
      <c r="AX71" s="202"/>
      <c r="AY71" s="202"/>
      <c r="AZ71" s="202"/>
      <c r="BA71" s="202"/>
    </row>
    <row r="72" spans="1:53" s="203" customFormat="1" ht="36" customHeight="1">
      <c r="A72" s="275" t="s">
        <v>196</v>
      </c>
      <c r="B72" s="200" t="s">
        <v>304</v>
      </c>
      <c r="C72" s="275"/>
      <c r="D72" s="275"/>
      <c r="E72" s="275"/>
      <c r="F72" s="275"/>
      <c r="G72" s="198"/>
      <c r="H72" s="198"/>
      <c r="I72" s="198"/>
      <c r="J72" s="198"/>
      <c r="K72" s="198">
        <f>SUM(K73:K73)</f>
        <v>0</v>
      </c>
      <c r="L72" s="198">
        <f>SUM(L73:L73)</f>
        <v>0</v>
      </c>
      <c r="M72" s="215">
        <f>SUM(M73:M73)</f>
        <v>870</v>
      </c>
      <c r="N72" s="215">
        <f>SUM(N73:N73)</f>
        <v>870</v>
      </c>
      <c r="O72" s="281"/>
      <c r="P72" s="282"/>
      <c r="Q72" s="282"/>
      <c r="R72" s="282"/>
      <c r="S72" s="282"/>
      <c r="T72" s="282">
        <f>SUM(T73:T73)</f>
        <v>0</v>
      </c>
      <c r="U72" s="282">
        <f>SUM(U73:U73)</f>
        <v>0</v>
      </c>
      <c r="V72" s="280">
        <f>SUM(V73:V73)</f>
        <v>870</v>
      </c>
      <c r="W72" s="280">
        <f>SUM(W73:W73)</f>
        <v>870</v>
      </c>
      <c r="X72" s="298"/>
      <c r="Y72" s="299"/>
      <c r="Z72" s="299"/>
      <c r="AA72" s="299"/>
      <c r="AB72" s="299"/>
      <c r="AC72" s="299">
        <f>SUM(AC73:AC73)</f>
        <v>0</v>
      </c>
      <c r="AD72" s="299">
        <f>SUM(AD73:AD73)</f>
        <v>0</v>
      </c>
      <c r="AE72" s="297">
        <f>SUM(AE73:AE73)</f>
        <v>870</v>
      </c>
      <c r="AF72" s="297">
        <f>SUM(AF73:AF73)</f>
        <v>870</v>
      </c>
      <c r="AG72" s="293"/>
      <c r="AH72" s="198"/>
      <c r="AI72" s="198"/>
      <c r="AJ72" s="198"/>
      <c r="AK72" s="198"/>
      <c r="AL72" s="198">
        <f>SUM(AL73:AL73)</f>
        <v>0</v>
      </c>
      <c r="AM72" s="198">
        <f>SUM(AM73:AM73)</f>
        <v>0</v>
      </c>
      <c r="AN72" s="215">
        <f>SUM(AN73:AN73)</f>
        <v>870</v>
      </c>
      <c r="AO72" s="215">
        <f>SUM(AO73:AO73)</f>
        <v>870</v>
      </c>
      <c r="AP72" s="199"/>
      <c r="AQ72" s="201"/>
      <c r="AR72" s="201"/>
      <c r="AS72" s="202"/>
      <c r="AT72" s="202"/>
      <c r="AU72" s="202"/>
      <c r="AV72" s="202"/>
      <c r="AW72" s="202"/>
      <c r="AX72" s="202"/>
      <c r="AY72" s="202"/>
      <c r="AZ72" s="202"/>
      <c r="BA72" s="202"/>
    </row>
    <row r="73" spans="1:53" s="209" customFormat="1" ht="49.5">
      <c r="A73" s="164" t="s">
        <v>5</v>
      </c>
      <c r="B73" s="204" t="s">
        <v>291</v>
      </c>
      <c r="C73" s="274" t="s">
        <v>35</v>
      </c>
      <c r="D73" s="274" t="s">
        <v>44</v>
      </c>
      <c r="E73" s="274" t="s">
        <v>261</v>
      </c>
      <c r="F73" s="274"/>
      <c r="G73" s="182">
        <v>4340</v>
      </c>
      <c r="H73" s="182">
        <v>4340</v>
      </c>
      <c r="I73" s="182">
        <v>870</v>
      </c>
      <c r="J73" s="182">
        <v>870</v>
      </c>
      <c r="K73" s="182"/>
      <c r="L73" s="182"/>
      <c r="M73" s="286">
        <v>870</v>
      </c>
      <c r="N73" s="286">
        <v>870</v>
      </c>
      <c r="O73" s="160" t="s">
        <v>284</v>
      </c>
      <c r="P73" s="266">
        <v>4340</v>
      </c>
      <c r="Q73" s="266">
        <v>4340</v>
      </c>
      <c r="R73" s="266">
        <v>870</v>
      </c>
      <c r="S73" s="266">
        <v>870</v>
      </c>
      <c r="T73" s="266"/>
      <c r="U73" s="266"/>
      <c r="V73" s="267">
        <v>870</v>
      </c>
      <c r="W73" s="267">
        <v>870</v>
      </c>
      <c r="X73" s="300" t="s">
        <v>284</v>
      </c>
      <c r="Y73" s="302">
        <v>4340</v>
      </c>
      <c r="Z73" s="302">
        <v>4340</v>
      </c>
      <c r="AA73" s="302">
        <v>870</v>
      </c>
      <c r="AB73" s="302">
        <v>870</v>
      </c>
      <c r="AC73" s="302"/>
      <c r="AD73" s="302"/>
      <c r="AE73" s="303">
        <v>870</v>
      </c>
      <c r="AF73" s="303">
        <v>870</v>
      </c>
      <c r="AG73" s="295" t="s">
        <v>341</v>
      </c>
      <c r="AH73" s="182">
        <v>4340</v>
      </c>
      <c r="AI73" s="182">
        <v>4340</v>
      </c>
      <c r="AJ73" s="182">
        <v>870</v>
      </c>
      <c r="AK73" s="182">
        <v>870</v>
      </c>
      <c r="AL73" s="182"/>
      <c r="AM73" s="182"/>
      <c r="AN73" s="286">
        <v>870</v>
      </c>
      <c r="AO73" s="286">
        <v>870</v>
      </c>
      <c r="AP73" s="205"/>
      <c r="AQ73" s="206"/>
      <c r="AR73" s="206"/>
      <c r="AS73" s="208"/>
      <c r="AT73" s="208"/>
      <c r="AU73" s="208"/>
      <c r="AV73" s="208"/>
      <c r="AW73" s="208"/>
      <c r="AX73" s="208"/>
      <c r="AY73" s="208"/>
      <c r="AZ73" s="208"/>
      <c r="BA73" s="208"/>
    </row>
    <row r="74" spans="1:53" s="203" customFormat="1" ht="36" customHeight="1">
      <c r="A74" s="275" t="s">
        <v>197</v>
      </c>
      <c r="B74" s="200" t="s">
        <v>36</v>
      </c>
      <c r="C74" s="275"/>
      <c r="D74" s="275"/>
      <c r="E74" s="275"/>
      <c r="F74" s="275"/>
      <c r="G74" s="198"/>
      <c r="H74" s="198"/>
      <c r="I74" s="198"/>
      <c r="J74" s="198"/>
      <c r="K74" s="198">
        <v>0</v>
      </c>
      <c r="L74" s="198">
        <v>0</v>
      </c>
      <c r="M74" s="215">
        <v>0</v>
      </c>
      <c r="N74" s="215">
        <v>0</v>
      </c>
      <c r="O74" s="281"/>
      <c r="P74" s="282"/>
      <c r="Q74" s="282"/>
      <c r="R74" s="282"/>
      <c r="S74" s="282"/>
      <c r="T74" s="282">
        <v>0</v>
      </c>
      <c r="U74" s="282">
        <v>0</v>
      </c>
      <c r="V74" s="280">
        <v>0</v>
      </c>
      <c r="W74" s="280">
        <v>0</v>
      </c>
      <c r="X74" s="298"/>
      <c r="Y74" s="299"/>
      <c r="Z74" s="299"/>
      <c r="AA74" s="299"/>
      <c r="AB74" s="299"/>
      <c r="AC74" s="299">
        <v>0</v>
      </c>
      <c r="AD74" s="299">
        <v>0</v>
      </c>
      <c r="AE74" s="297">
        <v>0</v>
      </c>
      <c r="AF74" s="297">
        <v>0</v>
      </c>
      <c r="AG74" s="293"/>
      <c r="AH74" s="198"/>
      <c r="AI74" s="198"/>
      <c r="AJ74" s="198"/>
      <c r="AK74" s="198"/>
      <c r="AL74" s="198">
        <v>0</v>
      </c>
      <c r="AM74" s="198">
        <v>0</v>
      </c>
      <c r="AN74" s="215">
        <v>0</v>
      </c>
      <c r="AO74" s="215">
        <v>0</v>
      </c>
      <c r="AP74" s="199"/>
      <c r="AQ74" s="201"/>
      <c r="AR74" s="201"/>
      <c r="AS74" s="202"/>
      <c r="AT74" s="202"/>
      <c r="AU74" s="202"/>
      <c r="AV74" s="202"/>
      <c r="AW74" s="202"/>
      <c r="AX74" s="202"/>
      <c r="AY74" s="202"/>
      <c r="AZ74" s="202"/>
      <c r="BA74" s="202"/>
    </row>
    <row r="75" spans="1:53" s="203" customFormat="1" ht="54.75" customHeight="1">
      <c r="A75" s="275" t="s">
        <v>6</v>
      </c>
      <c r="B75" s="200" t="s">
        <v>286</v>
      </c>
      <c r="C75" s="275"/>
      <c r="D75" s="275"/>
      <c r="E75" s="275"/>
      <c r="F75" s="275"/>
      <c r="G75" s="198">
        <f aca="true" t="shared" si="31" ref="G75:N75">G76+G77</f>
        <v>0</v>
      </c>
      <c r="H75" s="198">
        <f t="shared" si="31"/>
        <v>0</v>
      </c>
      <c r="I75" s="198">
        <f t="shared" si="31"/>
        <v>0</v>
      </c>
      <c r="J75" s="198">
        <f t="shared" si="31"/>
        <v>0</v>
      </c>
      <c r="K75" s="198">
        <f t="shared" si="31"/>
        <v>0</v>
      </c>
      <c r="L75" s="198">
        <f t="shared" si="31"/>
        <v>0</v>
      </c>
      <c r="M75" s="215">
        <f t="shared" si="31"/>
        <v>0</v>
      </c>
      <c r="N75" s="215">
        <f t="shared" si="31"/>
        <v>0</v>
      </c>
      <c r="O75" s="281"/>
      <c r="P75" s="282">
        <f aca="true" t="shared" si="32" ref="P75:W75">P76+P77</f>
        <v>0</v>
      </c>
      <c r="Q75" s="282">
        <f t="shared" si="32"/>
        <v>0</v>
      </c>
      <c r="R75" s="282">
        <f t="shared" si="32"/>
        <v>0</v>
      </c>
      <c r="S75" s="282">
        <f t="shared" si="32"/>
        <v>0</v>
      </c>
      <c r="T75" s="282">
        <f t="shared" si="32"/>
        <v>0</v>
      </c>
      <c r="U75" s="282">
        <f t="shared" si="32"/>
        <v>0</v>
      </c>
      <c r="V75" s="280">
        <f t="shared" si="32"/>
        <v>2926</v>
      </c>
      <c r="W75" s="280">
        <f t="shared" si="32"/>
        <v>2926</v>
      </c>
      <c r="X75" s="298"/>
      <c r="Y75" s="299">
        <f aca="true" t="shared" si="33" ref="Y75:AF75">Y76+Y77</f>
        <v>0</v>
      </c>
      <c r="Z75" s="299">
        <f t="shared" si="33"/>
        <v>0</v>
      </c>
      <c r="AA75" s="299">
        <f t="shared" si="33"/>
        <v>0</v>
      </c>
      <c r="AB75" s="299">
        <f t="shared" si="33"/>
        <v>0</v>
      </c>
      <c r="AC75" s="299">
        <f t="shared" si="33"/>
        <v>0</v>
      </c>
      <c r="AD75" s="299">
        <f t="shared" si="33"/>
        <v>0</v>
      </c>
      <c r="AE75" s="297">
        <f t="shared" si="33"/>
        <v>2926</v>
      </c>
      <c r="AF75" s="297">
        <f t="shared" si="33"/>
        <v>2926</v>
      </c>
      <c r="AG75" s="293"/>
      <c r="AH75" s="198">
        <f aca="true" t="shared" si="34" ref="AH75:AO75">AH76+AH77</f>
        <v>0</v>
      </c>
      <c r="AI75" s="198">
        <f t="shared" si="34"/>
        <v>0</v>
      </c>
      <c r="AJ75" s="198">
        <f t="shared" si="34"/>
        <v>0</v>
      </c>
      <c r="AK75" s="198">
        <f t="shared" si="34"/>
        <v>0</v>
      </c>
      <c r="AL75" s="198">
        <f t="shared" si="34"/>
        <v>0</v>
      </c>
      <c r="AM75" s="198">
        <f t="shared" si="34"/>
        <v>0</v>
      </c>
      <c r="AN75" s="215">
        <f t="shared" si="34"/>
        <v>2926</v>
      </c>
      <c r="AO75" s="215">
        <f t="shared" si="34"/>
        <v>2926</v>
      </c>
      <c r="AP75" s="199"/>
      <c r="AQ75" s="201"/>
      <c r="AR75" s="201"/>
      <c r="AS75" s="202"/>
      <c r="AT75" s="202"/>
      <c r="AU75" s="202"/>
      <c r="AV75" s="202"/>
      <c r="AW75" s="202"/>
      <c r="AX75" s="202"/>
      <c r="AY75" s="202"/>
      <c r="AZ75" s="202"/>
      <c r="BA75" s="202"/>
    </row>
    <row r="76" spans="1:53" s="203" customFormat="1" ht="36" customHeight="1">
      <c r="A76" s="275">
        <v>1</v>
      </c>
      <c r="B76" s="200" t="s">
        <v>33</v>
      </c>
      <c r="C76" s="275"/>
      <c r="D76" s="275"/>
      <c r="E76" s="275"/>
      <c r="F76" s="275"/>
      <c r="G76" s="198"/>
      <c r="H76" s="198"/>
      <c r="I76" s="198"/>
      <c r="J76" s="198"/>
      <c r="K76" s="198">
        <f>SUM(K78:K78)</f>
        <v>0</v>
      </c>
      <c r="L76" s="198">
        <f>SUM(L78:L78)</f>
        <v>0</v>
      </c>
      <c r="M76" s="215"/>
      <c r="N76" s="215"/>
      <c r="O76" s="281"/>
      <c r="P76" s="282"/>
      <c r="Q76" s="282"/>
      <c r="R76" s="282"/>
      <c r="S76" s="282"/>
      <c r="T76" s="282">
        <f>SUM(T78:T78)</f>
        <v>0</v>
      </c>
      <c r="U76" s="282">
        <f>SUM(U78:U78)</f>
        <v>0</v>
      </c>
      <c r="V76" s="280"/>
      <c r="W76" s="280"/>
      <c r="X76" s="298"/>
      <c r="Y76" s="299"/>
      <c r="Z76" s="299"/>
      <c r="AA76" s="299"/>
      <c r="AB76" s="299"/>
      <c r="AC76" s="299">
        <f>SUM(AC78:AC78)</f>
        <v>0</v>
      </c>
      <c r="AD76" s="299">
        <f>SUM(AD78:AD78)</f>
        <v>0</v>
      </c>
      <c r="AE76" s="297"/>
      <c r="AF76" s="297"/>
      <c r="AG76" s="293"/>
      <c r="AH76" s="198"/>
      <c r="AI76" s="198"/>
      <c r="AJ76" s="198"/>
      <c r="AK76" s="198"/>
      <c r="AL76" s="198">
        <f>SUM(AL78:AL78)</f>
        <v>0</v>
      </c>
      <c r="AM76" s="198">
        <f>SUM(AM78:AM78)</f>
        <v>0</v>
      </c>
      <c r="AN76" s="215"/>
      <c r="AO76" s="215"/>
      <c r="AP76" s="199"/>
      <c r="AQ76" s="201"/>
      <c r="AR76" s="201"/>
      <c r="AS76" s="202"/>
      <c r="AT76" s="202"/>
      <c r="AU76" s="202"/>
      <c r="AV76" s="202"/>
      <c r="AW76" s="202"/>
      <c r="AX76" s="202"/>
      <c r="AY76" s="202"/>
      <c r="AZ76" s="202"/>
      <c r="BA76" s="202"/>
    </row>
    <row r="77" spans="1:53" s="203" customFormat="1" ht="36" customHeight="1">
      <c r="A77" s="275">
        <v>2</v>
      </c>
      <c r="B77" s="200" t="s">
        <v>36</v>
      </c>
      <c r="C77" s="275"/>
      <c r="D77" s="275"/>
      <c r="E77" s="275"/>
      <c r="F77" s="275"/>
      <c r="G77" s="198"/>
      <c r="H77" s="198"/>
      <c r="I77" s="198"/>
      <c r="J77" s="198"/>
      <c r="K77" s="198">
        <v>0</v>
      </c>
      <c r="L77" s="198">
        <v>0</v>
      </c>
      <c r="M77" s="215">
        <v>0</v>
      </c>
      <c r="N77" s="215">
        <v>0</v>
      </c>
      <c r="O77" s="281"/>
      <c r="P77" s="282"/>
      <c r="Q77" s="282"/>
      <c r="R77" s="282"/>
      <c r="S77" s="282"/>
      <c r="T77" s="282">
        <v>0</v>
      </c>
      <c r="U77" s="282">
        <v>0</v>
      </c>
      <c r="V77" s="280">
        <f>SUM(V78:V79)</f>
        <v>2926</v>
      </c>
      <c r="W77" s="280">
        <f>SUM(W78:W79)</f>
        <v>2926</v>
      </c>
      <c r="X77" s="298"/>
      <c r="Y77" s="299"/>
      <c r="Z77" s="299"/>
      <c r="AA77" s="299"/>
      <c r="AB77" s="299"/>
      <c r="AC77" s="299">
        <v>0</v>
      </c>
      <c r="AD77" s="299">
        <v>0</v>
      </c>
      <c r="AE77" s="297">
        <f>SUM(AE78:AE79)</f>
        <v>2926</v>
      </c>
      <c r="AF77" s="297">
        <f>SUM(AF78:AF79)</f>
        <v>2926</v>
      </c>
      <c r="AG77" s="293"/>
      <c r="AH77" s="198"/>
      <c r="AI77" s="198"/>
      <c r="AJ77" s="198"/>
      <c r="AK77" s="198"/>
      <c r="AL77" s="198">
        <v>0</v>
      </c>
      <c r="AM77" s="198">
        <v>0</v>
      </c>
      <c r="AN77" s="215">
        <f>SUM(AN78:AN80)</f>
        <v>2926</v>
      </c>
      <c r="AO77" s="215">
        <f>SUM(AO78:AO80)</f>
        <v>2926</v>
      </c>
      <c r="AP77" s="199"/>
      <c r="AQ77" s="201"/>
      <c r="AR77" s="201"/>
      <c r="AS77" s="202"/>
      <c r="AT77" s="202"/>
      <c r="AU77" s="202"/>
      <c r="AV77" s="202"/>
      <c r="AW77" s="202"/>
      <c r="AX77" s="202"/>
      <c r="AY77" s="202"/>
      <c r="AZ77" s="202"/>
      <c r="BA77" s="202"/>
    </row>
    <row r="78" spans="1:53" s="209" customFormat="1" ht="52.5" customHeight="1">
      <c r="A78" s="164" t="s">
        <v>5</v>
      </c>
      <c r="B78" s="204" t="s">
        <v>288</v>
      </c>
      <c r="C78" s="291" t="s">
        <v>43</v>
      </c>
      <c r="D78" s="291" t="s">
        <v>44</v>
      </c>
      <c r="E78" s="291" t="s">
        <v>261</v>
      </c>
      <c r="F78" s="291"/>
      <c r="G78" s="182"/>
      <c r="H78" s="182"/>
      <c r="I78" s="182"/>
      <c r="J78" s="182"/>
      <c r="K78" s="182"/>
      <c r="L78" s="182"/>
      <c r="M78" s="286"/>
      <c r="N78" s="286"/>
      <c r="O78" s="291" t="s">
        <v>296</v>
      </c>
      <c r="P78" s="287">
        <v>926</v>
      </c>
      <c r="Q78" s="287">
        <v>926</v>
      </c>
      <c r="R78" s="182">
        <v>870</v>
      </c>
      <c r="S78" s="182">
        <v>870</v>
      </c>
      <c r="T78" s="182"/>
      <c r="U78" s="182"/>
      <c r="V78" s="286">
        <v>926</v>
      </c>
      <c r="W78" s="286">
        <v>926</v>
      </c>
      <c r="X78" s="300" t="s">
        <v>296</v>
      </c>
      <c r="Y78" s="305">
        <v>926</v>
      </c>
      <c r="Z78" s="305">
        <v>926</v>
      </c>
      <c r="AA78" s="302">
        <v>870</v>
      </c>
      <c r="AB78" s="302">
        <v>870</v>
      </c>
      <c r="AC78" s="302"/>
      <c r="AD78" s="302"/>
      <c r="AE78" s="303">
        <v>926</v>
      </c>
      <c r="AF78" s="303">
        <v>926</v>
      </c>
      <c r="AG78" s="295" t="s">
        <v>342</v>
      </c>
      <c r="AH78" s="287">
        <v>926</v>
      </c>
      <c r="AI78" s="287">
        <v>926</v>
      </c>
      <c r="AJ78" s="182">
        <v>870</v>
      </c>
      <c r="AK78" s="182">
        <v>870</v>
      </c>
      <c r="AL78" s="182"/>
      <c r="AM78" s="182"/>
      <c r="AN78" s="286">
        <v>926</v>
      </c>
      <c r="AO78" s="286">
        <v>926</v>
      </c>
      <c r="AP78" s="205"/>
      <c r="AQ78" s="206"/>
      <c r="AR78" s="206"/>
      <c r="AS78" s="208"/>
      <c r="AT78" s="208"/>
      <c r="AU78" s="208"/>
      <c r="AV78" s="208"/>
      <c r="AW78" s="208"/>
      <c r="AX78" s="208"/>
      <c r="AY78" s="208"/>
      <c r="AZ78" s="208"/>
      <c r="BA78" s="208"/>
    </row>
    <row r="79" spans="1:53" s="261" customFormat="1" ht="201.75" customHeight="1">
      <c r="A79" s="263" t="s">
        <v>5</v>
      </c>
      <c r="B79" s="264" t="s">
        <v>334</v>
      </c>
      <c r="C79" s="160" t="s">
        <v>64</v>
      </c>
      <c r="D79" s="160" t="s">
        <v>17</v>
      </c>
      <c r="E79" s="160" t="s">
        <v>261</v>
      </c>
      <c r="F79" s="160"/>
      <c r="G79" s="266"/>
      <c r="H79" s="266"/>
      <c r="I79" s="266"/>
      <c r="J79" s="266"/>
      <c r="K79" s="266"/>
      <c r="L79" s="266"/>
      <c r="M79" s="267"/>
      <c r="N79" s="267"/>
      <c r="O79" s="160" t="s">
        <v>284</v>
      </c>
      <c r="P79" s="273">
        <v>24780</v>
      </c>
      <c r="Q79" s="273">
        <v>17346</v>
      </c>
      <c r="R79" s="273">
        <v>2532.8</v>
      </c>
      <c r="S79" s="273">
        <v>2532.8</v>
      </c>
      <c r="T79" s="273">
        <v>2532.8</v>
      </c>
      <c r="U79" s="273">
        <v>2532.8</v>
      </c>
      <c r="V79" s="273">
        <v>2000</v>
      </c>
      <c r="W79" s="273">
        <v>2000</v>
      </c>
      <c r="X79" s="300" t="s">
        <v>284</v>
      </c>
      <c r="Y79" s="305">
        <v>24780</v>
      </c>
      <c r="Z79" s="305">
        <v>17346</v>
      </c>
      <c r="AA79" s="305">
        <v>2532.8</v>
      </c>
      <c r="AB79" s="305">
        <v>2532.8</v>
      </c>
      <c r="AC79" s="305">
        <v>2532.8</v>
      </c>
      <c r="AD79" s="305">
        <v>2532.8</v>
      </c>
      <c r="AE79" s="305">
        <v>2000</v>
      </c>
      <c r="AF79" s="305">
        <v>2000</v>
      </c>
      <c r="AG79" s="160" t="s">
        <v>343</v>
      </c>
      <c r="AH79" s="273">
        <v>4628.728</v>
      </c>
      <c r="AI79" s="273">
        <v>1710</v>
      </c>
      <c r="AJ79" s="273">
        <v>2532.8</v>
      </c>
      <c r="AK79" s="273">
        <v>2532.8</v>
      </c>
      <c r="AL79" s="273">
        <v>2532.8</v>
      </c>
      <c r="AM79" s="273">
        <v>2532.8</v>
      </c>
      <c r="AN79" s="273">
        <v>1710</v>
      </c>
      <c r="AO79" s="273">
        <v>1710</v>
      </c>
      <c r="AP79" s="268" t="s">
        <v>339</v>
      </c>
      <c r="AQ79" s="269"/>
      <c r="AR79" s="269"/>
      <c r="AS79" s="272"/>
      <c r="AT79" s="272"/>
      <c r="AU79" s="272"/>
      <c r="AV79" s="272"/>
      <c r="AW79" s="272"/>
      <c r="AX79" s="272"/>
      <c r="AY79" s="272"/>
      <c r="AZ79" s="272"/>
      <c r="BA79" s="272"/>
    </row>
    <row r="80" spans="1:53" s="261" customFormat="1" ht="54.75" customHeight="1">
      <c r="A80" s="263" t="s">
        <v>5</v>
      </c>
      <c r="B80" s="264" t="s">
        <v>335</v>
      </c>
      <c r="C80" s="160" t="s">
        <v>64</v>
      </c>
      <c r="D80" s="160" t="s">
        <v>17</v>
      </c>
      <c r="E80" s="160" t="s">
        <v>261</v>
      </c>
      <c r="F80" s="160"/>
      <c r="G80" s="266"/>
      <c r="H80" s="266"/>
      <c r="I80" s="266"/>
      <c r="J80" s="266"/>
      <c r="K80" s="266"/>
      <c r="L80" s="266"/>
      <c r="M80" s="267"/>
      <c r="N80" s="267"/>
      <c r="O80" s="160"/>
      <c r="P80" s="273"/>
      <c r="Q80" s="273"/>
      <c r="R80" s="273"/>
      <c r="S80" s="273"/>
      <c r="T80" s="273"/>
      <c r="U80" s="273"/>
      <c r="V80" s="273"/>
      <c r="W80" s="273"/>
      <c r="X80" s="300"/>
      <c r="Y80" s="305"/>
      <c r="Z80" s="305"/>
      <c r="AA80" s="305"/>
      <c r="AB80" s="305"/>
      <c r="AC80" s="305"/>
      <c r="AD80" s="305"/>
      <c r="AE80" s="305"/>
      <c r="AF80" s="305"/>
      <c r="AG80" s="160" t="s">
        <v>284</v>
      </c>
      <c r="AH80" s="273">
        <v>290</v>
      </c>
      <c r="AI80" s="273">
        <v>290</v>
      </c>
      <c r="AJ80" s="273"/>
      <c r="AK80" s="273"/>
      <c r="AL80" s="273"/>
      <c r="AM80" s="273"/>
      <c r="AN80" s="273">
        <v>290</v>
      </c>
      <c r="AO80" s="273">
        <v>290</v>
      </c>
      <c r="AP80" s="268" t="s">
        <v>276</v>
      </c>
      <c r="AQ80" s="269"/>
      <c r="AR80" s="269"/>
      <c r="AS80" s="272"/>
      <c r="AT80" s="272"/>
      <c r="AU80" s="272"/>
      <c r="AV80" s="272"/>
      <c r="AW80" s="272"/>
      <c r="AX80" s="272"/>
      <c r="AY80" s="272"/>
      <c r="AZ80" s="272"/>
      <c r="BA80" s="272"/>
    </row>
    <row r="81" spans="1:53" s="203" customFormat="1" ht="54.75" customHeight="1">
      <c r="A81" s="275" t="s">
        <v>287</v>
      </c>
      <c r="B81" s="200" t="s">
        <v>303</v>
      </c>
      <c r="C81" s="275"/>
      <c r="D81" s="275"/>
      <c r="E81" s="275"/>
      <c r="F81" s="275"/>
      <c r="G81" s="198">
        <f aca="true" t="shared" si="35" ref="G81:N81">G82+G83</f>
        <v>0</v>
      </c>
      <c r="H81" s="198">
        <f t="shared" si="35"/>
        <v>0</v>
      </c>
      <c r="I81" s="198">
        <f t="shared" si="35"/>
        <v>0</v>
      </c>
      <c r="J81" s="198">
        <f t="shared" si="35"/>
        <v>0</v>
      </c>
      <c r="K81" s="198">
        <f t="shared" si="35"/>
        <v>0</v>
      </c>
      <c r="L81" s="198">
        <f t="shared" si="35"/>
        <v>0</v>
      </c>
      <c r="M81" s="215">
        <f t="shared" si="35"/>
        <v>0</v>
      </c>
      <c r="N81" s="215">
        <f t="shared" si="35"/>
        <v>0</v>
      </c>
      <c r="O81" s="281"/>
      <c r="P81" s="282">
        <f aca="true" t="shared" si="36" ref="P81:W81">P82+P83</f>
        <v>0</v>
      </c>
      <c r="Q81" s="282">
        <f t="shared" si="36"/>
        <v>0</v>
      </c>
      <c r="R81" s="282">
        <f t="shared" si="36"/>
        <v>0</v>
      </c>
      <c r="S81" s="282">
        <f t="shared" si="36"/>
        <v>0</v>
      </c>
      <c r="T81" s="282">
        <f t="shared" si="36"/>
        <v>0</v>
      </c>
      <c r="U81" s="282">
        <f t="shared" si="36"/>
        <v>0</v>
      </c>
      <c r="V81" s="280">
        <f t="shared" si="36"/>
        <v>632.8</v>
      </c>
      <c r="W81" s="280">
        <f t="shared" si="36"/>
        <v>632.8</v>
      </c>
      <c r="X81" s="298"/>
      <c r="Y81" s="299">
        <f aca="true" t="shared" si="37" ref="Y81:AF81">Y82+Y83</f>
        <v>0</v>
      </c>
      <c r="Z81" s="299">
        <f t="shared" si="37"/>
        <v>0</v>
      </c>
      <c r="AA81" s="299">
        <f t="shared" si="37"/>
        <v>0</v>
      </c>
      <c r="AB81" s="299">
        <f t="shared" si="37"/>
        <v>0</v>
      </c>
      <c r="AC81" s="299">
        <f t="shared" si="37"/>
        <v>0</v>
      </c>
      <c r="AD81" s="299">
        <f t="shared" si="37"/>
        <v>0</v>
      </c>
      <c r="AE81" s="297">
        <f t="shared" si="37"/>
        <v>632.8</v>
      </c>
      <c r="AF81" s="297">
        <f t="shared" si="37"/>
        <v>632.8</v>
      </c>
      <c r="AG81" s="293"/>
      <c r="AH81" s="198">
        <f aca="true" t="shared" si="38" ref="AH81:AO81">AH82+AH83</f>
        <v>0</v>
      </c>
      <c r="AI81" s="198">
        <f t="shared" si="38"/>
        <v>0</v>
      </c>
      <c r="AJ81" s="198">
        <f t="shared" si="38"/>
        <v>0</v>
      </c>
      <c r="AK81" s="198">
        <f t="shared" si="38"/>
        <v>0</v>
      </c>
      <c r="AL81" s="198">
        <f t="shared" si="38"/>
        <v>0</v>
      </c>
      <c r="AM81" s="198">
        <f t="shared" si="38"/>
        <v>0</v>
      </c>
      <c r="AN81" s="215">
        <f t="shared" si="38"/>
        <v>632.8</v>
      </c>
      <c r="AO81" s="215">
        <f t="shared" si="38"/>
        <v>632.8</v>
      </c>
      <c r="AP81" s="199"/>
      <c r="AQ81" s="201"/>
      <c r="AR81" s="201"/>
      <c r="AS81" s="202"/>
      <c r="AT81" s="202"/>
      <c r="AU81" s="202"/>
      <c r="AV81" s="202"/>
      <c r="AW81" s="202"/>
      <c r="AX81" s="202"/>
      <c r="AY81" s="202"/>
      <c r="AZ81" s="202"/>
      <c r="BA81" s="202"/>
    </row>
    <row r="82" spans="1:53" s="203" customFormat="1" ht="36" customHeight="1">
      <c r="A82" s="275">
        <v>1</v>
      </c>
      <c r="B82" s="200" t="s">
        <v>33</v>
      </c>
      <c r="C82" s="275"/>
      <c r="D82" s="275"/>
      <c r="E82" s="275"/>
      <c r="F82" s="275"/>
      <c r="G82" s="198"/>
      <c r="H82" s="198"/>
      <c r="I82" s="198"/>
      <c r="J82" s="198"/>
      <c r="K82" s="198">
        <f>SUM(K84:K84)</f>
        <v>0</v>
      </c>
      <c r="L82" s="198">
        <f>SUM(L84:L84)</f>
        <v>0</v>
      </c>
      <c r="M82" s="215"/>
      <c r="N82" s="215"/>
      <c r="O82" s="281"/>
      <c r="P82" s="282"/>
      <c r="Q82" s="282"/>
      <c r="R82" s="282"/>
      <c r="S82" s="282"/>
      <c r="T82" s="282">
        <f>SUM(T84:T84)</f>
        <v>0</v>
      </c>
      <c r="U82" s="282">
        <f>SUM(U84:U84)</f>
        <v>0</v>
      </c>
      <c r="V82" s="280">
        <v>0</v>
      </c>
      <c r="W82" s="280"/>
      <c r="X82" s="298"/>
      <c r="Y82" s="299"/>
      <c r="Z82" s="299"/>
      <c r="AA82" s="299"/>
      <c r="AB82" s="299"/>
      <c r="AC82" s="299">
        <f>SUM(AC84:AC84)</f>
        <v>0</v>
      </c>
      <c r="AD82" s="299">
        <f>SUM(AD84:AD84)</f>
        <v>0</v>
      </c>
      <c r="AE82" s="297">
        <v>0</v>
      </c>
      <c r="AF82" s="297"/>
      <c r="AG82" s="293"/>
      <c r="AH82" s="198"/>
      <c r="AI82" s="198"/>
      <c r="AJ82" s="198"/>
      <c r="AK82" s="198"/>
      <c r="AL82" s="198">
        <f>SUM(AL84:AL84)</f>
        <v>0</v>
      </c>
      <c r="AM82" s="198">
        <f>SUM(AM84:AM84)</f>
        <v>0</v>
      </c>
      <c r="AN82" s="215">
        <v>0</v>
      </c>
      <c r="AO82" s="215"/>
      <c r="AP82" s="199"/>
      <c r="AQ82" s="201"/>
      <c r="AR82" s="201"/>
      <c r="AS82" s="202"/>
      <c r="AT82" s="202"/>
      <c r="AU82" s="202"/>
      <c r="AV82" s="202"/>
      <c r="AW82" s="202"/>
      <c r="AX82" s="202"/>
      <c r="AY82" s="202"/>
      <c r="AZ82" s="202"/>
      <c r="BA82" s="202"/>
    </row>
    <row r="83" spans="1:53" s="203" customFormat="1" ht="36" customHeight="1">
      <c r="A83" s="275">
        <v>2</v>
      </c>
      <c r="B83" s="200" t="s">
        <v>36</v>
      </c>
      <c r="C83" s="275"/>
      <c r="D83" s="275"/>
      <c r="E83" s="275"/>
      <c r="F83" s="275"/>
      <c r="G83" s="198"/>
      <c r="H83" s="198"/>
      <c r="I83" s="198"/>
      <c r="J83" s="198"/>
      <c r="K83" s="198">
        <v>0</v>
      </c>
      <c r="L83" s="198">
        <v>0</v>
      </c>
      <c r="M83" s="215">
        <v>0</v>
      </c>
      <c r="N83" s="215">
        <v>0</v>
      </c>
      <c r="O83" s="281"/>
      <c r="P83" s="282"/>
      <c r="Q83" s="282"/>
      <c r="R83" s="282"/>
      <c r="S83" s="282"/>
      <c r="T83" s="282">
        <v>0</v>
      </c>
      <c r="U83" s="282">
        <v>0</v>
      </c>
      <c r="V83" s="280">
        <f>SUM(V84:V85)</f>
        <v>632.8</v>
      </c>
      <c r="W83" s="280">
        <f>SUM(W84:W85)</f>
        <v>632.8</v>
      </c>
      <c r="X83" s="298"/>
      <c r="Y83" s="299"/>
      <c r="Z83" s="299"/>
      <c r="AA83" s="299"/>
      <c r="AB83" s="299"/>
      <c r="AC83" s="299">
        <v>0</v>
      </c>
      <c r="AD83" s="299">
        <v>0</v>
      </c>
      <c r="AE83" s="297">
        <f>SUM(AE84:AE85)</f>
        <v>632.8</v>
      </c>
      <c r="AF83" s="297">
        <f>SUM(AF84:AF85)</f>
        <v>632.8</v>
      </c>
      <c r="AG83" s="293"/>
      <c r="AH83" s="198"/>
      <c r="AI83" s="198"/>
      <c r="AJ83" s="198"/>
      <c r="AK83" s="198"/>
      <c r="AL83" s="198">
        <v>0</v>
      </c>
      <c r="AM83" s="198">
        <v>0</v>
      </c>
      <c r="AN83" s="215">
        <f>SUM(AN84:AN86)</f>
        <v>632.8</v>
      </c>
      <c r="AO83" s="215">
        <f>SUM(AO84:AO86)</f>
        <v>632.8</v>
      </c>
      <c r="AP83" s="199"/>
      <c r="AQ83" s="201"/>
      <c r="AR83" s="201"/>
      <c r="AS83" s="202"/>
      <c r="AT83" s="202"/>
      <c r="AU83" s="202"/>
      <c r="AV83" s="202"/>
      <c r="AW83" s="202"/>
      <c r="AX83" s="202"/>
      <c r="AY83" s="202"/>
      <c r="AZ83" s="202"/>
      <c r="BA83" s="202"/>
    </row>
    <row r="84" spans="1:53" s="261" customFormat="1" ht="68.25" customHeight="1">
      <c r="A84" s="263" t="s">
        <v>5</v>
      </c>
      <c r="B84" s="264" t="s">
        <v>290</v>
      </c>
      <c r="C84" s="160" t="s">
        <v>138</v>
      </c>
      <c r="D84" s="160" t="s">
        <v>45</v>
      </c>
      <c r="E84" s="160" t="s">
        <v>261</v>
      </c>
      <c r="F84" s="160"/>
      <c r="G84" s="266"/>
      <c r="H84" s="266"/>
      <c r="I84" s="266"/>
      <c r="J84" s="266"/>
      <c r="K84" s="266"/>
      <c r="L84" s="266"/>
      <c r="M84" s="267"/>
      <c r="N84" s="267"/>
      <c r="O84" s="160" t="s">
        <v>284</v>
      </c>
      <c r="P84" s="266">
        <v>300</v>
      </c>
      <c r="Q84" s="266">
        <v>100</v>
      </c>
      <c r="R84" s="266">
        <v>870</v>
      </c>
      <c r="S84" s="266">
        <v>870</v>
      </c>
      <c r="T84" s="266"/>
      <c r="U84" s="266"/>
      <c r="V84" s="267">
        <v>100</v>
      </c>
      <c r="W84" s="267">
        <v>100</v>
      </c>
      <c r="X84" s="300" t="s">
        <v>284</v>
      </c>
      <c r="Y84" s="302">
        <v>300</v>
      </c>
      <c r="Z84" s="302">
        <v>100</v>
      </c>
      <c r="AA84" s="302">
        <v>870</v>
      </c>
      <c r="AB84" s="302">
        <v>870</v>
      </c>
      <c r="AC84" s="302"/>
      <c r="AD84" s="302"/>
      <c r="AE84" s="303">
        <v>100</v>
      </c>
      <c r="AF84" s="303">
        <v>100</v>
      </c>
      <c r="AG84" s="160" t="s">
        <v>344</v>
      </c>
      <c r="AH84" s="273">
        <v>367.032351</v>
      </c>
      <c r="AI84" s="273">
        <v>100</v>
      </c>
      <c r="AJ84" s="266">
        <v>870</v>
      </c>
      <c r="AK84" s="266">
        <v>870</v>
      </c>
      <c r="AL84" s="266"/>
      <c r="AM84" s="266"/>
      <c r="AN84" s="267">
        <v>100</v>
      </c>
      <c r="AO84" s="267">
        <v>100</v>
      </c>
      <c r="AP84" s="268" t="s">
        <v>333</v>
      </c>
      <c r="AQ84" s="269"/>
      <c r="AR84" s="269"/>
      <c r="AS84" s="272"/>
      <c r="AT84" s="272"/>
      <c r="AU84" s="272"/>
      <c r="AV84" s="272"/>
      <c r="AW84" s="272"/>
      <c r="AX84" s="272"/>
      <c r="AY84" s="272"/>
      <c r="AZ84" s="272"/>
      <c r="BA84" s="272"/>
    </row>
    <row r="85" spans="1:53" s="324" customFormat="1" ht="52.5" customHeight="1">
      <c r="A85" s="315" t="s">
        <v>5</v>
      </c>
      <c r="B85" s="316" t="s">
        <v>289</v>
      </c>
      <c r="C85" s="317" t="s">
        <v>64</v>
      </c>
      <c r="D85" s="317" t="s">
        <v>17</v>
      </c>
      <c r="E85" s="317" t="s">
        <v>261</v>
      </c>
      <c r="F85" s="317"/>
      <c r="G85" s="318"/>
      <c r="H85" s="318"/>
      <c r="I85" s="318"/>
      <c r="J85" s="318"/>
      <c r="K85" s="318"/>
      <c r="L85" s="318"/>
      <c r="M85" s="319"/>
      <c r="N85" s="319"/>
      <c r="O85" s="317" t="s">
        <v>284</v>
      </c>
      <c r="P85" s="320">
        <v>24780</v>
      </c>
      <c r="Q85" s="320">
        <v>17346</v>
      </c>
      <c r="R85" s="320">
        <v>2532.8</v>
      </c>
      <c r="S85" s="320">
        <v>2532.8</v>
      </c>
      <c r="T85" s="320">
        <v>2532.8</v>
      </c>
      <c r="U85" s="320">
        <v>2532.8</v>
      </c>
      <c r="V85" s="320">
        <f>W85</f>
        <v>532.8</v>
      </c>
      <c r="W85" s="320">
        <v>532.8</v>
      </c>
      <c r="X85" s="300" t="s">
        <v>284</v>
      </c>
      <c r="Y85" s="305">
        <v>24780</v>
      </c>
      <c r="Z85" s="305">
        <v>17346</v>
      </c>
      <c r="AA85" s="305">
        <v>2532.8</v>
      </c>
      <c r="AB85" s="305">
        <v>2532.8</v>
      </c>
      <c r="AC85" s="305">
        <v>2532.8</v>
      </c>
      <c r="AD85" s="305">
        <v>2532.8</v>
      </c>
      <c r="AE85" s="305">
        <f>AF85</f>
        <v>532.8</v>
      </c>
      <c r="AF85" s="305">
        <v>532.8</v>
      </c>
      <c r="AG85" s="317"/>
      <c r="AH85" s="320"/>
      <c r="AI85" s="320"/>
      <c r="AJ85" s="320"/>
      <c r="AK85" s="320"/>
      <c r="AL85" s="320"/>
      <c r="AM85" s="320"/>
      <c r="AN85" s="320"/>
      <c r="AO85" s="320"/>
      <c r="AP85" s="321" t="s">
        <v>336</v>
      </c>
      <c r="AQ85" s="322"/>
      <c r="AR85" s="322"/>
      <c r="AS85" s="323"/>
      <c r="AT85" s="323"/>
      <c r="AU85" s="323"/>
      <c r="AV85" s="323"/>
      <c r="AW85" s="323"/>
      <c r="AX85" s="323"/>
      <c r="AY85" s="323"/>
      <c r="AZ85" s="323"/>
      <c r="BA85" s="323"/>
    </row>
    <row r="86" spans="1:53" s="261" customFormat="1" ht="52.5" customHeight="1">
      <c r="A86" s="263" t="s">
        <v>5</v>
      </c>
      <c r="B86" s="264" t="s">
        <v>299</v>
      </c>
      <c r="C86" s="160" t="s">
        <v>35</v>
      </c>
      <c r="D86" s="160" t="s">
        <v>45</v>
      </c>
      <c r="E86" s="160" t="s">
        <v>261</v>
      </c>
      <c r="F86" s="160"/>
      <c r="G86" s="266"/>
      <c r="H86" s="266"/>
      <c r="I86" s="266"/>
      <c r="J86" s="266"/>
      <c r="K86" s="266"/>
      <c r="L86" s="266"/>
      <c r="M86" s="267"/>
      <c r="N86" s="267"/>
      <c r="O86" s="160" t="s">
        <v>284</v>
      </c>
      <c r="P86" s="273">
        <v>24780</v>
      </c>
      <c r="Q86" s="273">
        <v>17346</v>
      </c>
      <c r="R86" s="273">
        <v>2532.8</v>
      </c>
      <c r="S86" s="273">
        <v>2532.8</v>
      </c>
      <c r="T86" s="273">
        <v>2532.8</v>
      </c>
      <c r="U86" s="273">
        <v>2532.8</v>
      </c>
      <c r="V86" s="273">
        <f>W86</f>
        <v>532.8</v>
      </c>
      <c r="W86" s="273">
        <v>532.8</v>
      </c>
      <c r="X86" s="300"/>
      <c r="Y86" s="305"/>
      <c r="Z86" s="305"/>
      <c r="AA86" s="305"/>
      <c r="AB86" s="305"/>
      <c r="AC86" s="305"/>
      <c r="AD86" s="305"/>
      <c r="AE86" s="305"/>
      <c r="AF86" s="305"/>
      <c r="AG86" s="160" t="s">
        <v>284</v>
      </c>
      <c r="AH86" s="273">
        <v>11163</v>
      </c>
      <c r="AI86" s="273">
        <v>11163</v>
      </c>
      <c r="AJ86" s="273">
        <v>2532.8</v>
      </c>
      <c r="AK86" s="273">
        <v>2532.8</v>
      </c>
      <c r="AL86" s="273">
        <v>2532.8</v>
      </c>
      <c r="AM86" s="273">
        <v>2532.8</v>
      </c>
      <c r="AN86" s="273">
        <f>AO86</f>
        <v>532.8</v>
      </c>
      <c r="AO86" s="273">
        <v>532.8</v>
      </c>
      <c r="AP86" s="268" t="s">
        <v>276</v>
      </c>
      <c r="AQ86" s="269"/>
      <c r="AR86" s="269"/>
      <c r="AS86" s="272"/>
      <c r="AT86" s="272"/>
      <c r="AU86" s="272"/>
      <c r="AV86" s="272"/>
      <c r="AW86" s="272"/>
      <c r="AX86" s="272"/>
      <c r="AY86" s="272"/>
      <c r="AZ86" s="272"/>
      <c r="BA86" s="272"/>
    </row>
    <row r="87" spans="1:53" s="203" customFormat="1" ht="54.75" customHeight="1">
      <c r="A87" s="293" t="s">
        <v>338</v>
      </c>
      <c r="B87" s="200" t="s">
        <v>337</v>
      </c>
      <c r="C87" s="293"/>
      <c r="D87" s="293"/>
      <c r="E87" s="293"/>
      <c r="F87" s="293"/>
      <c r="G87" s="198">
        <f aca="true" t="shared" si="39" ref="G87:N87">G88+G89</f>
        <v>0</v>
      </c>
      <c r="H87" s="198">
        <f t="shared" si="39"/>
        <v>0</v>
      </c>
      <c r="I87" s="198">
        <f t="shared" si="39"/>
        <v>0</v>
      </c>
      <c r="J87" s="198">
        <f t="shared" si="39"/>
        <v>0</v>
      </c>
      <c r="K87" s="198" t="e">
        <f t="shared" si="39"/>
        <v>#REF!</v>
      </c>
      <c r="L87" s="198" t="e">
        <f t="shared" si="39"/>
        <v>#REF!</v>
      </c>
      <c r="M87" s="215">
        <f t="shared" si="39"/>
        <v>0</v>
      </c>
      <c r="N87" s="215">
        <f t="shared" si="39"/>
        <v>0</v>
      </c>
      <c r="O87" s="294"/>
      <c r="P87" s="282">
        <f aca="true" t="shared" si="40" ref="P87:W87">P88+P89</f>
        <v>0</v>
      </c>
      <c r="Q87" s="282">
        <f t="shared" si="40"/>
        <v>0</v>
      </c>
      <c r="R87" s="282">
        <f t="shared" si="40"/>
        <v>0</v>
      </c>
      <c r="S87" s="282">
        <f t="shared" si="40"/>
        <v>0</v>
      </c>
      <c r="T87" s="282" t="e">
        <f t="shared" si="40"/>
        <v>#REF!</v>
      </c>
      <c r="U87" s="282" t="e">
        <f t="shared" si="40"/>
        <v>#REF!</v>
      </c>
      <c r="V87" s="280" t="e">
        <f t="shared" si="40"/>
        <v>#REF!</v>
      </c>
      <c r="W87" s="280" t="e">
        <f t="shared" si="40"/>
        <v>#REF!</v>
      </c>
      <c r="X87" s="298"/>
      <c r="Y87" s="299">
        <f aca="true" t="shared" si="41" ref="Y87:AF87">Y88+Y89</f>
        <v>0</v>
      </c>
      <c r="Z87" s="299">
        <f t="shared" si="41"/>
        <v>0</v>
      </c>
      <c r="AA87" s="299">
        <f t="shared" si="41"/>
        <v>0</v>
      </c>
      <c r="AB87" s="299">
        <f t="shared" si="41"/>
        <v>0</v>
      </c>
      <c r="AC87" s="299" t="e">
        <f t="shared" si="41"/>
        <v>#REF!</v>
      </c>
      <c r="AD87" s="299" t="e">
        <f t="shared" si="41"/>
        <v>#REF!</v>
      </c>
      <c r="AE87" s="297">
        <f t="shared" si="41"/>
        <v>0</v>
      </c>
      <c r="AF87" s="297">
        <f t="shared" si="41"/>
        <v>0</v>
      </c>
      <c r="AG87" s="293"/>
      <c r="AH87" s="198">
        <f aca="true" t="shared" si="42" ref="AH87:AO87">AH88+AH89</f>
        <v>0</v>
      </c>
      <c r="AI87" s="198">
        <f t="shared" si="42"/>
        <v>0</v>
      </c>
      <c r="AJ87" s="198">
        <f t="shared" si="42"/>
        <v>0</v>
      </c>
      <c r="AK87" s="198">
        <f t="shared" si="42"/>
        <v>0</v>
      </c>
      <c r="AL87" s="198" t="e">
        <f t="shared" si="42"/>
        <v>#REF!</v>
      </c>
      <c r="AM87" s="198" t="e">
        <f t="shared" si="42"/>
        <v>#REF!</v>
      </c>
      <c r="AN87" s="215">
        <f t="shared" si="42"/>
        <v>150</v>
      </c>
      <c r="AO87" s="215">
        <f t="shared" si="42"/>
        <v>150</v>
      </c>
      <c r="AP87" s="199"/>
      <c r="AQ87" s="201"/>
      <c r="AR87" s="201"/>
      <c r="AS87" s="202"/>
      <c r="AT87" s="202"/>
      <c r="AU87" s="202"/>
      <c r="AV87" s="202"/>
      <c r="AW87" s="202"/>
      <c r="AX87" s="202"/>
      <c r="AY87" s="202"/>
      <c r="AZ87" s="202"/>
      <c r="BA87" s="202"/>
    </row>
    <row r="88" spans="1:53" s="203" customFormat="1" ht="36" customHeight="1">
      <c r="A88" s="293">
        <v>1</v>
      </c>
      <c r="B88" s="200" t="s">
        <v>33</v>
      </c>
      <c r="C88" s="293"/>
      <c r="D88" s="293"/>
      <c r="E88" s="293"/>
      <c r="F88" s="293"/>
      <c r="G88" s="198"/>
      <c r="H88" s="198"/>
      <c r="I88" s="198"/>
      <c r="J88" s="198"/>
      <c r="K88" s="198" t="e">
        <f>SUM(#REF!)</f>
        <v>#REF!</v>
      </c>
      <c r="L88" s="198" t="e">
        <f>SUM(#REF!)</f>
        <v>#REF!</v>
      </c>
      <c r="M88" s="215"/>
      <c r="N88" s="215"/>
      <c r="O88" s="294"/>
      <c r="P88" s="282"/>
      <c r="Q88" s="282"/>
      <c r="R88" s="282"/>
      <c r="S88" s="282"/>
      <c r="T88" s="282" t="e">
        <f>SUM(#REF!)</f>
        <v>#REF!</v>
      </c>
      <c r="U88" s="282" t="e">
        <f>SUM(#REF!)</f>
        <v>#REF!</v>
      </c>
      <c r="V88" s="280">
        <v>0</v>
      </c>
      <c r="W88" s="280"/>
      <c r="X88" s="298"/>
      <c r="Y88" s="299"/>
      <c r="Z88" s="299"/>
      <c r="AA88" s="299"/>
      <c r="AB88" s="299"/>
      <c r="AC88" s="299" t="e">
        <f>SUM(#REF!)</f>
        <v>#REF!</v>
      </c>
      <c r="AD88" s="299" t="e">
        <f>SUM(#REF!)</f>
        <v>#REF!</v>
      </c>
      <c r="AE88" s="297">
        <v>0</v>
      </c>
      <c r="AF88" s="297"/>
      <c r="AG88" s="293"/>
      <c r="AH88" s="198"/>
      <c r="AI88" s="198"/>
      <c r="AJ88" s="198"/>
      <c r="AK88" s="198"/>
      <c r="AL88" s="198" t="e">
        <f>SUM(#REF!)</f>
        <v>#REF!</v>
      </c>
      <c r="AM88" s="198" t="e">
        <f>SUM(#REF!)</f>
        <v>#REF!</v>
      </c>
      <c r="AN88" s="215">
        <v>0</v>
      </c>
      <c r="AO88" s="215"/>
      <c r="AP88" s="199"/>
      <c r="AQ88" s="201"/>
      <c r="AR88" s="201"/>
      <c r="AS88" s="202"/>
      <c r="AT88" s="202"/>
      <c r="AU88" s="202"/>
      <c r="AV88" s="202"/>
      <c r="AW88" s="202"/>
      <c r="AX88" s="202"/>
      <c r="AY88" s="202"/>
      <c r="AZ88" s="202"/>
      <c r="BA88" s="202"/>
    </row>
    <row r="89" spans="1:53" s="203" customFormat="1" ht="36" customHeight="1">
      <c r="A89" s="293">
        <v>2</v>
      </c>
      <c r="B89" s="200" t="s">
        <v>36</v>
      </c>
      <c r="C89" s="293"/>
      <c r="D89" s="293"/>
      <c r="E89" s="293"/>
      <c r="F89" s="293"/>
      <c r="G89" s="198"/>
      <c r="H89" s="198"/>
      <c r="I89" s="198"/>
      <c r="J89" s="198"/>
      <c r="K89" s="198">
        <v>0</v>
      </c>
      <c r="L89" s="198">
        <v>0</v>
      </c>
      <c r="M89" s="215">
        <v>0</v>
      </c>
      <c r="N89" s="215">
        <v>0</v>
      </c>
      <c r="O89" s="294"/>
      <c r="P89" s="282"/>
      <c r="Q89" s="282"/>
      <c r="R89" s="282"/>
      <c r="S89" s="282"/>
      <c r="T89" s="282">
        <v>0</v>
      </c>
      <c r="U89" s="282">
        <v>0</v>
      </c>
      <c r="V89" s="280" t="e">
        <f>SUM(#REF!)</f>
        <v>#REF!</v>
      </c>
      <c r="W89" s="280" t="e">
        <f>SUM(#REF!)</f>
        <v>#REF!</v>
      </c>
      <c r="X89" s="298"/>
      <c r="Y89" s="299"/>
      <c r="Z89" s="299"/>
      <c r="AA89" s="299"/>
      <c r="AB89" s="299"/>
      <c r="AC89" s="299">
        <v>0</v>
      </c>
      <c r="AD89" s="299">
        <v>0</v>
      </c>
      <c r="AE89" s="297">
        <v>0</v>
      </c>
      <c r="AF89" s="297">
        <v>0</v>
      </c>
      <c r="AG89" s="293"/>
      <c r="AH89" s="198"/>
      <c r="AI89" s="198"/>
      <c r="AJ89" s="198"/>
      <c r="AK89" s="198"/>
      <c r="AL89" s="198">
        <v>0</v>
      </c>
      <c r="AM89" s="198">
        <v>0</v>
      </c>
      <c r="AN89" s="215">
        <f>AN90</f>
        <v>150</v>
      </c>
      <c r="AO89" s="215">
        <f>AO90</f>
        <v>150</v>
      </c>
      <c r="AP89" s="199"/>
      <c r="AQ89" s="201"/>
      <c r="AR89" s="201"/>
      <c r="AS89" s="202"/>
      <c r="AT89" s="202"/>
      <c r="AU89" s="202"/>
      <c r="AV89" s="202"/>
      <c r="AW89" s="202"/>
      <c r="AX89" s="202"/>
      <c r="AY89" s="202"/>
      <c r="AZ89" s="202"/>
      <c r="BA89" s="202"/>
    </row>
    <row r="90" spans="1:53" s="261" customFormat="1" ht="52.5" customHeight="1">
      <c r="A90" s="263" t="s">
        <v>5</v>
      </c>
      <c r="B90" s="264" t="s">
        <v>299</v>
      </c>
      <c r="C90" s="160" t="s">
        <v>35</v>
      </c>
      <c r="D90" s="160" t="s">
        <v>45</v>
      </c>
      <c r="E90" s="160" t="s">
        <v>261</v>
      </c>
      <c r="F90" s="160"/>
      <c r="G90" s="266"/>
      <c r="H90" s="266"/>
      <c r="I90" s="266"/>
      <c r="J90" s="266"/>
      <c r="K90" s="266"/>
      <c r="L90" s="266"/>
      <c r="M90" s="267"/>
      <c r="N90" s="267"/>
      <c r="O90" s="160" t="s">
        <v>284</v>
      </c>
      <c r="P90" s="273">
        <v>24780</v>
      </c>
      <c r="Q90" s="273">
        <v>17346</v>
      </c>
      <c r="R90" s="273">
        <v>2532.8</v>
      </c>
      <c r="S90" s="273">
        <v>2532.8</v>
      </c>
      <c r="T90" s="273">
        <v>2532.8</v>
      </c>
      <c r="U90" s="273">
        <v>2532.8</v>
      </c>
      <c r="V90" s="273">
        <f>W90</f>
        <v>532.8</v>
      </c>
      <c r="W90" s="273">
        <v>532.8</v>
      </c>
      <c r="X90" s="300"/>
      <c r="Y90" s="305"/>
      <c r="Z90" s="305"/>
      <c r="AA90" s="305"/>
      <c r="AB90" s="305"/>
      <c r="AC90" s="305"/>
      <c r="AD90" s="305"/>
      <c r="AE90" s="305"/>
      <c r="AF90" s="305"/>
      <c r="AG90" s="160" t="s">
        <v>284</v>
      </c>
      <c r="AH90" s="273">
        <v>11163</v>
      </c>
      <c r="AI90" s="273">
        <v>11163</v>
      </c>
      <c r="AJ90" s="273">
        <v>2532.8</v>
      </c>
      <c r="AK90" s="273">
        <v>2532.8</v>
      </c>
      <c r="AL90" s="273">
        <v>2532.8</v>
      </c>
      <c r="AM90" s="273">
        <v>2532.8</v>
      </c>
      <c r="AN90" s="273">
        <v>150</v>
      </c>
      <c r="AO90" s="273">
        <v>150</v>
      </c>
      <c r="AP90" s="268" t="s">
        <v>276</v>
      </c>
      <c r="AQ90" s="269"/>
      <c r="AR90" s="269"/>
      <c r="AS90" s="272"/>
      <c r="AT90" s="272"/>
      <c r="AU90" s="272"/>
      <c r="AV90" s="272"/>
      <c r="AW90" s="272"/>
      <c r="AX90" s="272"/>
      <c r="AY90" s="272"/>
      <c r="AZ90" s="272"/>
      <c r="BA90" s="272"/>
    </row>
    <row r="91" spans="1:42" ht="49.5" customHeight="1">
      <c r="A91" s="365" t="s">
        <v>305</v>
      </c>
      <c r="B91" s="366"/>
      <c r="C91" s="366"/>
      <c r="D91" s="366"/>
      <c r="E91" s="366"/>
      <c r="F91" s="366"/>
      <c r="G91" s="366"/>
      <c r="H91" s="366"/>
      <c r="I91" s="366"/>
      <c r="J91" s="366"/>
      <c r="K91" s="366"/>
      <c r="L91" s="366"/>
      <c r="M91" s="366"/>
      <c r="N91" s="366"/>
      <c r="O91" s="366"/>
      <c r="P91" s="366"/>
      <c r="Q91" s="366"/>
      <c r="R91" s="366"/>
      <c r="S91" s="366"/>
      <c r="T91" s="366"/>
      <c r="U91" s="366"/>
      <c r="V91" s="366"/>
      <c r="W91" s="366"/>
      <c r="X91" s="366"/>
      <c r="Y91" s="366"/>
      <c r="Z91" s="366"/>
      <c r="AA91" s="366"/>
      <c r="AB91" s="366"/>
      <c r="AC91" s="366"/>
      <c r="AD91" s="366"/>
      <c r="AE91" s="366"/>
      <c r="AF91" s="366"/>
      <c r="AG91" s="366"/>
      <c r="AH91" s="366"/>
      <c r="AI91" s="366"/>
      <c r="AJ91" s="366"/>
      <c r="AK91" s="366"/>
      <c r="AL91" s="366"/>
      <c r="AM91" s="366"/>
      <c r="AN91" s="366"/>
      <c r="AO91" s="366"/>
      <c r="AP91" s="366"/>
    </row>
  </sheetData>
  <sheetProtection/>
  <mergeCells count="73">
    <mergeCell ref="AL10:AL11"/>
    <mergeCell ref="AM10:AM11"/>
    <mergeCell ref="AN10:AN11"/>
    <mergeCell ref="AO10:AO11"/>
    <mergeCell ref="AG7:AO7"/>
    <mergeCell ref="AG8:AI9"/>
    <mergeCell ref="AN8:AO9"/>
    <mergeCell ref="AJ9:AK9"/>
    <mergeCell ref="AL9:AM9"/>
    <mergeCell ref="AG10:AG11"/>
    <mergeCell ref="AH10:AH11"/>
    <mergeCell ref="AI10:AI11"/>
    <mergeCell ref="AJ10:AJ11"/>
    <mergeCell ref="AK10:AK11"/>
    <mergeCell ref="AC10:AC11"/>
    <mergeCell ref="AD10:AD11"/>
    <mergeCell ref="AE10:AE11"/>
    <mergeCell ref="AF10:AF11"/>
    <mergeCell ref="X7:AF7"/>
    <mergeCell ref="X8:Z9"/>
    <mergeCell ref="AE8:AF9"/>
    <mergeCell ref="AA9:AB9"/>
    <mergeCell ref="AC9:AD9"/>
    <mergeCell ref="X10:X11"/>
    <mergeCell ref="Y10:Y11"/>
    <mergeCell ref="Z10:Z11"/>
    <mergeCell ref="AA10:AA11"/>
    <mergeCell ref="AB10:AB11"/>
    <mergeCell ref="B7:B11"/>
    <mergeCell ref="C7:C11"/>
    <mergeCell ref="D7:D11"/>
    <mergeCell ref="E7:E11"/>
    <mergeCell ref="F7:N7"/>
    <mergeCell ref="G10:G11"/>
    <mergeCell ref="K9:L9"/>
    <mergeCell ref="I9:J9"/>
    <mergeCell ref="V10:V11"/>
    <mergeCell ref="W10:W11"/>
    <mergeCell ref="O10:O11"/>
    <mergeCell ref="V8:W9"/>
    <mergeCell ref="R9:S9"/>
    <mergeCell ref="S10:S11"/>
    <mergeCell ref="T10:T11"/>
    <mergeCell ref="AS9:AS11"/>
    <mergeCell ref="AQ9:AQ11"/>
    <mergeCell ref="F10:F11"/>
    <mergeCell ref="K10:K11"/>
    <mergeCell ref="L10:L11"/>
    <mergeCell ref="P10:P11"/>
    <mergeCell ref="Q10:Q11"/>
    <mergeCell ref="R10:R11"/>
    <mergeCell ref="AR9:AR11"/>
    <mergeCell ref="M10:M11"/>
    <mergeCell ref="A91:AP91"/>
    <mergeCell ref="AP37:AP38"/>
    <mergeCell ref="A2:AP2"/>
    <mergeCell ref="J10:J11"/>
    <mergeCell ref="H10:H11"/>
    <mergeCell ref="O7:W7"/>
    <mergeCell ref="O8:Q9"/>
    <mergeCell ref="A4:AP4"/>
    <mergeCell ref="A5:AP5"/>
    <mergeCell ref="A3:AP3"/>
    <mergeCell ref="A1:AP1"/>
    <mergeCell ref="F6:AP6"/>
    <mergeCell ref="I10:I11"/>
    <mergeCell ref="F8:H9"/>
    <mergeCell ref="M8:N9"/>
    <mergeCell ref="T9:U9"/>
    <mergeCell ref="A7:A11"/>
    <mergeCell ref="N10:N11"/>
    <mergeCell ref="U10:U11"/>
    <mergeCell ref="AP7:AP11"/>
  </mergeCells>
  <printOptions/>
  <pageMargins left="0.31496062992126" right="0.236220472440945" top="1.02362204724409" bottom="0.590551181102362" header="0.669291338582677" footer="0.196850393700787"/>
  <pageSetup horizontalDpi="600" verticalDpi="600" orientation="landscape" paperSize="9" scale="49" r:id="rId1"/>
  <headerFooter>
    <oddHeader>&amp;R&amp;12Biểu số 02/ĐT-PC</oddHeader>
    <oddFooter>&amp;RTrang &amp;P/&amp;N</oddFooter>
  </headerFooter>
</worksheet>
</file>

<file path=xl/worksheets/sheet3.xml><?xml version="1.0" encoding="utf-8"?>
<worksheet xmlns="http://schemas.openxmlformats.org/spreadsheetml/2006/main" xmlns:r="http://schemas.openxmlformats.org/officeDocument/2006/relationships">
  <sheetPr>
    <tabColor rgb="FF00B050"/>
  </sheetPr>
  <dimension ref="A1:T13"/>
  <sheetViews>
    <sheetView zoomScalePageLayoutView="0" workbookViewId="0" topLeftCell="A1">
      <selection activeCell="C17" sqref="C17"/>
    </sheetView>
  </sheetViews>
  <sheetFormatPr defaultColWidth="9.140625" defaultRowHeight="15" outlineLevelCol="1"/>
  <cols>
    <col min="1" max="1" width="5.421875" style="4" customWidth="1"/>
    <col min="2" max="2" width="92.8515625" style="4" customWidth="1"/>
    <col min="3" max="4" width="24.00390625" style="4" customWidth="1"/>
    <col min="5" max="5" width="22.57421875" style="4" customWidth="1"/>
    <col min="6" max="6" width="19.00390625" style="4" customWidth="1" outlineLevel="1"/>
    <col min="7" max="7" width="27.00390625" style="4" customWidth="1"/>
    <col min="8" max="20" width="9.140625" style="2" customWidth="1"/>
    <col min="21" max="16384" width="9.140625" style="4" customWidth="1"/>
  </cols>
  <sheetData>
    <row r="1" spans="1:20" ht="21.75" customHeight="1">
      <c r="A1" s="380" t="s">
        <v>72</v>
      </c>
      <c r="B1" s="380"/>
      <c r="C1" s="380"/>
      <c r="D1" s="380"/>
      <c r="E1" s="380"/>
      <c r="F1" s="380"/>
      <c r="G1" s="380"/>
      <c r="H1" s="4"/>
      <c r="I1" s="4"/>
      <c r="J1" s="4"/>
      <c r="K1" s="4"/>
      <c r="L1" s="4"/>
      <c r="M1" s="4"/>
      <c r="N1" s="4"/>
      <c r="O1" s="4"/>
      <c r="P1" s="4"/>
      <c r="Q1" s="4"/>
      <c r="R1" s="4"/>
      <c r="S1" s="4"/>
      <c r="T1" s="4"/>
    </row>
    <row r="2" spans="1:20" ht="21.75" customHeight="1">
      <c r="A2" s="11"/>
      <c r="B2" s="11"/>
      <c r="C2" s="11"/>
      <c r="D2" s="11"/>
      <c r="E2" s="11"/>
      <c r="F2" s="11"/>
      <c r="G2" s="11"/>
      <c r="H2" s="4"/>
      <c r="I2" s="4"/>
      <c r="J2" s="4"/>
      <c r="K2" s="4"/>
      <c r="L2" s="4"/>
      <c r="M2" s="4"/>
      <c r="N2" s="4"/>
      <c r="O2" s="4"/>
      <c r="P2" s="4"/>
      <c r="Q2" s="4"/>
      <c r="R2" s="4"/>
      <c r="S2" s="4"/>
      <c r="T2" s="4"/>
    </row>
    <row r="3" spans="1:20" ht="21.75" customHeight="1">
      <c r="A3" s="11"/>
      <c r="B3" s="11"/>
      <c r="C3" s="11"/>
      <c r="D3" s="11"/>
      <c r="E3" s="11"/>
      <c r="F3" s="11"/>
      <c r="G3" s="11"/>
      <c r="H3" s="4"/>
      <c r="I3" s="4"/>
      <c r="J3" s="4"/>
      <c r="K3" s="4"/>
      <c r="L3" s="4"/>
      <c r="M3" s="4"/>
      <c r="N3" s="4"/>
      <c r="O3" s="4"/>
      <c r="P3" s="4"/>
      <c r="Q3" s="4"/>
      <c r="R3" s="4"/>
      <c r="S3" s="4"/>
      <c r="T3" s="4"/>
    </row>
    <row r="4" spans="1:20" ht="34.5" customHeight="1">
      <c r="A4" s="381" t="s">
        <v>60</v>
      </c>
      <c r="B4" s="381"/>
      <c r="C4" s="381"/>
      <c r="D4" s="381"/>
      <c r="E4" s="381"/>
      <c r="F4" s="381"/>
      <c r="G4" s="381"/>
      <c r="H4" s="4"/>
      <c r="I4" s="4"/>
      <c r="J4" s="4"/>
      <c r="K4" s="4"/>
      <c r="L4" s="4"/>
      <c r="M4" s="4"/>
      <c r="N4" s="4"/>
      <c r="O4" s="4"/>
      <c r="P4" s="4"/>
      <c r="Q4" s="4"/>
      <c r="R4" s="4"/>
      <c r="S4" s="4"/>
      <c r="T4" s="4"/>
    </row>
    <row r="5" spans="1:20" ht="17.25" hidden="1">
      <c r="A5" s="382" t="e">
        <f>'B.01_TH'!#REF!</f>
        <v>#REF!</v>
      </c>
      <c r="B5" s="382"/>
      <c r="C5" s="382"/>
      <c r="D5" s="382"/>
      <c r="E5" s="382"/>
      <c r="F5" s="382"/>
      <c r="G5" s="382"/>
      <c r="H5" s="4"/>
      <c r="I5" s="4"/>
      <c r="J5" s="4"/>
      <c r="K5" s="4"/>
      <c r="L5" s="4"/>
      <c r="M5" s="4"/>
      <c r="N5" s="4"/>
      <c r="O5" s="4"/>
      <c r="P5" s="4"/>
      <c r="Q5" s="4"/>
      <c r="R5" s="4"/>
      <c r="S5" s="4"/>
      <c r="T5" s="4"/>
    </row>
    <row r="6" spans="1:20" ht="17.25">
      <c r="A6" s="382" t="s">
        <v>75</v>
      </c>
      <c r="B6" s="382"/>
      <c r="C6" s="382"/>
      <c r="D6" s="382"/>
      <c r="E6" s="382"/>
      <c r="F6" s="382"/>
      <c r="G6" s="382"/>
      <c r="H6" s="4"/>
      <c r="I6" s="4"/>
      <c r="J6" s="4"/>
      <c r="K6" s="4"/>
      <c r="L6" s="4"/>
      <c r="M6" s="4"/>
      <c r="N6" s="4"/>
      <c r="O6" s="4"/>
      <c r="P6" s="4"/>
      <c r="Q6" s="4"/>
      <c r="R6" s="4"/>
      <c r="S6" s="4"/>
      <c r="T6" s="4"/>
    </row>
    <row r="7" spans="1:20" ht="17.25" hidden="1">
      <c r="A7" s="382" t="e">
        <f>'B.01_TH'!#REF!</f>
        <v>#REF!</v>
      </c>
      <c r="B7" s="382"/>
      <c r="C7" s="382"/>
      <c r="D7" s="382"/>
      <c r="E7" s="382"/>
      <c r="F7" s="382"/>
      <c r="G7" s="382"/>
      <c r="H7" s="4"/>
      <c r="I7" s="4"/>
      <c r="J7" s="4"/>
      <c r="K7" s="4"/>
      <c r="L7" s="4"/>
      <c r="M7" s="4"/>
      <c r="N7" s="4"/>
      <c r="O7" s="4"/>
      <c r="P7" s="4"/>
      <c r="Q7" s="4"/>
      <c r="R7" s="4"/>
      <c r="S7" s="4"/>
      <c r="T7" s="4"/>
    </row>
    <row r="8" spans="1:20" ht="15.75" customHeight="1">
      <c r="A8" s="12"/>
      <c r="B8" s="12"/>
      <c r="C8" s="12"/>
      <c r="D8" s="12"/>
      <c r="E8" s="12"/>
      <c r="F8" s="12"/>
      <c r="G8" s="12"/>
      <c r="H8" s="4"/>
      <c r="I8" s="4"/>
      <c r="J8" s="4"/>
      <c r="K8" s="4"/>
      <c r="L8" s="4"/>
      <c r="M8" s="4"/>
      <c r="N8" s="4"/>
      <c r="O8" s="4"/>
      <c r="P8" s="4"/>
      <c r="Q8" s="4"/>
      <c r="R8" s="4"/>
      <c r="S8" s="4"/>
      <c r="T8" s="4"/>
    </row>
    <row r="9" spans="5:20" ht="21.75" customHeight="1">
      <c r="E9" s="380" t="s">
        <v>0</v>
      </c>
      <c r="F9" s="380"/>
      <c r="G9" s="380"/>
      <c r="H9" s="4"/>
      <c r="I9" s="4"/>
      <c r="J9" s="4"/>
      <c r="K9" s="4"/>
      <c r="L9" s="4"/>
      <c r="M9" s="4"/>
      <c r="N9" s="4"/>
      <c r="O9" s="4"/>
      <c r="P9" s="4"/>
      <c r="Q9" s="4"/>
      <c r="R9" s="4"/>
      <c r="S9" s="4"/>
      <c r="T9" s="4"/>
    </row>
    <row r="10" spans="1:7" s="6" customFormat="1" ht="49.5">
      <c r="A10" s="3" t="s">
        <v>1</v>
      </c>
      <c r="B10" s="3" t="s">
        <v>2</v>
      </c>
      <c r="C10" s="3" t="s">
        <v>30</v>
      </c>
      <c r="D10" s="3" t="s">
        <v>22</v>
      </c>
      <c r="E10" s="22" t="s">
        <v>76</v>
      </c>
      <c r="F10" s="3" t="s">
        <v>23</v>
      </c>
      <c r="G10" s="3" t="s">
        <v>3</v>
      </c>
    </row>
    <row r="11" spans="1:7" s="16" customFormat="1" ht="16.5" hidden="1">
      <c r="A11" s="17">
        <v>1</v>
      </c>
      <c r="B11" s="17">
        <v>2</v>
      </c>
      <c r="C11" s="17">
        <v>3</v>
      </c>
      <c r="D11" s="17">
        <v>4</v>
      </c>
      <c r="E11" s="17">
        <v>5</v>
      </c>
      <c r="F11" s="17">
        <v>6</v>
      </c>
      <c r="G11" s="17">
        <v>7</v>
      </c>
    </row>
    <row r="12" spans="1:7" s="7" customFormat="1" ht="34.5" customHeight="1">
      <c r="A12" s="18"/>
      <c r="B12" s="13" t="s">
        <v>21</v>
      </c>
      <c r="C12" s="18"/>
      <c r="D12" s="18">
        <f>D13</f>
        <v>19</v>
      </c>
      <c r="E12" s="18">
        <f>E13</f>
        <v>19</v>
      </c>
      <c r="F12" s="18">
        <f>F13</f>
        <v>19</v>
      </c>
      <c r="G12" s="18"/>
    </row>
    <row r="13" spans="1:20" ht="66" customHeight="1">
      <c r="A13" s="10">
        <v>1</v>
      </c>
      <c r="B13" s="9" t="s">
        <v>61</v>
      </c>
      <c r="C13" s="10" t="s">
        <v>71</v>
      </c>
      <c r="D13" s="9">
        <v>19</v>
      </c>
      <c r="E13" s="9">
        <v>19</v>
      </c>
      <c r="F13" s="9">
        <v>19</v>
      </c>
      <c r="G13" s="9"/>
      <c r="H13" s="4"/>
      <c r="I13" s="4"/>
      <c r="J13" s="4"/>
      <c r="K13" s="4"/>
      <c r="L13" s="4"/>
      <c r="M13" s="4"/>
      <c r="N13" s="4"/>
      <c r="O13" s="4"/>
      <c r="P13" s="4"/>
      <c r="Q13" s="4"/>
      <c r="R13" s="4"/>
      <c r="S13" s="4"/>
      <c r="T13" s="4"/>
    </row>
  </sheetData>
  <sheetProtection/>
  <mergeCells count="6">
    <mergeCell ref="A1:G1"/>
    <mergeCell ref="A4:G4"/>
    <mergeCell ref="E9:G9"/>
    <mergeCell ref="A7:G7"/>
    <mergeCell ref="A5:G5"/>
    <mergeCell ref="A6:G6"/>
  </mergeCells>
  <printOptions/>
  <pageMargins left="0.3937007874015748" right="0.2755905511811024" top="1.1023622047244095" bottom="0.5905511811023623" header="0.31496062992125984" footer="0.1968503937007874"/>
  <pageSetup horizontalDpi="600" verticalDpi="600" orientation="landscape" paperSize="9" scale="65" r:id="rId1"/>
  <headerFooter>
    <oddFooter>&amp;L&amp;8Biểu 03-ĐT&amp;R&amp;8Trang &amp;P</oddFooter>
  </headerFooter>
</worksheet>
</file>

<file path=xl/worksheets/sheet4.xml><?xml version="1.0" encoding="utf-8"?>
<worksheet xmlns="http://schemas.openxmlformats.org/spreadsheetml/2006/main" xmlns:r="http://schemas.openxmlformats.org/officeDocument/2006/relationships">
  <sheetPr>
    <tabColor theme="3"/>
  </sheetPr>
  <dimension ref="A1:Z60"/>
  <sheetViews>
    <sheetView showZeros="0" zoomScale="70" zoomScaleNormal="70" zoomScalePageLayoutView="0" workbookViewId="0" topLeftCell="A1">
      <pane xSplit="2" ySplit="12" topLeftCell="C41" activePane="bottomRight" state="frozen"/>
      <selection pane="topLeft" activeCell="A1" sqref="A1"/>
      <selection pane="topRight" activeCell="C1" sqref="C1"/>
      <selection pane="bottomLeft" activeCell="A11" sqref="A11"/>
      <selection pane="bottomRight" activeCell="I53" sqref="I53"/>
    </sheetView>
  </sheetViews>
  <sheetFormatPr defaultColWidth="9.00390625" defaultRowHeight="15"/>
  <cols>
    <col min="1" max="1" width="7.57421875" style="1" customWidth="1"/>
    <col min="2" max="2" width="60.8515625" style="1" customWidth="1"/>
    <col min="3" max="3" width="15.421875" style="1" customWidth="1"/>
    <col min="4" max="4" width="12.57421875" style="1" customWidth="1"/>
    <col min="5" max="5" width="9.00390625" style="1" customWidth="1"/>
    <col min="6" max="6" width="9.00390625" style="105" hidden="1" customWidth="1"/>
    <col min="7" max="7" width="11.28125" style="1" customWidth="1"/>
    <col min="8" max="8" width="9.8515625" style="1" customWidth="1"/>
    <col min="9" max="9" width="9.140625" style="1" customWidth="1"/>
    <col min="10" max="12" width="9.00390625" style="1" hidden="1" customWidth="1"/>
    <col min="13" max="13" width="9.140625" style="1" customWidth="1"/>
    <col min="14" max="14" width="11.140625" style="1" customWidth="1"/>
    <col min="15" max="15" width="9.140625" style="1" customWidth="1"/>
    <col min="16" max="16" width="10.28125" style="1" customWidth="1"/>
    <col min="17" max="17" width="11.28125" style="1" customWidth="1"/>
    <col min="18" max="18" width="10.140625" style="1" customWidth="1"/>
    <col min="19" max="21" width="9.00390625" style="1" customWidth="1"/>
    <col min="22" max="22" width="1.1484375" style="1" customWidth="1"/>
    <col min="23" max="16384" width="9.00390625" style="1" customWidth="1"/>
  </cols>
  <sheetData>
    <row r="1" spans="1:19" ht="24" customHeight="1">
      <c r="A1" s="381" t="s">
        <v>91</v>
      </c>
      <c r="B1" s="381"/>
      <c r="C1" s="381"/>
      <c r="D1" s="381"/>
      <c r="E1" s="381"/>
      <c r="F1" s="381"/>
      <c r="G1" s="381"/>
      <c r="H1" s="381"/>
      <c r="I1" s="381"/>
      <c r="J1" s="381"/>
      <c r="K1" s="381"/>
      <c r="L1" s="381"/>
      <c r="M1" s="381"/>
      <c r="N1" s="381"/>
      <c r="O1" s="381"/>
      <c r="P1" s="381"/>
      <c r="Q1" s="381"/>
      <c r="R1" s="381"/>
      <c r="S1" s="31"/>
    </row>
    <row r="2" spans="1:19" ht="16.5" hidden="1">
      <c r="A2" s="383" t="e">
        <f>'B.01_TH'!#REF!</f>
        <v>#REF!</v>
      </c>
      <c r="B2" s="383"/>
      <c r="C2" s="383"/>
      <c r="D2" s="383"/>
      <c r="E2" s="383"/>
      <c r="F2" s="383"/>
      <c r="G2" s="383"/>
      <c r="H2" s="383"/>
      <c r="I2" s="383"/>
      <c r="J2" s="383"/>
      <c r="K2" s="383"/>
      <c r="L2" s="383"/>
      <c r="M2" s="383"/>
      <c r="N2" s="383"/>
      <c r="O2" s="383"/>
      <c r="P2" s="383"/>
      <c r="Q2" s="383"/>
      <c r="R2" s="383"/>
      <c r="S2" s="31"/>
    </row>
    <row r="3" spans="1:19" ht="16.5">
      <c r="A3" s="383" t="e">
        <f>'B.01_TH'!#REF!</f>
        <v>#REF!</v>
      </c>
      <c r="B3" s="383"/>
      <c r="C3" s="383"/>
      <c r="D3" s="383"/>
      <c r="E3" s="383"/>
      <c r="F3" s="383"/>
      <c r="G3" s="383"/>
      <c r="H3" s="383"/>
      <c r="I3" s="383"/>
      <c r="J3" s="383"/>
      <c r="K3" s="383"/>
      <c r="L3" s="383"/>
      <c r="M3" s="383"/>
      <c r="N3" s="383"/>
      <c r="O3" s="383"/>
      <c r="P3" s="383"/>
      <c r="Q3" s="383"/>
      <c r="R3" s="383"/>
      <c r="S3" s="31"/>
    </row>
    <row r="4" spans="1:19" ht="16.5" hidden="1">
      <c r="A4" s="383" t="e">
        <f>'B.01_TH'!#REF!</f>
        <v>#REF!</v>
      </c>
      <c r="B4" s="383"/>
      <c r="C4" s="383"/>
      <c r="D4" s="383"/>
      <c r="E4" s="383"/>
      <c r="F4" s="383"/>
      <c r="G4" s="383"/>
      <c r="H4" s="383"/>
      <c r="I4" s="383"/>
      <c r="J4" s="383"/>
      <c r="K4" s="383"/>
      <c r="L4" s="383"/>
      <c r="M4" s="383"/>
      <c r="N4" s="383"/>
      <c r="O4" s="383"/>
      <c r="P4" s="383"/>
      <c r="Q4" s="383"/>
      <c r="R4" s="383"/>
      <c r="S4" s="31"/>
    </row>
    <row r="5" spans="1:19" ht="16.5" hidden="1">
      <c r="A5" s="383" t="s">
        <v>133</v>
      </c>
      <c r="B5" s="383"/>
      <c r="C5" s="383"/>
      <c r="D5" s="383"/>
      <c r="E5" s="383"/>
      <c r="F5" s="383"/>
      <c r="G5" s="383"/>
      <c r="H5" s="383"/>
      <c r="I5" s="383"/>
      <c r="J5" s="383"/>
      <c r="K5" s="383"/>
      <c r="L5" s="383"/>
      <c r="M5" s="383"/>
      <c r="N5" s="383"/>
      <c r="O5" s="383"/>
      <c r="P5" s="383"/>
      <c r="Q5" s="383"/>
      <c r="R5" s="383"/>
      <c r="S5" s="31"/>
    </row>
    <row r="6" spans="1:19" ht="23.25" customHeight="1" hidden="1">
      <c r="A6" s="383" t="e">
        <f>'B.01_TH'!#REF!</f>
        <v>#REF!</v>
      </c>
      <c r="B6" s="383"/>
      <c r="C6" s="383"/>
      <c r="D6" s="383"/>
      <c r="E6" s="383"/>
      <c r="F6" s="383"/>
      <c r="G6" s="383"/>
      <c r="H6" s="383"/>
      <c r="I6" s="383"/>
      <c r="J6" s="383"/>
      <c r="K6" s="383"/>
      <c r="L6" s="383"/>
      <c r="M6" s="383"/>
      <c r="N6" s="383"/>
      <c r="O6" s="383"/>
      <c r="P6" s="383"/>
      <c r="Q6" s="383"/>
      <c r="R6" s="383"/>
      <c r="S6" s="31"/>
    </row>
    <row r="7" spans="1:19" ht="16.5">
      <c r="A7" s="5"/>
      <c r="B7" s="4"/>
      <c r="C7" s="5"/>
      <c r="D7" s="5"/>
      <c r="E7" s="5"/>
      <c r="F7" s="36"/>
      <c r="G7" s="100"/>
      <c r="H7" s="100"/>
      <c r="I7" s="100"/>
      <c r="J7" s="101"/>
      <c r="K7" s="101"/>
      <c r="L7" s="101"/>
      <c r="M7" s="100"/>
      <c r="N7" s="100"/>
      <c r="O7" s="70"/>
      <c r="P7" s="406" t="s">
        <v>108</v>
      </c>
      <c r="Q7" s="406"/>
      <c r="R7" s="406"/>
      <c r="S7" s="70"/>
    </row>
    <row r="8" spans="1:19" ht="37.5" customHeight="1">
      <c r="A8" s="384" t="s">
        <v>1</v>
      </c>
      <c r="B8" s="384" t="s">
        <v>47</v>
      </c>
      <c r="C8" s="384" t="s">
        <v>8</v>
      </c>
      <c r="D8" s="384" t="s">
        <v>30</v>
      </c>
      <c r="E8" s="384" t="s">
        <v>48</v>
      </c>
      <c r="F8" s="396" t="s">
        <v>124</v>
      </c>
      <c r="G8" s="397"/>
      <c r="H8" s="397"/>
      <c r="I8" s="398"/>
      <c r="J8" s="390" t="s">
        <v>49</v>
      </c>
      <c r="K8" s="391"/>
      <c r="L8" s="392"/>
      <c r="M8" s="388" t="s">
        <v>92</v>
      </c>
      <c r="N8" s="388"/>
      <c r="O8" s="388"/>
      <c r="P8" s="389" t="s">
        <v>76</v>
      </c>
      <c r="Q8" s="389"/>
      <c r="R8" s="389"/>
      <c r="S8" s="102"/>
    </row>
    <row r="9" spans="1:19" ht="18.75" customHeight="1">
      <c r="A9" s="384"/>
      <c r="B9" s="384"/>
      <c r="C9" s="384"/>
      <c r="D9" s="384"/>
      <c r="E9" s="384"/>
      <c r="F9" s="399"/>
      <c r="G9" s="400"/>
      <c r="H9" s="400"/>
      <c r="I9" s="401"/>
      <c r="J9" s="393"/>
      <c r="K9" s="394"/>
      <c r="L9" s="395"/>
      <c r="M9" s="388"/>
      <c r="N9" s="388"/>
      <c r="O9" s="388"/>
      <c r="P9" s="389"/>
      <c r="Q9" s="389"/>
      <c r="R9" s="389"/>
      <c r="S9" s="102"/>
    </row>
    <row r="10" spans="1:19" ht="24" customHeight="1">
      <c r="A10" s="384"/>
      <c r="B10" s="384"/>
      <c r="C10" s="384"/>
      <c r="D10" s="384"/>
      <c r="E10" s="384"/>
      <c r="F10" s="386" t="s">
        <v>123</v>
      </c>
      <c r="G10" s="407" t="s">
        <v>107</v>
      </c>
      <c r="H10" s="409" t="s">
        <v>15</v>
      </c>
      <c r="I10" s="410"/>
      <c r="J10" s="385" t="s">
        <v>14</v>
      </c>
      <c r="K10" s="385" t="s">
        <v>15</v>
      </c>
      <c r="L10" s="385"/>
      <c r="M10" s="388" t="s">
        <v>107</v>
      </c>
      <c r="N10" s="388" t="s">
        <v>15</v>
      </c>
      <c r="O10" s="388"/>
      <c r="P10" s="389" t="s">
        <v>107</v>
      </c>
      <c r="Q10" s="389" t="s">
        <v>15</v>
      </c>
      <c r="R10" s="389"/>
      <c r="S10" s="102"/>
    </row>
    <row r="11" spans="1:19" ht="115.5" customHeight="1">
      <c r="A11" s="384"/>
      <c r="B11" s="384"/>
      <c r="C11" s="384"/>
      <c r="D11" s="384"/>
      <c r="E11" s="384"/>
      <c r="F11" s="387"/>
      <c r="G11" s="408"/>
      <c r="H11" s="86" t="s">
        <v>50</v>
      </c>
      <c r="I11" s="86" t="s">
        <v>51</v>
      </c>
      <c r="J11" s="385"/>
      <c r="K11" s="87" t="s">
        <v>50</v>
      </c>
      <c r="L11" s="87" t="s">
        <v>51</v>
      </c>
      <c r="M11" s="388"/>
      <c r="N11" s="86" t="s">
        <v>50</v>
      </c>
      <c r="O11" s="86" t="s">
        <v>51</v>
      </c>
      <c r="P11" s="389"/>
      <c r="Q11" s="85" t="s">
        <v>50</v>
      </c>
      <c r="R11" s="85" t="s">
        <v>51</v>
      </c>
      <c r="S11" s="102"/>
    </row>
    <row r="12" spans="1:19" ht="33" customHeight="1">
      <c r="A12" s="127"/>
      <c r="B12" s="128" t="s">
        <v>67</v>
      </c>
      <c r="C12" s="127"/>
      <c r="D12" s="127"/>
      <c r="E12" s="127"/>
      <c r="F12" s="129"/>
      <c r="G12" s="173">
        <f>G13+G30</f>
        <v>29393.15</v>
      </c>
      <c r="H12" s="173">
        <f aca="true" t="shared" si="0" ref="H12:R12">H13+H30</f>
        <v>26751</v>
      </c>
      <c r="I12" s="173">
        <f t="shared" si="0"/>
        <v>2687.15</v>
      </c>
      <c r="J12" s="173">
        <f t="shared" si="0"/>
        <v>45273.7</v>
      </c>
      <c r="K12" s="173">
        <f t="shared" si="0"/>
        <v>40924.36</v>
      </c>
      <c r="L12" s="173">
        <f t="shared" si="0"/>
        <v>4348.94</v>
      </c>
      <c r="M12" s="173">
        <f t="shared" si="0"/>
        <v>2237</v>
      </c>
      <c r="N12" s="173">
        <f t="shared" si="0"/>
        <v>2237</v>
      </c>
      <c r="O12" s="173">
        <f t="shared" si="0"/>
        <v>0</v>
      </c>
      <c r="P12" s="173">
        <f>SUM(Q12:R12)</f>
        <v>12179</v>
      </c>
      <c r="Q12" s="173">
        <f t="shared" si="0"/>
        <v>11019</v>
      </c>
      <c r="R12" s="173">
        <f t="shared" si="0"/>
        <v>1160</v>
      </c>
      <c r="S12" s="102"/>
    </row>
    <row r="13" spans="1:19" ht="33" customHeight="1">
      <c r="A13" s="13" t="s">
        <v>4</v>
      </c>
      <c r="B13" s="13" t="s">
        <v>161</v>
      </c>
      <c r="C13" s="13"/>
      <c r="D13" s="13"/>
      <c r="E13" s="13"/>
      <c r="F13" s="71"/>
      <c r="G13" s="174">
        <f aca="true" t="shared" si="1" ref="G13:O13">G14+G16+G22+G26</f>
        <v>0</v>
      </c>
      <c r="H13" s="174">
        <f t="shared" si="1"/>
        <v>0</v>
      </c>
      <c r="I13" s="174">
        <f t="shared" si="1"/>
        <v>0</v>
      </c>
      <c r="J13" s="54">
        <f t="shared" si="1"/>
        <v>0</v>
      </c>
      <c r="K13" s="54">
        <f t="shared" si="1"/>
        <v>0</v>
      </c>
      <c r="L13" s="54">
        <f t="shared" si="1"/>
        <v>0</v>
      </c>
      <c r="M13" s="174">
        <f t="shared" si="1"/>
        <v>0</v>
      </c>
      <c r="N13" s="174">
        <f t="shared" si="1"/>
        <v>0</v>
      </c>
      <c r="O13" s="174">
        <f t="shared" si="1"/>
        <v>0</v>
      </c>
      <c r="P13" s="174">
        <f>P14+P15+P16+P17+P22+P26</f>
        <v>2109</v>
      </c>
      <c r="Q13" s="174">
        <f>Q14+Q15+Q16+Q17+Q22+Q26</f>
        <v>2109</v>
      </c>
      <c r="R13" s="174">
        <f>R14+R16+R22+R26</f>
        <v>0</v>
      </c>
      <c r="S13" s="102"/>
    </row>
    <row r="14" spans="1:19" s="104" customFormat="1" ht="43.5" customHeight="1">
      <c r="A14" s="89">
        <v>1</v>
      </c>
      <c r="B14" s="89" t="s">
        <v>62</v>
      </c>
      <c r="C14" s="52" t="s">
        <v>17</v>
      </c>
      <c r="D14" s="52" t="s">
        <v>64</v>
      </c>
      <c r="E14" s="52">
        <v>2019</v>
      </c>
      <c r="F14" s="93"/>
      <c r="G14" s="175">
        <f>SUM(H14:I14)</f>
        <v>0</v>
      </c>
      <c r="H14" s="175"/>
      <c r="I14" s="175"/>
      <c r="J14" s="63"/>
      <c r="K14" s="63"/>
      <c r="L14" s="63"/>
      <c r="M14" s="175">
        <f>SUM(N14:O14)</f>
        <v>0</v>
      </c>
      <c r="N14" s="175"/>
      <c r="O14" s="175"/>
      <c r="P14" s="176">
        <v>500</v>
      </c>
      <c r="Q14" s="176">
        <v>500</v>
      </c>
      <c r="R14" s="176">
        <v>0</v>
      </c>
      <c r="S14" s="103"/>
    </row>
    <row r="15" spans="1:19" s="104" customFormat="1" ht="42.75" customHeight="1">
      <c r="A15" s="89">
        <v>2</v>
      </c>
      <c r="B15" s="89" t="s">
        <v>136</v>
      </c>
      <c r="C15" s="52" t="s">
        <v>17</v>
      </c>
      <c r="D15" s="52" t="s">
        <v>64</v>
      </c>
      <c r="E15" s="52">
        <v>2019</v>
      </c>
      <c r="F15" s="93"/>
      <c r="G15" s="175"/>
      <c r="H15" s="175"/>
      <c r="I15" s="175"/>
      <c r="J15" s="63"/>
      <c r="K15" s="63"/>
      <c r="L15" s="63"/>
      <c r="M15" s="175"/>
      <c r="N15" s="175"/>
      <c r="O15" s="175"/>
      <c r="P15" s="176">
        <v>500</v>
      </c>
      <c r="Q15" s="176">
        <v>500</v>
      </c>
      <c r="R15" s="176"/>
      <c r="S15" s="103"/>
    </row>
    <row r="16" spans="1:19" s="104" customFormat="1" ht="40.5" customHeight="1">
      <c r="A16" s="89">
        <v>3</v>
      </c>
      <c r="B16" s="89" t="s">
        <v>63</v>
      </c>
      <c r="C16" s="52" t="s">
        <v>17</v>
      </c>
      <c r="D16" s="52" t="s">
        <v>64</v>
      </c>
      <c r="E16" s="52">
        <v>2019</v>
      </c>
      <c r="F16" s="93"/>
      <c r="G16" s="175">
        <f aca="true" t="shared" si="2" ref="G16:G29">SUM(H16:I16)</f>
        <v>0</v>
      </c>
      <c r="H16" s="175"/>
      <c r="I16" s="175"/>
      <c r="J16" s="63"/>
      <c r="K16" s="63"/>
      <c r="L16" s="63"/>
      <c r="M16" s="175">
        <f>SUM(N16:O16)</f>
        <v>0</v>
      </c>
      <c r="N16" s="175"/>
      <c r="O16" s="175"/>
      <c r="P16" s="176">
        <v>230</v>
      </c>
      <c r="Q16" s="176">
        <v>230</v>
      </c>
      <c r="R16" s="176">
        <v>0</v>
      </c>
      <c r="S16" s="103"/>
    </row>
    <row r="17" spans="1:19" s="104" customFormat="1" ht="39.75" customHeight="1">
      <c r="A17" s="89">
        <v>4</v>
      </c>
      <c r="B17" s="89" t="s">
        <v>188</v>
      </c>
      <c r="C17" s="52"/>
      <c r="D17" s="52"/>
      <c r="E17" s="52"/>
      <c r="F17" s="93"/>
      <c r="G17" s="175"/>
      <c r="H17" s="175"/>
      <c r="I17" s="175"/>
      <c r="J17" s="63"/>
      <c r="K17" s="63"/>
      <c r="L17" s="63"/>
      <c r="M17" s="175"/>
      <c r="N17" s="175"/>
      <c r="O17" s="175"/>
      <c r="P17" s="176">
        <f>SUM(P18:P21)</f>
        <v>30</v>
      </c>
      <c r="Q17" s="176">
        <f>SUM(Q18:Q21)</f>
        <v>30</v>
      </c>
      <c r="R17" s="176"/>
      <c r="S17" s="103"/>
    </row>
    <row r="18" spans="1:19" s="104" customFormat="1" ht="33" customHeight="1">
      <c r="A18" s="52"/>
      <c r="B18" s="158" t="s">
        <v>137</v>
      </c>
      <c r="C18" s="52" t="s">
        <v>17</v>
      </c>
      <c r="D18" s="52" t="s">
        <v>64</v>
      </c>
      <c r="E18" s="52">
        <v>2019</v>
      </c>
      <c r="F18" s="114"/>
      <c r="G18" s="177"/>
      <c r="H18" s="177"/>
      <c r="I18" s="177"/>
      <c r="J18" s="62"/>
      <c r="K18" s="62"/>
      <c r="L18" s="62"/>
      <c r="M18" s="177"/>
      <c r="N18" s="177"/>
      <c r="O18" s="177"/>
      <c r="P18" s="178">
        <v>15</v>
      </c>
      <c r="Q18" s="178">
        <v>15</v>
      </c>
      <c r="R18" s="178"/>
      <c r="S18" s="103"/>
    </row>
    <row r="19" spans="1:19" s="104" customFormat="1" ht="33" customHeight="1">
      <c r="A19" s="52"/>
      <c r="B19" s="158" t="s">
        <v>141</v>
      </c>
      <c r="C19" s="52" t="s">
        <v>45</v>
      </c>
      <c r="D19" s="52" t="s">
        <v>138</v>
      </c>
      <c r="E19" s="52">
        <v>2019</v>
      </c>
      <c r="F19" s="114"/>
      <c r="G19" s="177"/>
      <c r="H19" s="177"/>
      <c r="I19" s="177"/>
      <c r="J19" s="62"/>
      <c r="K19" s="62"/>
      <c r="L19" s="62"/>
      <c r="M19" s="177"/>
      <c r="N19" s="177"/>
      <c r="O19" s="177"/>
      <c r="P19" s="178">
        <v>5</v>
      </c>
      <c r="Q19" s="178">
        <v>5</v>
      </c>
      <c r="R19" s="178"/>
      <c r="S19" s="103"/>
    </row>
    <row r="20" spans="1:19" s="104" customFormat="1" ht="33" customHeight="1">
      <c r="A20" s="52"/>
      <c r="B20" s="158" t="s">
        <v>141</v>
      </c>
      <c r="C20" s="52" t="s">
        <v>46</v>
      </c>
      <c r="D20" s="52" t="s">
        <v>139</v>
      </c>
      <c r="E20" s="52">
        <v>2019</v>
      </c>
      <c r="F20" s="114"/>
      <c r="G20" s="177"/>
      <c r="H20" s="177"/>
      <c r="I20" s="177"/>
      <c r="J20" s="62"/>
      <c r="K20" s="62"/>
      <c r="L20" s="62"/>
      <c r="M20" s="177"/>
      <c r="N20" s="177"/>
      <c r="O20" s="177"/>
      <c r="P20" s="178">
        <v>5</v>
      </c>
      <c r="Q20" s="178">
        <v>5</v>
      </c>
      <c r="R20" s="178"/>
      <c r="S20" s="103"/>
    </row>
    <row r="21" spans="1:19" s="104" customFormat="1" ht="33" customHeight="1">
      <c r="A21" s="52"/>
      <c r="B21" s="158" t="s">
        <v>141</v>
      </c>
      <c r="C21" s="52" t="s">
        <v>44</v>
      </c>
      <c r="D21" s="52" t="s">
        <v>140</v>
      </c>
      <c r="E21" s="52">
        <v>2019</v>
      </c>
      <c r="F21" s="114"/>
      <c r="G21" s="177"/>
      <c r="H21" s="177"/>
      <c r="I21" s="177"/>
      <c r="J21" s="62"/>
      <c r="K21" s="62"/>
      <c r="L21" s="62"/>
      <c r="M21" s="177"/>
      <c r="N21" s="177"/>
      <c r="O21" s="177"/>
      <c r="P21" s="178">
        <v>5</v>
      </c>
      <c r="Q21" s="178">
        <v>5</v>
      </c>
      <c r="R21" s="178"/>
      <c r="S21" s="103"/>
    </row>
    <row r="22" spans="1:19" s="104" customFormat="1" ht="33" customHeight="1">
      <c r="A22" s="89">
        <v>5</v>
      </c>
      <c r="B22" s="89" t="s">
        <v>65</v>
      </c>
      <c r="C22" s="89"/>
      <c r="D22" s="89"/>
      <c r="E22" s="89"/>
      <c r="F22" s="93"/>
      <c r="G22" s="176">
        <f aca="true" t="shared" si="3" ref="G22:P22">SUM(G23:G25)</f>
        <v>0</v>
      </c>
      <c r="H22" s="176">
        <f t="shared" si="3"/>
        <v>0</v>
      </c>
      <c r="I22" s="176">
        <f t="shared" si="3"/>
        <v>0</v>
      </c>
      <c r="J22" s="176">
        <f t="shared" si="3"/>
        <v>0</v>
      </c>
      <c r="K22" s="176">
        <f t="shared" si="3"/>
        <v>0</v>
      </c>
      <c r="L22" s="176">
        <f t="shared" si="3"/>
        <v>0</v>
      </c>
      <c r="M22" s="176">
        <f t="shared" si="3"/>
        <v>0</v>
      </c>
      <c r="N22" s="176">
        <f t="shared" si="3"/>
        <v>0</v>
      </c>
      <c r="O22" s="176">
        <f t="shared" si="3"/>
        <v>0</v>
      </c>
      <c r="P22" s="176">
        <f t="shared" si="3"/>
        <v>95</v>
      </c>
      <c r="Q22" s="176">
        <f>SUM(Q23:Q25)</f>
        <v>95</v>
      </c>
      <c r="R22" s="176">
        <f>SUM(R23:R25)</f>
        <v>0</v>
      </c>
      <c r="S22" s="103"/>
    </row>
    <row r="23" spans="1:19" ht="33" customHeight="1">
      <c r="A23" s="10" t="s">
        <v>5</v>
      </c>
      <c r="B23" s="9" t="s">
        <v>45</v>
      </c>
      <c r="C23" s="52" t="s">
        <v>45</v>
      </c>
      <c r="D23" s="52" t="s">
        <v>138</v>
      </c>
      <c r="E23" s="10">
        <v>2018</v>
      </c>
      <c r="F23" s="94"/>
      <c r="G23" s="175">
        <f t="shared" si="2"/>
        <v>0</v>
      </c>
      <c r="H23" s="37"/>
      <c r="I23" s="37"/>
      <c r="J23" s="60"/>
      <c r="K23" s="60"/>
      <c r="L23" s="60"/>
      <c r="M23" s="175">
        <f>SUM(N23:O23)</f>
        <v>0</v>
      </c>
      <c r="N23" s="37"/>
      <c r="O23" s="37"/>
      <c r="P23" s="53">
        <v>31</v>
      </c>
      <c r="Q23" s="179">
        <v>31</v>
      </c>
      <c r="R23" s="53">
        <v>0</v>
      </c>
      <c r="S23" s="102"/>
    </row>
    <row r="24" spans="1:19" ht="33" customHeight="1">
      <c r="A24" s="10" t="s">
        <v>5</v>
      </c>
      <c r="B24" s="9" t="s">
        <v>46</v>
      </c>
      <c r="C24" s="52" t="s">
        <v>46</v>
      </c>
      <c r="D24" s="52" t="s">
        <v>139</v>
      </c>
      <c r="E24" s="10">
        <v>2018</v>
      </c>
      <c r="F24" s="94"/>
      <c r="G24" s="175">
        <f t="shared" si="2"/>
        <v>0</v>
      </c>
      <c r="H24" s="37"/>
      <c r="I24" s="37"/>
      <c r="J24" s="60"/>
      <c r="K24" s="60"/>
      <c r="L24" s="60"/>
      <c r="M24" s="175">
        <f>SUM(N24:O24)</f>
        <v>0</v>
      </c>
      <c r="N24" s="37"/>
      <c r="O24" s="37"/>
      <c r="P24" s="53">
        <v>32</v>
      </c>
      <c r="Q24" s="53">
        <v>32</v>
      </c>
      <c r="R24" s="53">
        <v>0</v>
      </c>
      <c r="S24" s="102"/>
    </row>
    <row r="25" spans="1:19" ht="33" customHeight="1">
      <c r="A25" s="10" t="s">
        <v>5</v>
      </c>
      <c r="B25" s="9" t="s">
        <v>44</v>
      </c>
      <c r="C25" s="52" t="s">
        <v>44</v>
      </c>
      <c r="D25" s="52" t="s">
        <v>140</v>
      </c>
      <c r="E25" s="10">
        <v>2018</v>
      </c>
      <c r="F25" s="94"/>
      <c r="G25" s="175">
        <f t="shared" si="2"/>
        <v>0</v>
      </c>
      <c r="H25" s="37"/>
      <c r="I25" s="37"/>
      <c r="J25" s="60"/>
      <c r="K25" s="60"/>
      <c r="L25" s="60"/>
      <c r="M25" s="175">
        <f>SUM(N25:O25)</f>
        <v>0</v>
      </c>
      <c r="N25" s="37"/>
      <c r="O25" s="37"/>
      <c r="P25" s="53">
        <v>32</v>
      </c>
      <c r="Q25" s="53">
        <v>32</v>
      </c>
      <c r="R25" s="53">
        <v>0</v>
      </c>
      <c r="S25" s="102"/>
    </row>
    <row r="26" spans="1:19" ht="33" customHeight="1">
      <c r="A26" s="89">
        <v>6</v>
      </c>
      <c r="B26" s="89" t="s">
        <v>66</v>
      </c>
      <c r="C26" s="89"/>
      <c r="D26" s="89"/>
      <c r="E26" s="89"/>
      <c r="F26" s="93"/>
      <c r="G26" s="176">
        <f aca="true" t="shared" si="4" ref="G26:P26">SUM(G27:G29)</f>
        <v>0</v>
      </c>
      <c r="H26" s="176">
        <f t="shared" si="4"/>
        <v>0</v>
      </c>
      <c r="I26" s="176">
        <f t="shared" si="4"/>
        <v>0</v>
      </c>
      <c r="J26" s="176">
        <f t="shared" si="4"/>
        <v>0</v>
      </c>
      <c r="K26" s="176">
        <f t="shared" si="4"/>
        <v>0</v>
      </c>
      <c r="L26" s="176">
        <f t="shared" si="4"/>
        <v>0</v>
      </c>
      <c r="M26" s="176">
        <f t="shared" si="4"/>
        <v>0</v>
      </c>
      <c r="N26" s="176">
        <f t="shared" si="4"/>
        <v>0</v>
      </c>
      <c r="O26" s="176">
        <f t="shared" si="4"/>
        <v>0</v>
      </c>
      <c r="P26" s="176">
        <f t="shared" si="4"/>
        <v>754</v>
      </c>
      <c r="Q26" s="176">
        <f>SUM(Q27:Q29)</f>
        <v>754</v>
      </c>
      <c r="R26" s="176">
        <f>SUM(R27:R29)</f>
        <v>0</v>
      </c>
      <c r="S26" s="102"/>
    </row>
    <row r="27" spans="1:19" ht="33" customHeight="1">
      <c r="A27" s="10" t="s">
        <v>5</v>
      </c>
      <c r="B27" s="9" t="s">
        <v>45</v>
      </c>
      <c r="C27" s="10" t="s">
        <v>45</v>
      </c>
      <c r="D27" s="10" t="s">
        <v>45</v>
      </c>
      <c r="E27" s="10">
        <v>2018</v>
      </c>
      <c r="F27" s="94"/>
      <c r="G27" s="175">
        <f t="shared" si="2"/>
        <v>0</v>
      </c>
      <c r="H27" s="37"/>
      <c r="I27" s="37"/>
      <c r="J27" s="60"/>
      <c r="K27" s="60"/>
      <c r="L27" s="60"/>
      <c r="M27" s="175">
        <f>SUM(N27:O27)</f>
        <v>0</v>
      </c>
      <c r="N27" s="37"/>
      <c r="O27" s="37"/>
      <c r="P27" s="53">
        <v>251</v>
      </c>
      <c r="Q27" s="53">
        <v>251</v>
      </c>
      <c r="R27" s="53">
        <v>0</v>
      </c>
      <c r="S27" s="102"/>
    </row>
    <row r="28" spans="1:19" ht="33" customHeight="1">
      <c r="A28" s="10" t="s">
        <v>5</v>
      </c>
      <c r="B28" s="9" t="s">
        <v>46</v>
      </c>
      <c r="C28" s="10" t="s">
        <v>46</v>
      </c>
      <c r="D28" s="10" t="s">
        <v>46</v>
      </c>
      <c r="E28" s="10">
        <v>2018</v>
      </c>
      <c r="F28" s="94"/>
      <c r="G28" s="175">
        <f t="shared" si="2"/>
        <v>0</v>
      </c>
      <c r="H28" s="37"/>
      <c r="I28" s="37"/>
      <c r="J28" s="60"/>
      <c r="K28" s="60"/>
      <c r="L28" s="60"/>
      <c r="M28" s="175">
        <f>SUM(N28:O28)</f>
        <v>0</v>
      </c>
      <c r="N28" s="37"/>
      <c r="O28" s="37"/>
      <c r="P28" s="53">
        <v>251</v>
      </c>
      <c r="Q28" s="53">
        <v>251</v>
      </c>
      <c r="R28" s="53">
        <v>0</v>
      </c>
      <c r="S28" s="102"/>
    </row>
    <row r="29" spans="1:19" ht="33" customHeight="1">
      <c r="A29" s="10" t="s">
        <v>5</v>
      </c>
      <c r="B29" s="9" t="s">
        <v>44</v>
      </c>
      <c r="C29" s="10" t="s">
        <v>44</v>
      </c>
      <c r="D29" s="10" t="s">
        <v>44</v>
      </c>
      <c r="E29" s="10">
        <v>2018</v>
      </c>
      <c r="F29" s="94"/>
      <c r="G29" s="175">
        <f t="shared" si="2"/>
        <v>0</v>
      </c>
      <c r="H29" s="37"/>
      <c r="I29" s="37"/>
      <c r="J29" s="60"/>
      <c r="K29" s="60"/>
      <c r="L29" s="60"/>
      <c r="M29" s="175">
        <f>SUM(N29:O29)</f>
        <v>0</v>
      </c>
      <c r="N29" s="37"/>
      <c r="O29" s="37"/>
      <c r="P29" s="53">
        <v>252</v>
      </c>
      <c r="Q29" s="53">
        <v>252</v>
      </c>
      <c r="R29" s="53">
        <v>0</v>
      </c>
      <c r="S29" s="102"/>
    </row>
    <row r="30" spans="1:19" ht="33" customHeight="1">
      <c r="A30" s="75" t="s">
        <v>6</v>
      </c>
      <c r="B30" s="75" t="s">
        <v>122</v>
      </c>
      <c r="C30" s="75"/>
      <c r="D30" s="75"/>
      <c r="E30" s="88"/>
      <c r="F30" s="71"/>
      <c r="G30" s="180">
        <f>G31+G46</f>
        <v>29393.15</v>
      </c>
      <c r="H30" s="180">
        <f aca="true" t="shared" si="5" ref="H30:R30">H31+H46</f>
        <v>26751</v>
      </c>
      <c r="I30" s="180">
        <f t="shared" si="5"/>
        <v>2687.15</v>
      </c>
      <c r="J30" s="180">
        <f t="shared" si="5"/>
        <v>45273.7</v>
      </c>
      <c r="K30" s="180">
        <f t="shared" si="5"/>
        <v>40924.36</v>
      </c>
      <c r="L30" s="180">
        <f t="shared" si="5"/>
        <v>4348.94</v>
      </c>
      <c r="M30" s="180">
        <f t="shared" si="5"/>
        <v>2237</v>
      </c>
      <c r="N30" s="180">
        <f t="shared" si="5"/>
        <v>2237</v>
      </c>
      <c r="O30" s="180">
        <f t="shared" si="5"/>
        <v>0</v>
      </c>
      <c r="P30" s="180">
        <f t="shared" si="5"/>
        <v>10070.4</v>
      </c>
      <c r="Q30" s="180">
        <f t="shared" si="5"/>
        <v>8910</v>
      </c>
      <c r="R30" s="180">
        <f t="shared" si="5"/>
        <v>1160</v>
      </c>
      <c r="S30" s="102"/>
    </row>
    <row r="31" spans="1:19" ht="27.75" customHeight="1">
      <c r="A31" s="75">
        <v>1</v>
      </c>
      <c r="B31" s="75" t="s">
        <v>33</v>
      </c>
      <c r="C31" s="75"/>
      <c r="D31" s="75"/>
      <c r="E31" s="88"/>
      <c r="F31" s="139"/>
      <c r="G31" s="180">
        <f>SUM(G32:G45)</f>
        <v>25479.75</v>
      </c>
      <c r="H31" s="180">
        <f aca="true" t="shared" si="6" ref="H31:R31">SUM(H32:H45)</f>
        <v>22990</v>
      </c>
      <c r="I31" s="180">
        <f t="shared" si="6"/>
        <v>2534.75</v>
      </c>
      <c r="J31" s="180">
        <f t="shared" si="6"/>
        <v>20680.15</v>
      </c>
      <c r="K31" s="180">
        <f t="shared" si="6"/>
        <v>18581.68</v>
      </c>
      <c r="L31" s="180">
        <f t="shared" si="6"/>
        <v>2098.47</v>
      </c>
      <c r="M31" s="180">
        <f t="shared" si="6"/>
        <v>0</v>
      </c>
      <c r="N31" s="180">
        <f t="shared" si="6"/>
        <v>0</v>
      </c>
      <c r="O31" s="180">
        <f t="shared" si="6"/>
        <v>0</v>
      </c>
      <c r="P31" s="180">
        <f t="shared" si="6"/>
        <v>1260</v>
      </c>
      <c r="Q31" s="180">
        <f t="shared" si="6"/>
        <v>1260</v>
      </c>
      <c r="R31" s="180">
        <f t="shared" si="6"/>
        <v>0</v>
      </c>
      <c r="S31" s="102"/>
    </row>
    <row r="32" spans="1:26" s="167" customFormat="1" ht="47.25" customHeight="1">
      <c r="A32" s="164" t="s">
        <v>5</v>
      </c>
      <c r="B32" s="30" t="s">
        <v>93</v>
      </c>
      <c r="C32" s="165" t="s">
        <v>94</v>
      </c>
      <c r="D32" s="165" t="s">
        <v>44</v>
      </c>
      <c r="E32" s="165">
        <v>2019</v>
      </c>
      <c r="F32" s="165"/>
      <c r="G32" s="181">
        <f>H32+I32</f>
        <v>3531.7</v>
      </c>
      <c r="H32" s="181">
        <v>2992.18</v>
      </c>
      <c r="I32" s="181">
        <v>539.52</v>
      </c>
      <c r="J32" s="181">
        <v>3531.7</v>
      </c>
      <c r="K32" s="181">
        <v>2992.18</v>
      </c>
      <c r="L32" s="181">
        <v>539.52</v>
      </c>
      <c r="M32" s="181">
        <v>0</v>
      </c>
      <c r="N32" s="181">
        <v>0</v>
      </c>
      <c r="O32" s="181">
        <v>0</v>
      </c>
      <c r="P32" s="181">
        <v>120</v>
      </c>
      <c r="Q32" s="181">
        <v>120</v>
      </c>
      <c r="R32" s="181">
        <v>0</v>
      </c>
      <c r="S32" s="166"/>
      <c r="Z32" s="168">
        <f>8910-P30</f>
        <v>-1160.3999999999996</v>
      </c>
    </row>
    <row r="33" spans="1:20" s="167" customFormat="1" ht="41.25" customHeight="1">
      <c r="A33" s="164" t="s">
        <v>5</v>
      </c>
      <c r="B33" s="30" t="s">
        <v>174</v>
      </c>
      <c r="C33" s="169" t="s">
        <v>173</v>
      </c>
      <c r="D33" s="169" t="s">
        <v>44</v>
      </c>
      <c r="E33" s="169">
        <v>2019</v>
      </c>
      <c r="F33" s="170"/>
      <c r="G33" s="181">
        <f>H33+I33</f>
        <v>1118.7</v>
      </c>
      <c r="H33" s="181">
        <v>1017</v>
      </c>
      <c r="I33" s="181">
        <v>101.7</v>
      </c>
      <c r="J33" s="181">
        <v>1118.7</v>
      </c>
      <c r="K33" s="181">
        <v>1017</v>
      </c>
      <c r="L33" s="181">
        <v>101.7</v>
      </c>
      <c r="M33" s="181">
        <v>0</v>
      </c>
      <c r="N33" s="181">
        <v>0</v>
      </c>
      <c r="O33" s="181">
        <v>0</v>
      </c>
      <c r="P33" s="181">
        <f>Q33+R33</f>
        <v>120</v>
      </c>
      <c r="Q33" s="181">
        <v>120</v>
      </c>
      <c r="R33" s="181">
        <v>0</v>
      </c>
      <c r="S33" s="166"/>
      <c r="T33" s="168">
        <f>T31-Q33-Q37-Q39-Q40-Q44</f>
        <v>-420</v>
      </c>
    </row>
    <row r="34" spans="1:20" s="167" customFormat="1" ht="33" customHeight="1">
      <c r="A34" s="164" t="s">
        <v>5</v>
      </c>
      <c r="B34" s="30" t="s">
        <v>163</v>
      </c>
      <c r="C34" s="169" t="s">
        <v>81</v>
      </c>
      <c r="D34" s="169" t="s">
        <v>44</v>
      </c>
      <c r="E34" s="169">
        <v>2020</v>
      </c>
      <c r="F34" s="170"/>
      <c r="G34" s="181">
        <v>910.6</v>
      </c>
      <c r="H34" s="181">
        <v>872.82</v>
      </c>
      <c r="I34" s="181">
        <v>82.78</v>
      </c>
      <c r="J34" s="181"/>
      <c r="K34" s="181"/>
      <c r="L34" s="181"/>
      <c r="M34" s="181"/>
      <c r="N34" s="181"/>
      <c r="O34" s="181"/>
      <c r="P34" s="181">
        <f>Q34+R34</f>
        <v>100</v>
      </c>
      <c r="Q34" s="181">
        <v>100</v>
      </c>
      <c r="R34" s="181"/>
      <c r="S34" s="166"/>
      <c r="T34" s="168"/>
    </row>
    <row r="35" spans="1:20" s="167" customFormat="1" ht="33" customHeight="1">
      <c r="A35" s="164" t="s">
        <v>5</v>
      </c>
      <c r="B35" s="30" t="s">
        <v>164</v>
      </c>
      <c r="C35" s="169" t="s">
        <v>165</v>
      </c>
      <c r="D35" s="169" t="s">
        <v>166</v>
      </c>
      <c r="E35" s="169">
        <v>2020</v>
      </c>
      <c r="F35" s="170"/>
      <c r="G35" s="182">
        <v>715</v>
      </c>
      <c r="H35" s="182">
        <v>650</v>
      </c>
      <c r="I35" s="182">
        <v>65</v>
      </c>
      <c r="J35" s="181"/>
      <c r="K35" s="181"/>
      <c r="L35" s="181"/>
      <c r="M35" s="181"/>
      <c r="N35" s="181"/>
      <c r="O35" s="181"/>
      <c r="P35" s="181">
        <v>50</v>
      </c>
      <c r="Q35" s="181">
        <v>50</v>
      </c>
      <c r="R35" s="181"/>
      <c r="S35" s="166"/>
      <c r="T35" s="168"/>
    </row>
    <row r="36" spans="1:20" s="167" customFormat="1" ht="48.75" customHeight="1">
      <c r="A36" s="164" t="s">
        <v>5</v>
      </c>
      <c r="B36" s="30" t="s">
        <v>167</v>
      </c>
      <c r="C36" s="169" t="s">
        <v>168</v>
      </c>
      <c r="D36" s="169" t="s">
        <v>166</v>
      </c>
      <c r="E36" s="169">
        <v>2020</v>
      </c>
      <c r="F36" s="170"/>
      <c r="G36" s="182">
        <v>605</v>
      </c>
      <c r="H36" s="182">
        <v>550</v>
      </c>
      <c r="I36" s="182">
        <v>55</v>
      </c>
      <c r="J36" s="181"/>
      <c r="K36" s="181"/>
      <c r="L36" s="181"/>
      <c r="M36" s="181"/>
      <c r="N36" s="181"/>
      <c r="O36" s="181"/>
      <c r="P36" s="181">
        <v>50</v>
      </c>
      <c r="Q36" s="181">
        <v>50</v>
      </c>
      <c r="R36" s="181"/>
      <c r="S36" s="166"/>
      <c r="T36" s="168"/>
    </row>
    <row r="37" spans="1:20" s="167" customFormat="1" ht="55.5" customHeight="1">
      <c r="A37" s="164" t="s">
        <v>5</v>
      </c>
      <c r="B37" s="30" t="s">
        <v>95</v>
      </c>
      <c r="C37" s="171" t="s">
        <v>106</v>
      </c>
      <c r="D37" s="169" t="s">
        <v>46</v>
      </c>
      <c r="E37" s="169">
        <v>2019</v>
      </c>
      <c r="F37" s="133"/>
      <c r="G37" s="181">
        <f aca="true" t="shared" si="7" ref="G37:G45">H37+I37</f>
        <v>574.75</v>
      </c>
      <c r="H37" s="181">
        <v>522.5</v>
      </c>
      <c r="I37" s="181">
        <v>52.25</v>
      </c>
      <c r="J37" s="181">
        <v>574.75</v>
      </c>
      <c r="K37" s="181">
        <v>522.5</v>
      </c>
      <c r="L37" s="181">
        <v>52.25</v>
      </c>
      <c r="M37" s="181">
        <v>0</v>
      </c>
      <c r="N37" s="181">
        <v>0</v>
      </c>
      <c r="O37" s="181">
        <v>0</v>
      </c>
      <c r="P37" s="181">
        <v>50</v>
      </c>
      <c r="Q37" s="181">
        <v>50</v>
      </c>
      <c r="R37" s="181">
        <v>0</v>
      </c>
      <c r="S37" s="166"/>
      <c r="T37" s="168">
        <f>SUM(Q33:Q44)</f>
        <v>990</v>
      </c>
    </row>
    <row r="38" spans="1:19" s="167" customFormat="1" ht="61.5" customHeight="1">
      <c r="A38" s="164" t="s">
        <v>5</v>
      </c>
      <c r="B38" s="30" t="s">
        <v>96</v>
      </c>
      <c r="C38" s="165" t="s">
        <v>80</v>
      </c>
      <c r="D38" s="165" t="s">
        <v>46</v>
      </c>
      <c r="E38" s="165" t="s">
        <v>101</v>
      </c>
      <c r="F38" s="172"/>
      <c r="G38" s="181">
        <f>H38+I38</f>
        <v>1996.5</v>
      </c>
      <c r="H38" s="181">
        <v>1815</v>
      </c>
      <c r="I38" s="181">
        <v>181.5</v>
      </c>
      <c r="J38" s="181">
        <v>1996.5</v>
      </c>
      <c r="K38" s="181">
        <v>1815</v>
      </c>
      <c r="L38" s="181">
        <v>181.5</v>
      </c>
      <c r="M38" s="181">
        <v>0</v>
      </c>
      <c r="N38" s="181">
        <v>0</v>
      </c>
      <c r="O38" s="181">
        <v>0</v>
      </c>
      <c r="P38" s="181">
        <f>Q38+R38</f>
        <v>100</v>
      </c>
      <c r="Q38" s="181">
        <v>100</v>
      </c>
      <c r="R38" s="181">
        <v>0</v>
      </c>
      <c r="S38" s="166"/>
    </row>
    <row r="39" spans="1:20" s="167" customFormat="1" ht="54" customHeight="1">
      <c r="A39" s="164" t="s">
        <v>5</v>
      </c>
      <c r="B39" s="30" t="s">
        <v>97</v>
      </c>
      <c r="C39" s="169" t="s">
        <v>80</v>
      </c>
      <c r="D39" s="169" t="s">
        <v>46</v>
      </c>
      <c r="E39" s="169">
        <v>2019</v>
      </c>
      <c r="F39" s="133"/>
      <c r="G39" s="181">
        <f t="shared" si="7"/>
        <v>792</v>
      </c>
      <c r="H39" s="181">
        <v>720</v>
      </c>
      <c r="I39" s="181">
        <v>72</v>
      </c>
      <c r="J39" s="181">
        <v>792</v>
      </c>
      <c r="K39" s="181">
        <v>720</v>
      </c>
      <c r="L39" s="181">
        <v>72</v>
      </c>
      <c r="M39" s="181">
        <v>0</v>
      </c>
      <c r="N39" s="181">
        <v>0</v>
      </c>
      <c r="O39" s="181">
        <v>0</v>
      </c>
      <c r="P39" s="181">
        <v>100</v>
      </c>
      <c r="Q39" s="181">
        <v>100</v>
      </c>
      <c r="R39" s="181">
        <v>0</v>
      </c>
      <c r="S39" s="166"/>
      <c r="T39" s="168">
        <f>T31-T37</f>
        <v>-990</v>
      </c>
    </row>
    <row r="40" spans="1:19" s="167" customFormat="1" ht="51.75" customHeight="1">
      <c r="A40" s="164" t="s">
        <v>5</v>
      </c>
      <c r="B40" s="30" t="s">
        <v>98</v>
      </c>
      <c r="C40" s="169" t="s">
        <v>80</v>
      </c>
      <c r="D40" s="169" t="s">
        <v>46</v>
      </c>
      <c r="E40" s="169">
        <v>2019</v>
      </c>
      <c r="F40" s="133"/>
      <c r="G40" s="181">
        <f t="shared" si="7"/>
        <v>897.6</v>
      </c>
      <c r="H40" s="181">
        <v>816</v>
      </c>
      <c r="I40" s="181">
        <v>81.6</v>
      </c>
      <c r="J40" s="181">
        <v>897.6</v>
      </c>
      <c r="K40" s="181">
        <v>816</v>
      </c>
      <c r="L40" s="181">
        <v>81.6</v>
      </c>
      <c r="M40" s="181">
        <v>0</v>
      </c>
      <c r="N40" s="181">
        <v>0</v>
      </c>
      <c r="O40" s="181">
        <v>0</v>
      </c>
      <c r="P40" s="181">
        <f>Q40+R40</f>
        <v>100</v>
      </c>
      <c r="Q40" s="181">
        <v>100</v>
      </c>
      <c r="R40" s="181">
        <v>0</v>
      </c>
      <c r="S40" s="166"/>
    </row>
    <row r="41" spans="1:19" s="167" customFormat="1" ht="52.5" customHeight="1">
      <c r="A41" s="164" t="s">
        <v>5</v>
      </c>
      <c r="B41" s="30" t="s">
        <v>190</v>
      </c>
      <c r="C41" s="165" t="s">
        <v>100</v>
      </c>
      <c r="D41" s="165" t="s">
        <v>46</v>
      </c>
      <c r="E41" s="165" t="s">
        <v>101</v>
      </c>
      <c r="F41" s="172"/>
      <c r="G41" s="181">
        <f>H41+I41</f>
        <v>1491.6</v>
      </c>
      <c r="H41" s="181">
        <v>1356</v>
      </c>
      <c r="I41" s="181">
        <v>135.6</v>
      </c>
      <c r="J41" s="181">
        <v>1491.6</v>
      </c>
      <c r="K41" s="181">
        <v>1356</v>
      </c>
      <c r="L41" s="181">
        <v>135.6</v>
      </c>
      <c r="M41" s="181">
        <v>0</v>
      </c>
      <c r="N41" s="181">
        <v>0</v>
      </c>
      <c r="O41" s="181">
        <v>0</v>
      </c>
      <c r="P41" s="181">
        <f>Q41+R41</f>
        <v>120</v>
      </c>
      <c r="Q41" s="181">
        <v>120</v>
      </c>
      <c r="R41" s="181">
        <v>0</v>
      </c>
      <c r="S41" s="166"/>
    </row>
    <row r="42" spans="1:19" s="167" customFormat="1" ht="48" customHeight="1">
      <c r="A42" s="164" t="s">
        <v>5</v>
      </c>
      <c r="B42" s="30" t="s">
        <v>171</v>
      </c>
      <c r="C42" s="171" t="s">
        <v>172</v>
      </c>
      <c r="D42" s="169" t="s">
        <v>46</v>
      </c>
      <c r="E42" s="169">
        <v>2020</v>
      </c>
      <c r="F42" s="172"/>
      <c r="G42" s="181">
        <v>1831.5</v>
      </c>
      <c r="H42" s="181">
        <v>1665</v>
      </c>
      <c r="I42" s="181">
        <v>166.5</v>
      </c>
      <c r="J42" s="181"/>
      <c r="K42" s="181"/>
      <c r="L42" s="181"/>
      <c r="M42" s="181"/>
      <c r="N42" s="181"/>
      <c r="O42" s="181"/>
      <c r="P42" s="181">
        <v>100</v>
      </c>
      <c r="Q42" s="181">
        <v>100</v>
      </c>
      <c r="R42" s="181"/>
      <c r="S42" s="166"/>
    </row>
    <row r="43" spans="1:19" s="167" customFormat="1" ht="54" customHeight="1">
      <c r="A43" s="164" t="s">
        <v>5</v>
      </c>
      <c r="B43" s="30" t="s">
        <v>169</v>
      </c>
      <c r="C43" s="169" t="s">
        <v>170</v>
      </c>
      <c r="D43" s="169" t="s">
        <v>46</v>
      </c>
      <c r="E43" s="169">
        <v>2020</v>
      </c>
      <c r="F43" s="172"/>
      <c r="G43" s="181">
        <v>737.5</v>
      </c>
      <c r="H43" s="181">
        <v>670.5</v>
      </c>
      <c r="I43" s="181">
        <v>67</v>
      </c>
      <c r="J43" s="181"/>
      <c r="K43" s="181"/>
      <c r="L43" s="181"/>
      <c r="M43" s="181"/>
      <c r="N43" s="181"/>
      <c r="O43" s="181"/>
      <c r="P43" s="181">
        <v>50</v>
      </c>
      <c r="Q43" s="181">
        <v>50</v>
      </c>
      <c r="R43" s="181"/>
      <c r="S43" s="166"/>
    </row>
    <row r="44" spans="1:19" s="167" customFormat="1" ht="41.25" customHeight="1">
      <c r="A44" s="164" t="s">
        <v>5</v>
      </c>
      <c r="B44" s="30" t="s">
        <v>83</v>
      </c>
      <c r="C44" s="169" t="s">
        <v>85</v>
      </c>
      <c r="D44" s="169" t="s">
        <v>82</v>
      </c>
      <c r="E44" s="169">
        <v>2019</v>
      </c>
      <c r="F44" s="133"/>
      <c r="G44" s="181">
        <f t="shared" si="7"/>
        <v>715</v>
      </c>
      <c r="H44" s="181">
        <v>650</v>
      </c>
      <c r="I44" s="181">
        <v>65</v>
      </c>
      <c r="J44" s="181">
        <v>715</v>
      </c>
      <c r="K44" s="181">
        <v>650</v>
      </c>
      <c r="L44" s="181">
        <v>65</v>
      </c>
      <c r="M44" s="181">
        <v>0</v>
      </c>
      <c r="N44" s="181">
        <v>0</v>
      </c>
      <c r="O44" s="181">
        <v>0</v>
      </c>
      <c r="P44" s="181">
        <v>50</v>
      </c>
      <c r="Q44" s="181">
        <v>50</v>
      </c>
      <c r="R44" s="181">
        <v>0</v>
      </c>
      <c r="S44" s="166"/>
    </row>
    <row r="45" spans="1:19" s="167" customFormat="1" ht="45.75" customHeight="1">
      <c r="A45" s="164" t="s">
        <v>5</v>
      </c>
      <c r="B45" s="30" t="s">
        <v>102</v>
      </c>
      <c r="C45" s="165" t="s">
        <v>103</v>
      </c>
      <c r="D45" s="165" t="s">
        <v>82</v>
      </c>
      <c r="E45" s="165" t="s">
        <v>101</v>
      </c>
      <c r="F45" s="172"/>
      <c r="G45" s="181">
        <f t="shared" si="7"/>
        <v>9562.3</v>
      </c>
      <c r="H45" s="181">
        <v>8693</v>
      </c>
      <c r="I45" s="181">
        <v>869.3</v>
      </c>
      <c r="J45" s="181">
        <v>9562.3</v>
      </c>
      <c r="K45" s="181">
        <v>8693</v>
      </c>
      <c r="L45" s="181">
        <v>869.3</v>
      </c>
      <c r="M45" s="181">
        <v>0</v>
      </c>
      <c r="N45" s="181">
        <v>0</v>
      </c>
      <c r="O45" s="181">
        <v>0</v>
      </c>
      <c r="P45" s="181">
        <v>150</v>
      </c>
      <c r="Q45" s="181">
        <v>150</v>
      </c>
      <c r="R45" s="181">
        <v>0</v>
      </c>
      <c r="S45" s="166"/>
    </row>
    <row r="46" spans="1:19" ht="30" customHeight="1">
      <c r="A46" s="75">
        <v>2</v>
      </c>
      <c r="B46" s="75" t="s">
        <v>162</v>
      </c>
      <c r="C46" s="75"/>
      <c r="D46" s="75"/>
      <c r="E46" s="88"/>
      <c r="F46" s="139"/>
      <c r="G46" s="180">
        <f>G47+G49</f>
        <v>3913.4</v>
      </c>
      <c r="H46" s="180">
        <f aca="true" t="shared" si="8" ref="H46:R46">H47+H49</f>
        <v>3761</v>
      </c>
      <c r="I46" s="180">
        <f t="shared" si="8"/>
        <v>152.4</v>
      </c>
      <c r="J46" s="180">
        <f t="shared" si="8"/>
        <v>24593.55</v>
      </c>
      <c r="K46" s="180">
        <f t="shared" si="8"/>
        <v>22342.68</v>
      </c>
      <c r="L46" s="180">
        <f t="shared" si="8"/>
        <v>2250.47</v>
      </c>
      <c r="M46" s="180">
        <f t="shared" si="8"/>
        <v>2237</v>
      </c>
      <c r="N46" s="180">
        <f t="shared" si="8"/>
        <v>2237</v>
      </c>
      <c r="O46" s="180">
        <f t="shared" si="8"/>
        <v>0</v>
      </c>
      <c r="P46" s="180">
        <f t="shared" si="8"/>
        <v>8810.4</v>
      </c>
      <c r="Q46" s="180">
        <f t="shared" si="8"/>
        <v>7650</v>
      </c>
      <c r="R46" s="180">
        <f t="shared" si="8"/>
        <v>1160</v>
      </c>
      <c r="S46" s="102"/>
    </row>
    <row r="47" spans="1:19" ht="37.5" customHeight="1">
      <c r="A47" s="89" t="s">
        <v>16</v>
      </c>
      <c r="B47" s="89" t="s">
        <v>77</v>
      </c>
      <c r="C47" s="89"/>
      <c r="D47" s="89"/>
      <c r="E47" s="89"/>
      <c r="F47" s="93"/>
      <c r="G47" s="175">
        <f aca="true" t="shared" si="9" ref="G47:R47">SUM(G48:G48)</f>
        <v>3913.4</v>
      </c>
      <c r="H47" s="175">
        <f t="shared" si="9"/>
        <v>3761</v>
      </c>
      <c r="I47" s="175">
        <f t="shared" si="9"/>
        <v>152.4</v>
      </c>
      <c r="J47" s="63">
        <f t="shared" si="9"/>
        <v>3913.4</v>
      </c>
      <c r="K47" s="63">
        <f t="shared" si="9"/>
        <v>3761</v>
      </c>
      <c r="L47" s="63">
        <f t="shared" si="9"/>
        <v>152</v>
      </c>
      <c r="M47" s="175">
        <f t="shared" si="9"/>
        <v>2237</v>
      </c>
      <c r="N47" s="175">
        <f t="shared" si="9"/>
        <v>2237</v>
      </c>
      <c r="O47" s="175">
        <f t="shared" si="9"/>
        <v>0</v>
      </c>
      <c r="P47" s="175">
        <f t="shared" si="9"/>
        <v>1676.4</v>
      </c>
      <c r="Q47" s="175">
        <f t="shared" si="9"/>
        <v>1524</v>
      </c>
      <c r="R47" s="175">
        <f t="shared" si="9"/>
        <v>152</v>
      </c>
      <c r="S47" s="102"/>
    </row>
    <row r="48" spans="1:20" ht="45.75" customHeight="1">
      <c r="A48" s="90">
        <v>1</v>
      </c>
      <c r="B48" s="91" t="s">
        <v>79</v>
      </c>
      <c r="C48" s="92" t="s">
        <v>81</v>
      </c>
      <c r="D48" s="92" t="s">
        <v>44</v>
      </c>
      <c r="E48" s="92" t="s">
        <v>58</v>
      </c>
      <c r="F48" s="95"/>
      <c r="G48" s="183">
        <v>3913.4</v>
      </c>
      <c r="H48" s="183">
        <v>3761</v>
      </c>
      <c r="I48" s="183">
        <v>152.4</v>
      </c>
      <c r="J48" s="184">
        <f>M48+P48</f>
        <v>3913.4</v>
      </c>
      <c r="K48" s="184">
        <f>N48+Q48</f>
        <v>3761</v>
      </c>
      <c r="L48" s="184">
        <f>O48+R48</f>
        <v>152</v>
      </c>
      <c r="M48" s="185">
        <v>2237</v>
      </c>
      <c r="N48" s="185">
        <v>2237</v>
      </c>
      <c r="O48" s="185">
        <v>0</v>
      </c>
      <c r="P48" s="183">
        <v>1676.4</v>
      </c>
      <c r="Q48" s="183">
        <v>1524</v>
      </c>
      <c r="R48" s="183">
        <v>152</v>
      </c>
      <c r="S48" s="102"/>
      <c r="T48" s="115"/>
    </row>
    <row r="49" spans="1:19" ht="48.75" customHeight="1">
      <c r="A49" s="75" t="s">
        <v>18</v>
      </c>
      <c r="B49" s="75" t="s">
        <v>175</v>
      </c>
      <c r="C49" s="75"/>
      <c r="D49" s="75"/>
      <c r="E49" s="88"/>
      <c r="F49" s="139"/>
      <c r="G49" s="180">
        <f aca="true" t="shared" si="10" ref="G49:O49">SUM(G50:G58)</f>
        <v>0</v>
      </c>
      <c r="H49" s="180">
        <f t="shared" si="10"/>
        <v>0</v>
      </c>
      <c r="I49" s="180">
        <f t="shared" si="10"/>
        <v>0</v>
      </c>
      <c r="J49" s="180">
        <f t="shared" si="10"/>
        <v>20680.149999999998</v>
      </c>
      <c r="K49" s="180">
        <f t="shared" si="10"/>
        <v>18581.68</v>
      </c>
      <c r="L49" s="180">
        <f t="shared" si="10"/>
        <v>2098.47</v>
      </c>
      <c r="M49" s="180">
        <f t="shared" si="10"/>
        <v>0</v>
      </c>
      <c r="N49" s="180">
        <f t="shared" si="10"/>
        <v>0</v>
      </c>
      <c r="O49" s="180">
        <f t="shared" si="10"/>
        <v>0</v>
      </c>
      <c r="P49" s="180">
        <f>SUM(P50:P58)</f>
        <v>7134</v>
      </c>
      <c r="Q49" s="180">
        <f>SUM(Q50:Q58)</f>
        <v>6126</v>
      </c>
      <c r="R49" s="180">
        <f>SUM(R50:R58)</f>
        <v>1008</v>
      </c>
      <c r="S49" s="102"/>
    </row>
    <row r="50" spans="1:21" s="105" customFormat="1" ht="42.75" customHeight="1">
      <c r="A50" s="160">
        <v>1</v>
      </c>
      <c r="B50" s="161" t="s">
        <v>174</v>
      </c>
      <c r="C50" s="160" t="s">
        <v>185</v>
      </c>
      <c r="D50" s="160" t="s">
        <v>44</v>
      </c>
      <c r="E50" s="160">
        <v>2019</v>
      </c>
      <c r="F50" s="98"/>
      <c r="G50" s="186"/>
      <c r="H50" s="186"/>
      <c r="I50" s="186"/>
      <c r="J50" s="186">
        <v>1118.7</v>
      </c>
      <c r="K50" s="186">
        <v>1017</v>
      </c>
      <c r="L50" s="186">
        <v>101.7</v>
      </c>
      <c r="M50" s="186">
        <v>0</v>
      </c>
      <c r="N50" s="186">
        <v>0</v>
      </c>
      <c r="O50" s="186">
        <v>0</v>
      </c>
      <c r="P50" s="186">
        <f>Q50+R50</f>
        <v>899</v>
      </c>
      <c r="Q50" s="186">
        <f>1017-120-100</f>
        <v>797</v>
      </c>
      <c r="R50" s="186">
        <v>102</v>
      </c>
      <c r="S50" s="402" t="s">
        <v>195</v>
      </c>
      <c r="T50" s="403"/>
      <c r="U50" s="403"/>
    </row>
    <row r="51" spans="1:21" s="105" customFormat="1" ht="33" customHeight="1">
      <c r="A51" s="160">
        <v>2</v>
      </c>
      <c r="B51" s="161" t="s">
        <v>95</v>
      </c>
      <c r="C51" s="162" t="s">
        <v>106</v>
      </c>
      <c r="D51" s="160" t="s">
        <v>46</v>
      </c>
      <c r="E51" s="160">
        <v>2019</v>
      </c>
      <c r="F51" s="99"/>
      <c r="G51" s="186"/>
      <c r="H51" s="186"/>
      <c r="I51" s="186"/>
      <c r="J51" s="186">
        <v>574.75</v>
      </c>
      <c r="K51" s="186">
        <v>522.5</v>
      </c>
      <c r="L51" s="186">
        <v>52.25</v>
      </c>
      <c r="M51" s="186">
        <v>0</v>
      </c>
      <c r="N51" s="186">
        <v>0</v>
      </c>
      <c r="O51" s="186">
        <v>0</v>
      </c>
      <c r="P51" s="186">
        <f aca="true" t="shared" si="11" ref="P51:P58">Q51+R51</f>
        <v>525</v>
      </c>
      <c r="Q51" s="186">
        <f>523-50</f>
        <v>473</v>
      </c>
      <c r="R51" s="186">
        <v>52</v>
      </c>
      <c r="S51" s="402"/>
      <c r="T51" s="403"/>
      <c r="U51" s="403"/>
    </row>
    <row r="52" spans="1:21" s="105" customFormat="1" ht="33" customHeight="1">
      <c r="A52" s="160">
        <v>3</v>
      </c>
      <c r="B52" s="161" t="s">
        <v>97</v>
      </c>
      <c r="C52" s="160" t="s">
        <v>80</v>
      </c>
      <c r="D52" s="160" t="s">
        <v>46</v>
      </c>
      <c r="E52" s="160">
        <v>2019</v>
      </c>
      <c r="F52" s="99"/>
      <c r="G52" s="186"/>
      <c r="H52" s="186"/>
      <c r="I52" s="186"/>
      <c r="J52" s="186">
        <v>792</v>
      </c>
      <c r="K52" s="186">
        <v>720</v>
      </c>
      <c r="L52" s="186">
        <v>72</v>
      </c>
      <c r="M52" s="186">
        <v>0</v>
      </c>
      <c r="N52" s="186">
        <v>0</v>
      </c>
      <c r="O52" s="186">
        <v>0</v>
      </c>
      <c r="P52" s="186">
        <f t="shared" si="11"/>
        <v>642</v>
      </c>
      <c r="Q52" s="186">
        <f>720-100-50</f>
        <v>570</v>
      </c>
      <c r="R52" s="186">
        <v>72</v>
      </c>
      <c r="S52" s="402"/>
      <c r="T52" s="403"/>
      <c r="U52" s="403"/>
    </row>
    <row r="53" spans="1:21" s="105" customFormat="1" ht="33" customHeight="1">
      <c r="A53" s="160">
        <v>4</v>
      </c>
      <c r="B53" s="161" t="s">
        <v>98</v>
      </c>
      <c r="C53" s="160" t="s">
        <v>80</v>
      </c>
      <c r="D53" s="160" t="s">
        <v>46</v>
      </c>
      <c r="E53" s="160">
        <v>2019</v>
      </c>
      <c r="F53" s="99"/>
      <c r="G53" s="186"/>
      <c r="H53" s="186"/>
      <c r="I53" s="186"/>
      <c r="J53" s="186">
        <v>897.6</v>
      </c>
      <c r="K53" s="186">
        <v>816</v>
      </c>
      <c r="L53" s="186">
        <v>81.6</v>
      </c>
      <c r="M53" s="186">
        <v>0</v>
      </c>
      <c r="N53" s="186">
        <v>0</v>
      </c>
      <c r="O53" s="186">
        <v>0</v>
      </c>
      <c r="P53" s="186">
        <f t="shared" si="11"/>
        <v>748</v>
      </c>
      <c r="Q53" s="186">
        <f>816-100-50</f>
        <v>666</v>
      </c>
      <c r="R53" s="186">
        <v>82</v>
      </c>
      <c r="S53" s="402"/>
      <c r="T53" s="403"/>
      <c r="U53" s="403"/>
    </row>
    <row r="54" spans="1:21" s="105" customFormat="1" ht="33" customHeight="1">
      <c r="A54" s="160">
        <v>5</v>
      </c>
      <c r="B54" s="161" t="s">
        <v>83</v>
      </c>
      <c r="C54" s="160" t="s">
        <v>85</v>
      </c>
      <c r="D54" s="160" t="s">
        <v>82</v>
      </c>
      <c r="E54" s="160">
        <v>2019</v>
      </c>
      <c r="F54" s="99"/>
      <c r="G54" s="186"/>
      <c r="H54" s="186"/>
      <c r="I54" s="186"/>
      <c r="J54" s="186">
        <v>715</v>
      </c>
      <c r="K54" s="186">
        <v>650</v>
      </c>
      <c r="L54" s="186">
        <v>65</v>
      </c>
      <c r="M54" s="186">
        <v>0</v>
      </c>
      <c r="N54" s="186">
        <v>0</v>
      </c>
      <c r="O54" s="186">
        <v>0</v>
      </c>
      <c r="P54" s="186">
        <f t="shared" si="11"/>
        <v>615</v>
      </c>
      <c r="Q54" s="186">
        <f>650-50-50</f>
        <v>550</v>
      </c>
      <c r="R54" s="186">
        <v>65</v>
      </c>
      <c r="S54" s="402"/>
      <c r="T54" s="403"/>
      <c r="U54" s="403"/>
    </row>
    <row r="55" spans="1:21" s="105" customFormat="1" ht="33" customHeight="1">
      <c r="A55" s="160">
        <v>6</v>
      </c>
      <c r="B55" s="161" t="s">
        <v>93</v>
      </c>
      <c r="C55" s="96" t="s">
        <v>94</v>
      </c>
      <c r="D55" s="96" t="s">
        <v>44</v>
      </c>
      <c r="E55" s="96">
        <v>2019</v>
      </c>
      <c r="F55" s="96"/>
      <c r="G55" s="186"/>
      <c r="H55" s="186"/>
      <c r="I55" s="186"/>
      <c r="J55" s="186">
        <v>3531.7</v>
      </c>
      <c r="K55" s="186">
        <v>2992.18</v>
      </c>
      <c r="L55" s="186">
        <v>539.52</v>
      </c>
      <c r="M55" s="186">
        <v>0</v>
      </c>
      <c r="N55" s="186">
        <v>0</v>
      </c>
      <c r="O55" s="186">
        <v>0</v>
      </c>
      <c r="P55" s="186">
        <f t="shared" si="11"/>
        <v>1094</v>
      </c>
      <c r="Q55" s="186">
        <f>950-120-100</f>
        <v>730</v>
      </c>
      <c r="R55" s="186">
        <v>364</v>
      </c>
      <c r="S55" s="402"/>
      <c r="T55" s="403"/>
      <c r="U55" s="403"/>
    </row>
    <row r="56" spans="1:21" s="105" customFormat="1" ht="33" customHeight="1">
      <c r="A56" s="160">
        <v>7</v>
      </c>
      <c r="B56" s="161" t="s">
        <v>99</v>
      </c>
      <c r="C56" s="96" t="s">
        <v>100</v>
      </c>
      <c r="D56" s="96" t="s">
        <v>46</v>
      </c>
      <c r="E56" s="96" t="s">
        <v>101</v>
      </c>
      <c r="F56" s="97"/>
      <c r="G56" s="186"/>
      <c r="H56" s="186"/>
      <c r="I56" s="186"/>
      <c r="J56" s="186">
        <v>1491.6</v>
      </c>
      <c r="K56" s="186">
        <v>1356</v>
      </c>
      <c r="L56" s="186">
        <v>135.6</v>
      </c>
      <c r="M56" s="186">
        <v>0</v>
      </c>
      <c r="N56" s="186">
        <v>0</v>
      </c>
      <c r="O56" s="186">
        <v>0</v>
      </c>
      <c r="P56" s="186">
        <f t="shared" si="11"/>
        <v>375</v>
      </c>
      <c r="Q56" s="186">
        <f>450-120</f>
        <v>330</v>
      </c>
      <c r="R56" s="186">
        <v>45</v>
      </c>
      <c r="S56" s="402"/>
      <c r="T56" s="403"/>
      <c r="U56" s="403"/>
    </row>
    <row r="57" spans="1:21" s="105" customFormat="1" ht="33" customHeight="1">
      <c r="A57" s="160">
        <v>8</v>
      </c>
      <c r="B57" s="161" t="s">
        <v>102</v>
      </c>
      <c r="C57" s="96" t="s">
        <v>103</v>
      </c>
      <c r="D57" s="96" t="s">
        <v>82</v>
      </c>
      <c r="E57" s="96" t="s">
        <v>101</v>
      </c>
      <c r="F57" s="97"/>
      <c r="G57" s="186"/>
      <c r="H57" s="186"/>
      <c r="I57" s="186"/>
      <c r="J57" s="186">
        <v>9562.3</v>
      </c>
      <c r="K57" s="186">
        <v>8693</v>
      </c>
      <c r="L57" s="186">
        <v>869.3</v>
      </c>
      <c r="M57" s="186">
        <v>0</v>
      </c>
      <c r="N57" s="186">
        <v>0</v>
      </c>
      <c r="O57" s="186">
        <v>0</v>
      </c>
      <c r="P57" s="186">
        <f t="shared" si="11"/>
        <v>1731</v>
      </c>
      <c r="Q57" s="186">
        <f>1710-150</f>
        <v>1560</v>
      </c>
      <c r="R57" s="186">
        <v>171</v>
      </c>
      <c r="S57" s="402"/>
      <c r="T57" s="403"/>
      <c r="U57" s="403"/>
    </row>
    <row r="58" spans="1:21" s="105" customFormat="1" ht="33" customHeight="1">
      <c r="A58" s="160">
        <v>9</v>
      </c>
      <c r="B58" s="161" t="s">
        <v>96</v>
      </c>
      <c r="C58" s="96" t="s">
        <v>80</v>
      </c>
      <c r="D58" s="96" t="s">
        <v>46</v>
      </c>
      <c r="E58" s="96" t="s">
        <v>101</v>
      </c>
      <c r="F58" s="97"/>
      <c r="G58" s="186"/>
      <c r="H58" s="186"/>
      <c r="I58" s="186"/>
      <c r="J58" s="186">
        <v>1996.5</v>
      </c>
      <c r="K58" s="186">
        <v>1815</v>
      </c>
      <c r="L58" s="186">
        <v>181.5</v>
      </c>
      <c r="M58" s="186">
        <v>0</v>
      </c>
      <c r="N58" s="186">
        <v>0</v>
      </c>
      <c r="O58" s="186">
        <v>0</v>
      </c>
      <c r="P58" s="186">
        <f t="shared" si="11"/>
        <v>505</v>
      </c>
      <c r="Q58" s="186">
        <f>550-100</f>
        <v>450</v>
      </c>
      <c r="R58" s="186">
        <v>55</v>
      </c>
      <c r="S58" s="402"/>
      <c r="T58" s="403"/>
      <c r="U58" s="403"/>
    </row>
    <row r="59" spans="1:18" ht="14.25">
      <c r="A59" s="404" t="s">
        <v>193</v>
      </c>
      <c r="B59" s="404"/>
      <c r="C59" s="404"/>
      <c r="D59" s="404"/>
      <c r="E59" s="404"/>
      <c r="F59" s="404"/>
      <c r="G59" s="404"/>
      <c r="H59" s="404"/>
      <c r="I59" s="404"/>
      <c r="J59" s="404"/>
      <c r="K59" s="404"/>
      <c r="L59" s="404"/>
      <c r="M59" s="404"/>
      <c r="N59" s="404"/>
      <c r="O59" s="404"/>
      <c r="P59" s="404"/>
      <c r="Q59" s="404"/>
      <c r="R59" s="404"/>
    </row>
    <row r="60" spans="1:18" ht="14.25">
      <c r="A60" s="405"/>
      <c r="B60" s="405"/>
      <c r="C60" s="405"/>
      <c r="D60" s="405"/>
      <c r="E60" s="405"/>
      <c r="F60" s="405"/>
      <c r="G60" s="405"/>
      <c r="H60" s="405"/>
      <c r="I60" s="405"/>
      <c r="J60" s="405"/>
      <c r="K60" s="405"/>
      <c r="L60" s="405"/>
      <c r="M60" s="405"/>
      <c r="N60" s="405"/>
      <c r="O60" s="405"/>
      <c r="P60" s="405"/>
      <c r="Q60" s="405"/>
      <c r="R60" s="405"/>
    </row>
  </sheetData>
  <sheetProtection/>
  <mergeCells count="27">
    <mergeCell ref="S50:U58"/>
    <mergeCell ref="A59:R60"/>
    <mergeCell ref="A4:R4"/>
    <mergeCell ref="P7:R7"/>
    <mergeCell ref="C8:C11"/>
    <mergeCell ref="G10:G11"/>
    <mergeCell ref="H10:I10"/>
    <mergeCell ref="A1:R1"/>
    <mergeCell ref="M10:M11"/>
    <mergeCell ref="N10:O10"/>
    <mergeCell ref="P10:P11"/>
    <mergeCell ref="Q10:R10"/>
    <mergeCell ref="J8:L9"/>
    <mergeCell ref="D8:D11"/>
    <mergeCell ref="M8:O9"/>
    <mergeCell ref="P8:R9"/>
    <mergeCell ref="F8:I9"/>
    <mergeCell ref="A2:R2"/>
    <mergeCell ref="A3:R3"/>
    <mergeCell ref="E8:E11"/>
    <mergeCell ref="K10:L10"/>
    <mergeCell ref="J10:J11"/>
    <mergeCell ref="F10:F11"/>
    <mergeCell ref="A5:R5"/>
    <mergeCell ref="A8:A11"/>
    <mergeCell ref="B8:B11"/>
    <mergeCell ref="A6:R6"/>
  </mergeCells>
  <printOptions/>
  <pageMargins left="0.3" right="0.2" top="0.984251968503937" bottom="0.5511811023622047" header="0.7086614173228347" footer="0.1968503937007874"/>
  <pageSetup horizontalDpi="600" verticalDpi="600" orientation="landscape" paperSize="9" scale="72" r:id="rId1"/>
  <headerFooter>
    <oddHeader>&amp;RBiểu số 03/ĐT-NTM</oddHeader>
    <oddFooter>&amp;RTRang &amp;P/&amp;N</oddFooter>
  </headerFooter>
</worksheet>
</file>

<file path=xl/worksheets/sheet5.xml><?xml version="1.0" encoding="utf-8"?>
<worksheet xmlns="http://schemas.openxmlformats.org/spreadsheetml/2006/main" xmlns:r="http://schemas.openxmlformats.org/officeDocument/2006/relationships">
  <sheetPr>
    <tabColor rgb="FF00B050"/>
  </sheetPr>
  <dimension ref="A1:AA75"/>
  <sheetViews>
    <sheetView showZeros="0" zoomScale="73" zoomScaleNormal="73" zoomScalePageLayoutView="0" workbookViewId="0" topLeftCell="A1">
      <pane xSplit="2" ySplit="12" topLeftCell="C13" activePane="bottomRight" state="frozen"/>
      <selection pane="topLeft" activeCell="A1" sqref="A1"/>
      <selection pane="topRight" activeCell="C1" sqref="C1"/>
      <selection pane="bottomLeft" activeCell="A11" sqref="A11"/>
      <selection pane="bottomRight" activeCell="A75" sqref="A75:R75"/>
    </sheetView>
  </sheetViews>
  <sheetFormatPr defaultColWidth="9.140625" defaultRowHeight="15"/>
  <cols>
    <col min="1" max="1" width="4.140625" style="5" bestFit="1" customWidth="1"/>
    <col min="2" max="2" width="49.7109375" style="4" customWidth="1"/>
    <col min="3" max="3" width="13.57421875" style="5" customWidth="1"/>
    <col min="4" max="4" width="12.140625" style="5" customWidth="1"/>
    <col min="5" max="5" width="14.00390625" style="5" customWidth="1"/>
    <col min="6" max="6" width="10.8515625" style="4" hidden="1" customWidth="1"/>
    <col min="7" max="7" width="9.8515625" style="4" customWidth="1"/>
    <col min="8" max="8" width="10.140625" style="4" customWidth="1"/>
    <col min="9" max="9" width="9.421875" style="4" customWidth="1"/>
    <col min="10" max="10" width="9.140625" style="36" hidden="1" customWidth="1"/>
    <col min="11" max="11" width="7.8515625" style="36" hidden="1" customWidth="1"/>
    <col min="12" max="12" width="9.140625" style="36" hidden="1" customWidth="1"/>
    <col min="13" max="13" width="8.8515625" style="4" customWidth="1"/>
    <col min="14" max="14" width="10.00390625" style="4" customWidth="1"/>
    <col min="15" max="15" width="9.140625" style="4" customWidth="1"/>
    <col min="16" max="17" width="9.57421875" style="4" customWidth="1"/>
    <col min="18" max="18" width="8.421875" style="4" customWidth="1"/>
    <col min="19" max="19" width="13.8515625" style="36" hidden="1" customWidth="1"/>
    <col min="20" max="21" width="9.140625" style="4" hidden="1" customWidth="1"/>
    <col min="22" max="22" width="28.28125" style="4" hidden="1" customWidth="1"/>
    <col min="23" max="23" width="13.8515625" style="4" hidden="1" customWidth="1"/>
    <col min="24" max="24" width="31.8515625" style="4" customWidth="1"/>
    <col min="25" max="16384" width="9.140625" style="4" customWidth="1"/>
  </cols>
  <sheetData>
    <row r="1" spans="1:19" ht="18">
      <c r="A1" s="381" t="s">
        <v>86</v>
      </c>
      <c r="B1" s="381"/>
      <c r="C1" s="381"/>
      <c r="D1" s="381"/>
      <c r="E1" s="381"/>
      <c r="F1" s="381"/>
      <c r="G1" s="381"/>
      <c r="H1" s="381"/>
      <c r="I1" s="381"/>
      <c r="J1" s="381"/>
      <c r="K1" s="381"/>
      <c r="L1" s="381"/>
      <c r="M1" s="381"/>
      <c r="N1" s="381"/>
      <c r="O1" s="381"/>
      <c r="P1" s="381"/>
      <c r="Q1" s="381"/>
      <c r="R1" s="381"/>
      <c r="S1" s="381"/>
    </row>
    <row r="2" spans="1:23" ht="18" hidden="1">
      <c r="A2" s="382" t="e">
        <f>'B.01_TH'!#REF!</f>
        <v>#REF!</v>
      </c>
      <c r="B2" s="382"/>
      <c r="C2" s="382"/>
      <c r="D2" s="382"/>
      <c r="E2" s="382"/>
      <c r="F2" s="382"/>
      <c r="G2" s="382"/>
      <c r="H2" s="382"/>
      <c r="I2" s="382"/>
      <c r="J2" s="382"/>
      <c r="K2" s="382"/>
      <c r="L2" s="382"/>
      <c r="M2" s="382"/>
      <c r="N2" s="382"/>
      <c r="O2" s="382"/>
      <c r="P2" s="382"/>
      <c r="Q2" s="382"/>
      <c r="R2" s="382"/>
      <c r="S2" s="61"/>
      <c r="W2" s="46"/>
    </row>
    <row r="3" spans="1:23" ht="18.75" customHeight="1">
      <c r="A3" s="382" t="e">
        <f>'B.01_TH'!#REF!</f>
        <v>#REF!</v>
      </c>
      <c r="B3" s="382"/>
      <c r="C3" s="382"/>
      <c r="D3" s="382"/>
      <c r="E3" s="382"/>
      <c r="F3" s="382"/>
      <c r="G3" s="382"/>
      <c r="H3" s="382"/>
      <c r="I3" s="382"/>
      <c r="J3" s="382"/>
      <c r="K3" s="382"/>
      <c r="L3" s="382"/>
      <c r="M3" s="382"/>
      <c r="N3" s="382"/>
      <c r="O3" s="382"/>
      <c r="P3" s="382"/>
      <c r="Q3" s="382"/>
      <c r="R3" s="382"/>
      <c r="S3" s="61"/>
      <c r="W3" s="46"/>
    </row>
    <row r="4" spans="1:23" ht="24" customHeight="1" hidden="1">
      <c r="A4" s="382" t="e">
        <f>'B.01_TH'!#REF!</f>
        <v>#REF!</v>
      </c>
      <c r="B4" s="382"/>
      <c r="C4" s="382"/>
      <c r="D4" s="382"/>
      <c r="E4" s="382"/>
      <c r="F4" s="382"/>
      <c r="G4" s="382"/>
      <c r="H4" s="382"/>
      <c r="I4" s="382"/>
      <c r="J4" s="382"/>
      <c r="K4" s="382"/>
      <c r="L4" s="382"/>
      <c r="M4" s="382"/>
      <c r="N4" s="382"/>
      <c r="O4" s="382"/>
      <c r="P4" s="382"/>
      <c r="Q4" s="382"/>
      <c r="R4" s="382"/>
      <c r="S4" s="61"/>
      <c r="W4" s="46"/>
    </row>
    <row r="5" spans="1:23" ht="24" customHeight="1" hidden="1">
      <c r="A5" s="382" t="s">
        <v>133</v>
      </c>
      <c r="B5" s="382"/>
      <c r="C5" s="382"/>
      <c r="D5" s="382"/>
      <c r="E5" s="382"/>
      <c r="F5" s="382"/>
      <c r="G5" s="382"/>
      <c r="H5" s="382"/>
      <c r="I5" s="382"/>
      <c r="J5" s="382"/>
      <c r="K5" s="382"/>
      <c r="L5" s="382"/>
      <c r="M5" s="382"/>
      <c r="N5" s="382"/>
      <c r="O5" s="382"/>
      <c r="P5" s="382"/>
      <c r="Q5" s="382"/>
      <c r="R5" s="382"/>
      <c r="S5" s="61"/>
      <c r="W5" s="110"/>
    </row>
    <row r="6" spans="1:23" ht="24" customHeight="1" hidden="1">
      <c r="A6" s="382" t="e">
        <f>'B.01_TH'!#REF!</f>
        <v>#REF!</v>
      </c>
      <c r="B6" s="382"/>
      <c r="C6" s="382"/>
      <c r="D6" s="382"/>
      <c r="E6" s="382"/>
      <c r="F6" s="382"/>
      <c r="G6" s="382"/>
      <c r="H6" s="382"/>
      <c r="I6" s="382"/>
      <c r="J6" s="382"/>
      <c r="K6" s="382"/>
      <c r="L6" s="382"/>
      <c r="M6" s="382"/>
      <c r="N6" s="382"/>
      <c r="O6" s="382"/>
      <c r="P6" s="382"/>
      <c r="Q6" s="382"/>
      <c r="R6" s="382"/>
      <c r="S6" s="61"/>
      <c r="W6" s="194"/>
    </row>
    <row r="7" spans="16:19" ht="16.5">
      <c r="P7" s="380" t="s">
        <v>108</v>
      </c>
      <c r="Q7" s="380"/>
      <c r="R7" s="380"/>
      <c r="S7" s="380"/>
    </row>
    <row r="8" spans="1:23" s="6" customFormat="1" ht="42.75" customHeight="1">
      <c r="A8" s="384" t="s">
        <v>1</v>
      </c>
      <c r="B8" s="384" t="s">
        <v>47</v>
      </c>
      <c r="C8" s="384" t="s">
        <v>7</v>
      </c>
      <c r="D8" s="384" t="s">
        <v>55</v>
      </c>
      <c r="E8" s="384" t="s">
        <v>48</v>
      </c>
      <c r="F8" s="384" t="s">
        <v>109</v>
      </c>
      <c r="G8" s="384"/>
      <c r="H8" s="384"/>
      <c r="I8" s="384"/>
      <c r="J8" s="411" t="s">
        <v>49</v>
      </c>
      <c r="K8" s="411"/>
      <c r="L8" s="411"/>
      <c r="M8" s="384" t="s">
        <v>92</v>
      </c>
      <c r="N8" s="384"/>
      <c r="O8" s="384"/>
      <c r="P8" s="384" t="s">
        <v>76</v>
      </c>
      <c r="Q8" s="384"/>
      <c r="R8" s="384"/>
      <c r="S8" s="411" t="s">
        <v>3</v>
      </c>
      <c r="W8" s="384" t="s">
        <v>3</v>
      </c>
    </row>
    <row r="9" spans="1:23" s="6" customFormat="1" ht="18" customHeight="1">
      <c r="A9" s="384"/>
      <c r="B9" s="384"/>
      <c r="C9" s="384"/>
      <c r="D9" s="384"/>
      <c r="E9" s="384"/>
      <c r="F9" s="384"/>
      <c r="G9" s="384" t="s">
        <v>14</v>
      </c>
      <c r="H9" s="384" t="s">
        <v>15</v>
      </c>
      <c r="I9" s="384"/>
      <c r="J9" s="411" t="s">
        <v>14</v>
      </c>
      <c r="K9" s="411" t="s">
        <v>15</v>
      </c>
      <c r="L9" s="411"/>
      <c r="M9" s="384" t="s">
        <v>14</v>
      </c>
      <c r="N9" s="384" t="s">
        <v>15</v>
      </c>
      <c r="O9" s="384"/>
      <c r="P9" s="384" t="s">
        <v>14</v>
      </c>
      <c r="Q9" s="384" t="s">
        <v>15</v>
      </c>
      <c r="R9" s="384"/>
      <c r="S9" s="411"/>
      <c r="W9" s="384"/>
    </row>
    <row r="10" spans="1:23" s="6" customFormat="1" ht="15" customHeight="1">
      <c r="A10" s="384"/>
      <c r="B10" s="384"/>
      <c r="C10" s="384"/>
      <c r="D10" s="384"/>
      <c r="E10" s="384"/>
      <c r="F10" s="384"/>
      <c r="G10" s="384"/>
      <c r="H10" s="384" t="s">
        <v>50</v>
      </c>
      <c r="I10" s="384" t="s">
        <v>51</v>
      </c>
      <c r="J10" s="411"/>
      <c r="K10" s="411" t="s">
        <v>50</v>
      </c>
      <c r="L10" s="411" t="s">
        <v>51</v>
      </c>
      <c r="M10" s="384"/>
      <c r="N10" s="384" t="s">
        <v>50</v>
      </c>
      <c r="O10" s="384" t="s">
        <v>51</v>
      </c>
      <c r="P10" s="384"/>
      <c r="Q10" s="384" t="s">
        <v>50</v>
      </c>
      <c r="R10" s="384" t="s">
        <v>51</v>
      </c>
      <c r="S10" s="411"/>
      <c r="W10" s="384"/>
    </row>
    <row r="11" spans="1:23" s="6" customFormat="1" ht="84" customHeight="1">
      <c r="A11" s="384"/>
      <c r="B11" s="384"/>
      <c r="C11" s="384"/>
      <c r="D11" s="384"/>
      <c r="E11" s="384"/>
      <c r="F11" s="384"/>
      <c r="G11" s="384"/>
      <c r="H11" s="384"/>
      <c r="I11" s="384"/>
      <c r="J11" s="411"/>
      <c r="K11" s="411"/>
      <c r="L11" s="411"/>
      <c r="M11" s="384"/>
      <c r="N11" s="384"/>
      <c r="O11" s="384"/>
      <c r="P11" s="384"/>
      <c r="Q11" s="384"/>
      <c r="R11" s="384"/>
      <c r="S11" s="411"/>
      <c r="W11" s="384"/>
    </row>
    <row r="12" spans="1:23" s="6" customFormat="1" ht="33" customHeight="1">
      <c r="A12" s="83"/>
      <c r="B12" s="83" t="s">
        <v>154</v>
      </c>
      <c r="C12" s="83"/>
      <c r="D12" s="83"/>
      <c r="E12" s="83"/>
      <c r="F12" s="83"/>
      <c r="G12" s="84">
        <f>G13+G39</f>
        <v>87043.2</v>
      </c>
      <c r="H12" s="84">
        <f aca="true" t="shared" si="0" ref="H12:R12">H13+H39</f>
        <v>80960</v>
      </c>
      <c r="I12" s="84">
        <f t="shared" si="0"/>
        <v>6083.2</v>
      </c>
      <c r="J12" s="84">
        <f t="shared" si="0"/>
        <v>6443.200000000001</v>
      </c>
      <c r="K12" s="84">
        <f t="shared" si="0"/>
        <v>5869</v>
      </c>
      <c r="L12" s="84">
        <f t="shared" si="0"/>
        <v>574.2</v>
      </c>
      <c r="M12" s="84">
        <f t="shared" si="0"/>
        <v>1165</v>
      </c>
      <c r="N12" s="84">
        <f t="shared" si="0"/>
        <v>1165</v>
      </c>
      <c r="O12" s="84">
        <f t="shared" si="0"/>
        <v>0</v>
      </c>
      <c r="P12" s="84">
        <f t="shared" si="0"/>
        <v>47179</v>
      </c>
      <c r="Q12" s="84">
        <f t="shared" si="0"/>
        <v>43780</v>
      </c>
      <c r="R12" s="84">
        <f t="shared" si="0"/>
        <v>3399</v>
      </c>
      <c r="S12" s="54"/>
      <c r="V12" s="19" t="e">
        <f>P12+#REF!</f>
        <v>#REF!</v>
      </c>
      <c r="W12" s="42"/>
    </row>
    <row r="13" spans="1:23" s="31" customFormat="1" ht="33" customHeight="1">
      <c r="A13" s="83"/>
      <c r="B13" s="83" t="s">
        <v>145</v>
      </c>
      <c r="C13" s="83"/>
      <c r="D13" s="83"/>
      <c r="E13" s="83"/>
      <c r="F13" s="83"/>
      <c r="G13" s="84">
        <f>G14+G23</f>
        <v>80600</v>
      </c>
      <c r="H13" s="84">
        <f aca="true" t="shared" si="1" ref="H13:R13">H14+H23</f>
        <v>75091</v>
      </c>
      <c r="I13" s="84">
        <f t="shared" si="1"/>
        <v>5509</v>
      </c>
      <c r="J13" s="84">
        <f t="shared" si="1"/>
        <v>0</v>
      </c>
      <c r="K13" s="84">
        <f t="shared" si="1"/>
        <v>0</v>
      </c>
      <c r="L13" s="84">
        <f t="shared" si="1"/>
        <v>0</v>
      </c>
      <c r="M13" s="84">
        <f t="shared" si="1"/>
        <v>0</v>
      </c>
      <c r="N13" s="84">
        <f t="shared" si="1"/>
        <v>0</v>
      </c>
      <c r="O13" s="84">
        <f t="shared" si="1"/>
        <v>0</v>
      </c>
      <c r="P13" s="84">
        <f t="shared" si="1"/>
        <v>42149</v>
      </c>
      <c r="Q13" s="84">
        <f t="shared" si="1"/>
        <v>39159</v>
      </c>
      <c r="R13" s="84">
        <f t="shared" si="1"/>
        <v>2990</v>
      </c>
      <c r="S13" s="54"/>
      <c r="V13" s="19"/>
      <c r="W13" s="42"/>
    </row>
    <row r="14" spans="1:23" s="31" customFormat="1" ht="33" customHeight="1">
      <c r="A14" s="13" t="s">
        <v>4</v>
      </c>
      <c r="B14" s="81" t="s">
        <v>146</v>
      </c>
      <c r="C14" s="13"/>
      <c r="D14" s="13"/>
      <c r="E14" s="13"/>
      <c r="F14" s="13"/>
      <c r="G14" s="82">
        <f>SUM(G15+G19)</f>
        <v>0</v>
      </c>
      <c r="H14" s="82">
        <f>SUM(H15+H19)</f>
        <v>0</v>
      </c>
      <c r="I14" s="82">
        <f aca="true" t="shared" si="2" ref="I14:R14">SUM(I15+I19)</f>
        <v>0</v>
      </c>
      <c r="J14" s="82">
        <f t="shared" si="2"/>
        <v>0</v>
      </c>
      <c r="K14" s="82">
        <f t="shared" si="2"/>
        <v>0</v>
      </c>
      <c r="L14" s="82">
        <f t="shared" si="2"/>
        <v>0</v>
      </c>
      <c r="M14" s="82">
        <f t="shared" si="2"/>
        <v>0</v>
      </c>
      <c r="N14" s="82">
        <f t="shared" si="2"/>
        <v>0</v>
      </c>
      <c r="O14" s="82">
        <f t="shared" si="2"/>
        <v>0</v>
      </c>
      <c r="P14" s="82">
        <f t="shared" si="2"/>
        <v>7110</v>
      </c>
      <c r="Q14" s="82">
        <f t="shared" si="2"/>
        <v>7110</v>
      </c>
      <c r="R14" s="82">
        <f t="shared" si="2"/>
        <v>0</v>
      </c>
      <c r="S14" s="54"/>
      <c r="V14" s="19" t="e">
        <f>Q1+#REF!</f>
        <v>#REF!</v>
      </c>
      <c r="W14" s="42"/>
    </row>
    <row r="15" spans="1:23" s="31" customFormat="1" ht="33" customHeight="1">
      <c r="A15" s="112">
        <v>1</v>
      </c>
      <c r="B15" s="29" t="s">
        <v>186</v>
      </c>
      <c r="C15" s="112"/>
      <c r="D15" s="112"/>
      <c r="E15" s="112"/>
      <c r="F15" s="112"/>
      <c r="G15" s="187"/>
      <c r="H15" s="187"/>
      <c r="I15" s="187"/>
      <c r="J15" s="76"/>
      <c r="K15" s="76"/>
      <c r="L15" s="76"/>
      <c r="M15" s="187"/>
      <c r="N15" s="187"/>
      <c r="O15" s="187"/>
      <c r="P15" s="187">
        <f>SUM(Q15:R15)</f>
        <v>2019</v>
      </c>
      <c r="Q15" s="187">
        <f>SUM(Q16:Q18)</f>
        <v>2019</v>
      </c>
      <c r="R15" s="187">
        <v>0</v>
      </c>
      <c r="S15" s="54"/>
      <c r="V15" s="19" t="e">
        <f>Q42+#REF!</f>
        <v>#REF!</v>
      </c>
      <c r="W15" s="42"/>
    </row>
    <row r="16" spans="1:27" ht="33" customHeight="1">
      <c r="A16" s="25" t="s">
        <v>5</v>
      </c>
      <c r="B16" s="30" t="s">
        <v>45</v>
      </c>
      <c r="C16" s="25"/>
      <c r="D16" s="25"/>
      <c r="E16" s="25"/>
      <c r="F16" s="47"/>
      <c r="G16" s="40"/>
      <c r="H16" s="40"/>
      <c r="I16" s="40"/>
      <c r="J16" s="77"/>
      <c r="K16" s="77"/>
      <c r="L16" s="77"/>
      <c r="M16" s="40"/>
      <c r="N16" s="40"/>
      <c r="O16" s="40"/>
      <c r="P16" s="40">
        <f aca="true" t="shared" si="3" ref="P16:P22">SUM(Q16:R16)</f>
        <v>673</v>
      </c>
      <c r="Q16" s="40">
        <v>673</v>
      </c>
      <c r="R16" s="40">
        <v>0</v>
      </c>
      <c r="S16" s="60"/>
      <c r="V16" s="23" t="e">
        <f>Q14+#REF!</f>
        <v>#REF!</v>
      </c>
      <c r="W16" s="41"/>
      <c r="AA16" s="100">
        <f>Q17+Q21+Q43+Q47+Q53+Q59</f>
        <v>2721</v>
      </c>
    </row>
    <row r="17" spans="1:27" s="21" customFormat="1" ht="33" customHeight="1">
      <c r="A17" s="26" t="s">
        <v>5</v>
      </c>
      <c r="B17" s="27" t="s">
        <v>46</v>
      </c>
      <c r="C17" s="26"/>
      <c r="D17" s="26"/>
      <c r="E17" s="26"/>
      <c r="F17" s="48"/>
      <c r="G17" s="188"/>
      <c r="H17" s="188"/>
      <c r="I17" s="188"/>
      <c r="J17" s="189"/>
      <c r="K17" s="189"/>
      <c r="L17" s="189"/>
      <c r="M17" s="188"/>
      <c r="N17" s="188"/>
      <c r="O17" s="188"/>
      <c r="P17" s="40">
        <f t="shared" si="3"/>
        <v>673</v>
      </c>
      <c r="Q17" s="40">
        <v>673</v>
      </c>
      <c r="R17" s="188">
        <v>0</v>
      </c>
      <c r="S17" s="62"/>
      <c r="V17" s="24" t="e">
        <f>V15+V16</f>
        <v>#REF!</v>
      </c>
      <c r="W17" s="43"/>
      <c r="AA17" s="159">
        <f>Q18+Q22+Q44+Q48+Q54+Q60</f>
        <v>2706</v>
      </c>
    </row>
    <row r="18" spans="1:23" s="21" customFormat="1" ht="33" customHeight="1">
      <c r="A18" s="26" t="s">
        <v>5</v>
      </c>
      <c r="B18" s="27" t="s">
        <v>44</v>
      </c>
      <c r="C18" s="26"/>
      <c r="D18" s="26"/>
      <c r="E18" s="26"/>
      <c r="F18" s="48"/>
      <c r="G18" s="188"/>
      <c r="H18" s="188"/>
      <c r="I18" s="188"/>
      <c r="J18" s="189"/>
      <c r="K18" s="189"/>
      <c r="L18" s="189"/>
      <c r="M18" s="188"/>
      <c r="N18" s="188"/>
      <c r="O18" s="188"/>
      <c r="P18" s="40">
        <f t="shared" si="3"/>
        <v>673</v>
      </c>
      <c r="Q18" s="40">
        <v>673</v>
      </c>
      <c r="R18" s="188">
        <v>0</v>
      </c>
      <c r="S18" s="62"/>
      <c r="V18" s="24" t="e">
        <f>R1+#REF!</f>
        <v>#REF!</v>
      </c>
      <c r="W18" s="43"/>
    </row>
    <row r="19" spans="1:23" s="31" customFormat="1" ht="60.75" customHeight="1">
      <c r="A19" s="112">
        <v>2</v>
      </c>
      <c r="B19" s="29" t="s">
        <v>187</v>
      </c>
      <c r="C19" s="112"/>
      <c r="D19" s="112"/>
      <c r="E19" s="112"/>
      <c r="F19" s="112"/>
      <c r="G19" s="187"/>
      <c r="H19" s="187"/>
      <c r="I19" s="187"/>
      <c r="J19" s="76"/>
      <c r="K19" s="76"/>
      <c r="L19" s="76"/>
      <c r="M19" s="187"/>
      <c r="N19" s="187"/>
      <c r="O19" s="187"/>
      <c r="P19" s="187">
        <f t="shared" si="3"/>
        <v>5091</v>
      </c>
      <c r="Q19" s="187">
        <f>SUM(Q20:Q22)</f>
        <v>5091</v>
      </c>
      <c r="R19" s="187">
        <v>0</v>
      </c>
      <c r="S19" s="54"/>
      <c r="W19" s="42"/>
    </row>
    <row r="20" spans="1:23" s="21" customFormat="1" ht="33" customHeight="1">
      <c r="A20" s="26" t="s">
        <v>5</v>
      </c>
      <c r="B20" s="27" t="s">
        <v>45</v>
      </c>
      <c r="C20" s="26"/>
      <c r="D20" s="26"/>
      <c r="E20" s="26"/>
      <c r="F20" s="48"/>
      <c r="G20" s="188"/>
      <c r="H20" s="188"/>
      <c r="I20" s="188"/>
      <c r="J20" s="189"/>
      <c r="K20" s="189"/>
      <c r="L20" s="189"/>
      <c r="M20" s="188"/>
      <c r="N20" s="188"/>
      <c r="O20" s="188"/>
      <c r="P20" s="40">
        <f t="shared" si="3"/>
        <v>1697</v>
      </c>
      <c r="Q20" s="188">
        <v>1697</v>
      </c>
      <c r="R20" s="188">
        <v>0</v>
      </c>
      <c r="S20" s="62"/>
      <c r="W20" s="43"/>
    </row>
    <row r="21" spans="1:23" s="21" customFormat="1" ht="33" customHeight="1">
      <c r="A21" s="26" t="s">
        <v>5</v>
      </c>
      <c r="B21" s="27" t="s">
        <v>46</v>
      </c>
      <c r="C21" s="26"/>
      <c r="D21" s="26"/>
      <c r="E21" s="26"/>
      <c r="F21" s="48"/>
      <c r="G21" s="188"/>
      <c r="H21" s="188"/>
      <c r="I21" s="188"/>
      <c r="J21" s="189"/>
      <c r="K21" s="189"/>
      <c r="L21" s="189"/>
      <c r="M21" s="188"/>
      <c r="N21" s="188"/>
      <c r="O21" s="188"/>
      <c r="P21" s="40">
        <f t="shared" si="3"/>
        <v>1697</v>
      </c>
      <c r="Q21" s="188">
        <v>1697</v>
      </c>
      <c r="R21" s="188">
        <v>0</v>
      </c>
      <c r="S21" s="62"/>
      <c r="W21" s="43"/>
    </row>
    <row r="22" spans="1:23" s="21" customFormat="1" ht="33" customHeight="1">
      <c r="A22" s="26" t="s">
        <v>5</v>
      </c>
      <c r="B22" s="27" t="s">
        <v>44</v>
      </c>
      <c r="C22" s="26"/>
      <c r="D22" s="26"/>
      <c r="E22" s="26"/>
      <c r="F22" s="48"/>
      <c r="G22" s="188"/>
      <c r="H22" s="188"/>
      <c r="I22" s="188"/>
      <c r="J22" s="189"/>
      <c r="K22" s="189"/>
      <c r="L22" s="189"/>
      <c r="M22" s="188"/>
      <c r="N22" s="188"/>
      <c r="O22" s="188"/>
      <c r="P22" s="40">
        <f t="shared" si="3"/>
        <v>1697</v>
      </c>
      <c r="Q22" s="188">
        <v>1697</v>
      </c>
      <c r="R22" s="188">
        <v>0</v>
      </c>
      <c r="S22" s="62"/>
      <c r="W22" s="43"/>
    </row>
    <row r="23" spans="1:23" s="31" customFormat="1" ht="33" customHeight="1">
      <c r="A23" s="116" t="s">
        <v>6</v>
      </c>
      <c r="B23" s="117" t="s">
        <v>122</v>
      </c>
      <c r="C23" s="116"/>
      <c r="D23" s="116"/>
      <c r="E23" s="116"/>
      <c r="F23" s="116"/>
      <c r="G23" s="82">
        <f aca="true" t="shared" si="4" ref="G23:P23">G24+G32</f>
        <v>80600</v>
      </c>
      <c r="H23" s="82">
        <f t="shared" si="4"/>
        <v>75091</v>
      </c>
      <c r="I23" s="82">
        <f t="shared" si="4"/>
        <v>5509</v>
      </c>
      <c r="J23" s="82">
        <f t="shared" si="4"/>
        <v>0</v>
      </c>
      <c r="K23" s="82">
        <f t="shared" si="4"/>
        <v>0</v>
      </c>
      <c r="L23" s="82">
        <f t="shared" si="4"/>
        <v>0</v>
      </c>
      <c r="M23" s="82">
        <f t="shared" si="4"/>
        <v>0</v>
      </c>
      <c r="N23" s="82">
        <f t="shared" si="4"/>
        <v>0</v>
      </c>
      <c r="O23" s="82">
        <f t="shared" si="4"/>
        <v>0</v>
      </c>
      <c r="P23" s="82">
        <f t="shared" si="4"/>
        <v>35039</v>
      </c>
      <c r="Q23" s="82">
        <f>Q24+Q32</f>
        <v>32049</v>
      </c>
      <c r="R23" s="82">
        <f>R24+R32</f>
        <v>2990</v>
      </c>
      <c r="S23" s="113"/>
      <c r="W23" s="111"/>
    </row>
    <row r="24" spans="1:23" s="31" customFormat="1" ht="21.75" customHeight="1">
      <c r="A24" s="116">
        <v>1</v>
      </c>
      <c r="B24" s="117" t="s">
        <v>33</v>
      </c>
      <c r="C24" s="116"/>
      <c r="D24" s="116"/>
      <c r="E24" s="116"/>
      <c r="F24" s="116"/>
      <c r="G24" s="82">
        <f>SUM(G25:G30)</f>
        <v>80600</v>
      </c>
      <c r="H24" s="82">
        <f aca="true" t="shared" si="5" ref="H24:R24">SUM(H25:H30)</f>
        <v>75091</v>
      </c>
      <c r="I24" s="82">
        <f t="shared" si="5"/>
        <v>5509</v>
      </c>
      <c r="J24" s="82">
        <f t="shared" si="5"/>
        <v>0</v>
      </c>
      <c r="K24" s="82">
        <f t="shared" si="5"/>
        <v>0</v>
      </c>
      <c r="L24" s="82">
        <f t="shared" si="5"/>
        <v>0</v>
      </c>
      <c r="M24" s="82">
        <f t="shared" si="5"/>
        <v>0</v>
      </c>
      <c r="N24" s="82">
        <f t="shared" si="5"/>
        <v>0</v>
      </c>
      <c r="O24" s="82">
        <f t="shared" si="5"/>
        <v>0</v>
      </c>
      <c r="P24" s="82">
        <f t="shared" si="5"/>
        <v>700</v>
      </c>
      <c r="Q24" s="82">
        <f t="shared" si="5"/>
        <v>700</v>
      </c>
      <c r="R24" s="82">
        <f t="shared" si="5"/>
        <v>0</v>
      </c>
      <c r="S24" s="139"/>
      <c r="W24" s="137"/>
    </row>
    <row r="25" spans="1:23" s="35" customFormat="1" ht="53.25" customHeight="1">
      <c r="A25" s="121" t="s">
        <v>5</v>
      </c>
      <c r="B25" s="122" t="s">
        <v>147</v>
      </c>
      <c r="C25" s="123" t="s">
        <v>54</v>
      </c>
      <c r="D25" s="124" t="s">
        <v>46</v>
      </c>
      <c r="E25" s="125" t="s">
        <v>153</v>
      </c>
      <c r="F25" s="118"/>
      <c r="G25" s="40">
        <f aca="true" t="shared" si="6" ref="G25:G30">H25+I25</f>
        <v>14975</v>
      </c>
      <c r="H25" s="190">
        <v>14250</v>
      </c>
      <c r="I25" s="190">
        <f>350+375</f>
        <v>725</v>
      </c>
      <c r="J25" s="76"/>
      <c r="K25" s="76"/>
      <c r="L25" s="76"/>
      <c r="M25" s="40">
        <v>0</v>
      </c>
      <c r="N25" s="40"/>
      <c r="O25" s="40"/>
      <c r="P25" s="40">
        <v>120</v>
      </c>
      <c r="Q25" s="40">
        <v>120</v>
      </c>
      <c r="R25" s="40">
        <v>0</v>
      </c>
      <c r="S25" s="139"/>
      <c r="W25" s="138"/>
    </row>
    <row r="26" spans="1:23" s="35" customFormat="1" ht="60.75" customHeight="1">
      <c r="A26" s="121" t="s">
        <v>5</v>
      </c>
      <c r="B26" s="122" t="s">
        <v>148</v>
      </c>
      <c r="C26" s="123" t="s">
        <v>54</v>
      </c>
      <c r="D26" s="124" t="s">
        <v>44</v>
      </c>
      <c r="E26" s="125" t="s">
        <v>101</v>
      </c>
      <c r="F26" s="118"/>
      <c r="G26" s="40">
        <f t="shared" si="6"/>
        <v>14975</v>
      </c>
      <c r="H26" s="190">
        <v>14250</v>
      </c>
      <c r="I26" s="190">
        <f>350+375</f>
        <v>725</v>
      </c>
      <c r="J26" s="76"/>
      <c r="K26" s="76"/>
      <c r="L26" s="76"/>
      <c r="M26" s="40"/>
      <c r="N26" s="40"/>
      <c r="O26" s="40"/>
      <c r="P26" s="40">
        <v>120</v>
      </c>
      <c r="Q26" s="40">
        <v>120</v>
      </c>
      <c r="R26" s="40">
        <v>0</v>
      </c>
      <c r="S26" s="139"/>
      <c r="W26" s="138"/>
    </row>
    <row r="27" spans="1:23" s="35" customFormat="1" ht="60" customHeight="1">
      <c r="A27" s="121" t="s">
        <v>5</v>
      </c>
      <c r="B27" s="122" t="s">
        <v>149</v>
      </c>
      <c r="C27" s="123" t="s">
        <v>54</v>
      </c>
      <c r="D27" s="124" t="s">
        <v>46</v>
      </c>
      <c r="E27" s="125" t="s">
        <v>153</v>
      </c>
      <c r="F27" s="118"/>
      <c r="G27" s="40">
        <f t="shared" si="6"/>
        <v>14950</v>
      </c>
      <c r="H27" s="190">
        <v>13591</v>
      </c>
      <c r="I27" s="190">
        <f>951+408</f>
        <v>1359</v>
      </c>
      <c r="J27" s="76"/>
      <c r="K27" s="76"/>
      <c r="L27" s="76"/>
      <c r="M27" s="40"/>
      <c r="N27" s="40"/>
      <c r="O27" s="40"/>
      <c r="P27" s="40">
        <v>120</v>
      </c>
      <c r="Q27" s="40">
        <v>120</v>
      </c>
      <c r="R27" s="40">
        <v>0</v>
      </c>
      <c r="S27" s="139"/>
      <c r="W27" s="138"/>
    </row>
    <row r="28" spans="1:23" s="35" customFormat="1" ht="46.5" customHeight="1">
      <c r="A28" s="121" t="s">
        <v>5</v>
      </c>
      <c r="B28" s="122" t="s">
        <v>150</v>
      </c>
      <c r="C28" s="123" t="s">
        <v>54</v>
      </c>
      <c r="D28" s="124" t="s">
        <v>46</v>
      </c>
      <c r="E28" s="126">
        <v>2019</v>
      </c>
      <c r="F28" s="118"/>
      <c r="G28" s="40">
        <f t="shared" si="6"/>
        <v>6600</v>
      </c>
      <c r="H28" s="40">
        <v>6000</v>
      </c>
      <c r="I28" s="40">
        <f>420+180</f>
        <v>600</v>
      </c>
      <c r="J28" s="76"/>
      <c r="K28" s="76"/>
      <c r="L28" s="76"/>
      <c r="M28" s="40"/>
      <c r="N28" s="40"/>
      <c r="O28" s="40"/>
      <c r="P28" s="40">
        <v>100</v>
      </c>
      <c r="Q28" s="40">
        <v>100</v>
      </c>
      <c r="R28" s="40">
        <v>0</v>
      </c>
      <c r="S28" s="139"/>
      <c r="W28" s="138"/>
    </row>
    <row r="29" spans="1:23" s="35" customFormat="1" ht="40.5" customHeight="1">
      <c r="A29" s="121" t="s">
        <v>5</v>
      </c>
      <c r="B29" s="122" t="s">
        <v>151</v>
      </c>
      <c r="C29" s="123" t="s">
        <v>54</v>
      </c>
      <c r="D29" s="124" t="s">
        <v>44</v>
      </c>
      <c r="E29" s="125" t="s">
        <v>153</v>
      </c>
      <c r="F29" s="118"/>
      <c r="G29" s="40">
        <f t="shared" si="6"/>
        <v>14750</v>
      </c>
      <c r="H29" s="40">
        <v>14000</v>
      </c>
      <c r="I29" s="40">
        <f>375+375</f>
        <v>750</v>
      </c>
      <c r="J29" s="76"/>
      <c r="K29" s="76"/>
      <c r="L29" s="76"/>
      <c r="M29" s="40"/>
      <c r="N29" s="40"/>
      <c r="O29" s="40"/>
      <c r="P29" s="40">
        <v>120</v>
      </c>
      <c r="Q29" s="40">
        <v>120</v>
      </c>
      <c r="R29" s="40">
        <v>0</v>
      </c>
      <c r="S29" s="139"/>
      <c r="W29" s="138"/>
    </row>
    <row r="30" spans="1:23" s="35" customFormat="1" ht="50.25" customHeight="1">
      <c r="A30" s="121" t="s">
        <v>5</v>
      </c>
      <c r="B30" s="122" t="s">
        <v>152</v>
      </c>
      <c r="C30" s="123" t="s">
        <v>54</v>
      </c>
      <c r="D30" s="124" t="s">
        <v>46</v>
      </c>
      <c r="E30" s="125" t="s">
        <v>153</v>
      </c>
      <c r="F30" s="118"/>
      <c r="G30" s="40">
        <f t="shared" si="6"/>
        <v>14350</v>
      </c>
      <c r="H30" s="40">
        <v>13000</v>
      </c>
      <c r="I30" s="40">
        <f>945+405</f>
        <v>1350</v>
      </c>
      <c r="J30" s="76"/>
      <c r="K30" s="76"/>
      <c r="L30" s="76"/>
      <c r="M30" s="40"/>
      <c r="N30" s="40"/>
      <c r="O30" s="40"/>
      <c r="P30" s="40">
        <v>120</v>
      </c>
      <c r="Q30" s="40">
        <v>120</v>
      </c>
      <c r="R30" s="40">
        <v>0</v>
      </c>
      <c r="S30" s="139"/>
      <c r="W30" s="138"/>
    </row>
    <row r="31" spans="1:23" s="144" customFormat="1" ht="21.75" customHeight="1">
      <c r="A31" s="121">
        <v>2</v>
      </c>
      <c r="B31" s="140" t="s">
        <v>162</v>
      </c>
      <c r="C31" s="118"/>
      <c r="D31" s="141"/>
      <c r="E31" s="142"/>
      <c r="F31" s="118"/>
      <c r="G31" s="187">
        <f>G32</f>
        <v>0</v>
      </c>
      <c r="H31" s="187">
        <f aca="true" t="shared" si="7" ref="H31:R31">H32</f>
        <v>0</v>
      </c>
      <c r="I31" s="187">
        <f t="shared" si="7"/>
        <v>0</v>
      </c>
      <c r="J31" s="187">
        <f t="shared" si="7"/>
        <v>0</v>
      </c>
      <c r="K31" s="187">
        <f t="shared" si="7"/>
        <v>0</v>
      </c>
      <c r="L31" s="187">
        <f t="shared" si="7"/>
        <v>0</v>
      </c>
      <c r="M31" s="187">
        <f t="shared" si="7"/>
        <v>0</v>
      </c>
      <c r="N31" s="187">
        <f t="shared" si="7"/>
        <v>0</v>
      </c>
      <c r="O31" s="187">
        <f t="shared" si="7"/>
        <v>0</v>
      </c>
      <c r="P31" s="187">
        <f t="shared" si="7"/>
        <v>34339</v>
      </c>
      <c r="Q31" s="187">
        <f t="shared" si="7"/>
        <v>31349</v>
      </c>
      <c r="R31" s="187">
        <f t="shared" si="7"/>
        <v>2990</v>
      </c>
      <c r="S31" s="143"/>
      <c r="W31" s="118"/>
    </row>
    <row r="32" spans="1:23" s="35" customFormat="1" ht="39" customHeight="1">
      <c r="A32" s="118" t="s">
        <v>16</v>
      </c>
      <c r="B32" s="119" t="s">
        <v>176</v>
      </c>
      <c r="C32" s="118"/>
      <c r="D32" s="118"/>
      <c r="E32" s="118"/>
      <c r="F32" s="118"/>
      <c r="G32" s="187">
        <v>0</v>
      </c>
      <c r="H32" s="187">
        <v>0</v>
      </c>
      <c r="I32" s="187">
        <v>0</v>
      </c>
      <c r="J32" s="187">
        <f aca="true" t="shared" si="8" ref="J32:O32">SUM(J33:J38)</f>
        <v>0</v>
      </c>
      <c r="K32" s="187">
        <f t="shared" si="8"/>
        <v>0</v>
      </c>
      <c r="L32" s="187">
        <f t="shared" si="8"/>
        <v>0</v>
      </c>
      <c r="M32" s="187">
        <f t="shared" si="8"/>
        <v>0</v>
      </c>
      <c r="N32" s="187">
        <f t="shared" si="8"/>
        <v>0</v>
      </c>
      <c r="O32" s="187">
        <f t="shared" si="8"/>
        <v>0</v>
      </c>
      <c r="P32" s="187">
        <f aca="true" t="shared" si="9" ref="P32:P38">Q32+R32</f>
        <v>34339</v>
      </c>
      <c r="Q32" s="187">
        <f>SUM(Q33:Q38)</f>
        <v>31349</v>
      </c>
      <c r="R32" s="187">
        <f aca="true" t="shared" si="10" ref="R32:W32">SUM(R33:R38)</f>
        <v>2990</v>
      </c>
      <c r="S32" s="120">
        <f t="shared" si="10"/>
        <v>0</v>
      </c>
      <c r="T32" s="120">
        <f t="shared" si="10"/>
        <v>0</v>
      </c>
      <c r="U32" s="120">
        <f t="shared" si="10"/>
        <v>0</v>
      </c>
      <c r="V32" s="120">
        <f t="shared" si="10"/>
        <v>0</v>
      </c>
      <c r="W32" s="120">
        <f t="shared" si="10"/>
        <v>0</v>
      </c>
    </row>
    <row r="33" spans="1:23" s="35" customFormat="1" ht="33" hidden="1">
      <c r="A33" s="121" t="s">
        <v>5</v>
      </c>
      <c r="B33" s="122" t="s">
        <v>147</v>
      </c>
      <c r="C33" s="123" t="s">
        <v>54</v>
      </c>
      <c r="D33" s="124" t="s">
        <v>46</v>
      </c>
      <c r="E33" s="125" t="s">
        <v>153</v>
      </c>
      <c r="F33" s="118"/>
      <c r="G33" s="40">
        <f aca="true" t="shared" si="11" ref="G33:G38">H33+I33</f>
        <v>14975</v>
      </c>
      <c r="H33" s="190">
        <v>14250</v>
      </c>
      <c r="I33" s="190">
        <f>350+375</f>
        <v>725</v>
      </c>
      <c r="J33" s="76"/>
      <c r="K33" s="76"/>
      <c r="L33" s="76"/>
      <c r="M33" s="40">
        <v>0</v>
      </c>
      <c r="N33" s="40"/>
      <c r="O33" s="40"/>
      <c r="P33" s="40">
        <f t="shared" si="9"/>
        <v>5730</v>
      </c>
      <c r="Q33" s="40">
        <f>5500-Q25</f>
        <v>5380</v>
      </c>
      <c r="R33" s="40">
        <v>350</v>
      </c>
      <c r="S33" s="113"/>
      <c r="W33" s="112"/>
    </row>
    <row r="34" spans="1:23" s="35" customFormat="1" ht="33" hidden="1">
      <c r="A34" s="121" t="s">
        <v>5</v>
      </c>
      <c r="B34" s="122" t="s">
        <v>148</v>
      </c>
      <c r="C34" s="123" t="s">
        <v>54</v>
      </c>
      <c r="D34" s="124" t="s">
        <v>44</v>
      </c>
      <c r="E34" s="125" t="s">
        <v>101</v>
      </c>
      <c r="F34" s="118"/>
      <c r="G34" s="40">
        <f t="shared" si="11"/>
        <v>14975</v>
      </c>
      <c r="H34" s="190">
        <v>14250</v>
      </c>
      <c r="I34" s="190">
        <f>350+375</f>
        <v>725</v>
      </c>
      <c r="J34" s="76"/>
      <c r="K34" s="76"/>
      <c r="L34" s="76"/>
      <c r="M34" s="40"/>
      <c r="N34" s="40"/>
      <c r="O34" s="40"/>
      <c r="P34" s="40">
        <f t="shared" si="9"/>
        <v>5730</v>
      </c>
      <c r="Q34" s="40">
        <f>5500-120</f>
        <v>5380</v>
      </c>
      <c r="R34" s="40">
        <v>350</v>
      </c>
      <c r="S34" s="113"/>
      <c r="W34" s="112"/>
    </row>
    <row r="35" spans="1:23" s="35" customFormat="1" ht="49.5" hidden="1">
      <c r="A35" s="121" t="s">
        <v>5</v>
      </c>
      <c r="B35" s="122" t="s">
        <v>149</v>
      </c>
      <c r="C35" s="123" t="s">
        <v>54</v>
      </c>
      <c r="D35" s="124" t="s">
        <v>46</v>
      </c>
      <c r="E35" s="125" t="s">
        <v>153</v>
      </c>
      <c r="F35" s="118"/>
      <c r="G35" s="40">
        <f t="shared" si="11"/>
        <v>14950</v>
      </c>
      <c r="H35" s="190">
        <v>13591</v>
      </c>
      <c r="I35" s="190">
        <f>951+408</f>
        <v>1359</v>
      </c>
      <c r="J35" s="76"/>
      <c r="K35" s="76"/>
      <c r="L35" s="76"/>
      <c r="M35" s="40"/>
      <c r="N35" s="40"/>
      <c r="O35" s="40"/>
      <c r="P35" s="40">
        <f t="shared" si="9"/>
        <v>7030</v>
      </c>
      <c r="Q35" s="40">
        <f>6500-120</f>
        <v>6380</v>
      </c>
      <c r="R35" s="40">
        <v>650</v>
      </c>
      <c r="S35" s="113"/>
      <c r="W35" s="112"/>
    </row>
    <row r="36" spans="1:23" s="35" customFormat="1" ht="40.5" customHeight="1" hidden="1">
      <c r="A36" s="121" t="s">
        <v>5</v>
      </c>
      <c r="B36" s="122" t="s">
        <v>150</v>
      </c>
      <c r="C36" s="123" t="s">
        <v>54</v>
      </c>
      <c r="D36" s="124" t="s">
        <v>46</v>
      </c>
      <c r="E36" s="126">
        <v>2019</v>
      </c>
      <c r="F36" s="118"/>
      <c r="G36" s="40">
        <f t="shared" si="11"/>
        <v>6600</v>
      </c>
      <c r="H36" s="40">
        <v>6000</v>
      </c>
      <c r="I36" s="40">
        <f>420+180</f>
        <v>600</v>
      </c>
      <c r="J36" s="76"/>
      <c r="K36" s="76"/>
      <c r="L36" s="76"/>
      <c r="M36" s="40"/>
      <c r="N36" s="40"/>
      <c r="O36" s="40"/>
      <c r="P36" s="40">
        <f t="shared" si="9"/>
        <v>6500</v>
      </c>
      <c r="Q36" s="40">
        <f>6000-100</f>
        <v>5900</v>
      </c>
      <c r="R36" s="40">
        <v>600</v>
      </c>
      <c r="S36" s="113"/>
      <c r="W36" s="112"/>
    </row>
    <row r="37" spans="1:23" s="35" customFormat="1" ht="33" customHeight="1" hidden="1">
      <c r="A37" s="121" t="s">
        <v>5</v>
      </c>
      <c r="B37" s="122" t="s">
        <v>151</v>
      </c>
      <c r="C37" s="123" t="s">
        <v>54</v>
      </c>
      <c r="D37" s="124" t="s">
        <v>44</v>
      </c>
      <c r="E37" s="125" t="s">
        <v>153</v>
      </c>
      <c r="F37" s="118"/>
      <c r="G37" s="40">
        <f t="shared" si="11"/>
        <v>14750</v>
      </c>
      <c r="H37" s="40">
        <v>14000</v>
      </c>
      <c r="I37" s="40">
        <f>375+375</f>
        <v>750</v>
      </c>
      <c r="J37" s="76"/>
      <c r="K37" s="76"/>
      <c r="L37" s="76"/>
      <c r="M37" s="40"/>
      <c r="N37" s="40"/>
      <c r="O37" s="40"/>
      <c r="P37" s="40">
        <f t="shared" si="9"/>
        <v>4740</v>
      </c>
      <c r="Q37" s="40">
        <f>4500-120</f>
        <v>4380</v>
      </c>
      <c r="R37" s="40">
        <v>360</v>
      </c>
      <c r="S37" s="113"/>
      <c r="W37" s="112"/>
    </row>
    <row r="38" spans="1:23" s="35" customFormat="1" ht="33" customHeight="1" hidden="1">
      <c r="A38" s="121" t="s">
        <v>5</v>
      </c>
      <c r="B38" s="122" t="s">
        <v>152</v>
      </c>
      <c r="C38" s="123" t="s">
        <v>54</v>
      </c>
      <c r="D38" s="124" t="s">
        <v>46</v>
      </c>
      <c r="E38" s="125" t="s">
        <v>153</v>
      </c>
      <c r="F38" s="118"/>
      <c r="G38" s="40">
        <f t="shared" si="11"/>
        <v>14350</v>
      </c>
      <c r="H38" s="40">
        <v>13000</v>
      </c>
      <c r="I38" s="40">
        <f>945+405</f>
        <v>1350</v>
      </c>
      <c r="J38" s="76"/>
      <c r="K38" s="76"/>
      <c r="L38" s="76"/>
      <c r="M38" s="40"/>
      <c r="N38" s="40"/>
      <c r="O38" s="40"/>
      <c r="P38" s="40">
        <f t="shared" si="9"/>
        <v>4609</v>
      </c>
      <c r="Q38" s="40">
        <f>4049-120</f>
        <v>3929</v>
      </c>
      <c r="R38" s="40">
        <v>680</v>
      </c>
      <c r="S38" s="113"/>
      <c r="W38" s="112"/>
    </row>
    <row r="39" spans="1:23" s="31" customFormat="1" ht="33" customHeight="1">
      <c r="A39" s="83" t="s">
        <v>143</v>
      </c>
      <c r="B39" s="83" t="s">
        <v>144</v>
      </c>
      <c r="C39" s="83"/>
      <c r="D39" s="83"/>
      <c r="E39" s="83"/>
      <c r="F39" s="83"/>
      <c r="G39" s="84">
        <f aca="true" t="shared" si="12" ref="G39:R39">G40+G61</f>
        <v>6443.200000000001</v>
      </c>
      <c r="H39" s="84">
        <f t="shared" si="12"/>
        <v>5869</v>
      </c>
      <c r="I39" s="84">
        <f t="shared" si="12"/>
        <v>574.2</v>
      </c>
      <c r="J39" s="84">
        <f t="shared" si="12"/>
        <v>6443.200000000001</v>
      </c>
      <c r="K39" s="84">
        <f t="shared" si="12"/>
        <v>5869</v>
      </c>
      <c r="L39" s="84">
        <f t="shared" si="12"/>
        <v>574.2</v>
      </c>
      <c r="M39" s="84">
        <f t="shared" si="12"/>
        <v>1165</v>
      </c>
      <c r="N39" s="84">
        <f t="shared" si="12"/>
        <v>1165</v>
      </c>
      <c r="O39" s="84">
        <f t="shared" si="12"/>
        <v>0</v>
      </c>
      <c r="P39" s="84">
        <f t="shared" si="12"/>
        <v>5030</v>
      </c>
      <c r="Q39" s="84">
        <f t="shared" si="12"/>
        <v>4621</v>
      </c>
      <c r="R39" s="84">
        <f t="shared" si="12"/>
        <v>409</v>
      </c>
      <c r="S39" s="54"/>
      <c r="V39" s="19"/>
      <c r="W39" s="42"/>
    </row>
    <row r="40" spans="1:23" s="6" customFormat="1" ht="33" customHeight="1">
      <c r="A40" s="13" t="s">
        <v>4</v>
      </c>
      <c r="B40" s="81" t="s">
        <v>142</v>
      </c>
      <c r="C40" s="13"/>
      <c r="D40" s="13"/>
      <c r="E40" s="13"/>
      <c r="F40" s="13"/>
      <c r="G40" s="82">
        <f aca="true" t="shared" si="13" ref="G40:R40">G41+G45+G49+G55+G56</f>
        <v>0</v>
      </c>
      <c r="H40" s="82">
        <f t="shared" si="13"/>
        <v>0</v>
      </c>
      <c r="I40" s="82">
        <f t="shared" si="13"/>
        <v>0</v>
      </c>
      <c r="J40" s="82">
        <f t="shared" si="13"/>
        <v>0</v>
      </c>
      <c r="K40" s="82">
        <f t="shared" si="13"/>
        <v>0</v>
      </c>
      <c r="L40" s="82">
        <f t="shared" si="13"/>
        <v>0</v>
      </c>
      <c r="M40" s="82">
        <f t="shared" si="13"/>
        <v>0</v>
      </c>
      <c r="N40" s="82">
        <f t="shared" si="13"/>
        <v>0</v>
      </c>
      <c r="O40" s="82">
        <f t="shared" si="13"/>
        <v>0</v>
      </c>
      <c r="P40" s="82">
        <f t="shared" si="13"/>
        <v>1571</v>
      </c>
      <c r="Q40" s="82">
        <f t="shared" si="13"/>
        <v>1571</v>
      </c>
      <c r="R40" s="82">
        <f t="shared" si="13"/>
        <v>0</v>
      </c>
      <c r="S40" s="54"/>
      <c r="V40" s="19" t="e">
        <f>Q12+#REF!</f>
        <v>#REF!</v>
      </c>
      <c r="W40" s="42"/>
    </row>
    <row r="41" spans="1:23" s="6" customFormat="1" ht="33" customHeight="1">
      <c r="A41" s="28">
        <v>1</v>
      </c>
      <c r="B41" s="29" t="s">
        <v>186</v>
      </c>
      <c r="C41" s="69"/>
      <c r="D41" s="58"/>
      <c r="E41" s="69"/>
      <c r="F41" s="28"/>
      <c r="G41" s="187"/>
      <c r="H41" s="187"/>
      <c r="I41" s="187"/>
      <c r="J41" s="76"/>
      <c r="K41" s="76"/>
      <c r="L41" s="76"/>
      <c r="M41" s="187"/>
      <c r="N41" s="187"/>
      <c r="O41" s="187"/>
      <c r="P41" s="187">
        <f aca="true" t="shared" si="14" ref="P41:P55">SUM(Q41:R41)</f>
        <v>222</v>
      </c>
      <c r="Q41" s="187">
        <f>SUM(Q42:Q44)</f>
        <v>222</v>
      </c>
      <c r="R41" s="187">
        <v>0</v>
      </c>
      <c r="S41" s="54"/>
      <c r="V41" s="19" t="e">
        <f>Q61+#REF!</f>
        <v>#REF!</v>
      </c>
      <c r="W41" s="42"/>
    </row>
    <row r="42" spans="1:23" ht="33" customHeight="1">
      <c r="A42" s="25" t="s">
        <v>5</v>
      </c>
      <c r="B42" s="30" t="s">
        <v>45</v>
      </c>
      <c r="C42" s="25"/>
      <c r="D42" s="25"/>
      <c r="E42" s="25"/>
      <c r="F42" s="47"/>
      <c r="G42" s="40"/>
      <c r="H42" s="40"/>
      <c r="I42" s="40"/>
      <c r="J42" s="77"/>
      <c r="K42" s="77"/>
      <c r="L42" s="77"/>
      <c r="M42" s="40"/>
      <c r="N42" s="40"/>
      <c r="O42" s="40"/>
      <c r="P42" s="40">
        <f t="shared" si="14"/>
        <v>75</v>
      </c>
      <c r="Q42" s="40">
        <v>75</v>
      </c>
      <c r="R42" s="40">
        <v>0</v>
      </c>
      <c r="S42" s="60"/>
      <c r="V42" s="23" t="e">
        <f>Q40+#REF!</f>
        <v>#REF!</v>
      </c>
      <c r="W42" s="41"/>
    </row>
    <row r="43" spans="1:23" s="21" customFormat="1" ht="33" customHeight="1">
      <c r="A43" s="26" t="s">
        <v>5</v>
      </c>
      <c r="B43" s="27" t="s">
        <v>46</v>
      </c>
      <c r="C43" s="26"/>
      <c r="D43" s="26"/>
      <c r="E43" s="26"/>
      <c r="F43" s="48"/>
      <c r="G43" s="188"/>
      <c r="H43" s="188"/>
      <c r="I43" s="188"/>
      <c r="J43" s="189"/>
      <c r="K43" s="189"/>
      <c r="L43" s="189"/>
      <c r="M43" s="188"/>
      <c r="N43" s="188"/>
      <c r="O43" s="188"/>
      <c r="P43" s="40">
        <f t="shared" si="14"/>
        <v>75</v>
      </c>
      <c r="Q43" s="188">
        <v>75</v>
      </c>
      <c r="R43" s="188">
        <v>0</v>
      </c>
      <c r="S43" s="62"/>
      <c r="V43" s="24" t="e">
        <f>V41+V42</f>
        <v>#REF!</v>
      </c>
      <c r="W43" s="43"/>
    </row>
    <row r="44" spans="1:23" s="21" customFormat="1" ht="33" customHeight="1">
      <c r="A44" s="26" t="s">
        <v>5</v>
      </c>
      <c r="B44" s="27" t="s">
        <v>44</v>
      </c>
      <c r="C44" s="26"/>
      <c r="D44" s="26"/>
      <c r="E44" s="26"/>
      <c r="F44" s="48"/>
      <c r="G44" s="188"/>
      <c r="H44" s="188"/>
      <c r="I44" s="188"/>
      <c r="J44" s="189"/>
      <c r="K44" s="189"/>
      <c r="L44" s="189"/>
      <c r="M44" s="188"/>
      <c r="N44" s="188"/>
      <c r="O44" s="188"/>
      <c r="P44" s="40">
        <f t="shared" si="14"/>
        <v>72</v>
      </c>
      <c r="Q44" s="188">
        <v>72</v>
      </c>
      <c r="R44" s="188">
        <v>0</v>
      </c>
      <c r="S44" s="62"/>
      <c r="V44" s="24" t="e">
        <f>R12+#REF!</f>
        <v>#REF!</v>
      </c>
      <c r="W44" s="43"/>
    </row>
    <row r="45" spans="1:23" s="6" customFormat="1" ht="57" customHeight="1">
      <c r="A45" s="28">
        <v>2</v>
      </c>
      <c r="B45" s="29" t="s">
        <v>187</v>
      </c>
      <c r="C45" s="69"/>
      <c r="D45" s="58"/>
      <c r="E45" s="69"/>
      <c r="F45" s="28"/>
      <c r="G45" s="187"/>
      <c r="H45" s="187"/>
      <c r="I45" s="187"/>
      <c r="J45" s="76"/>
      <c r="K45" s="76"/>
      <c r="L45" s="76"/>
      <c r="M45" s="187"/>
      <c r="N45" s="187"/>
      <c r="O45" s="187"/>
      <c r="P45" s="187">
        <f t="shared" si="14"/>
        <v>789</v>
      </c>
      <c r="Q45" s="187">
        <f>SUM(Q46:Q48)</f>
        <v>789</v>
      </c>
      <c r="R45" s="187">
        <v>0</v>
      </c>
      <c r="S45" s="54"/>
      <c r="W45" s="42"/>
    </row>
    <row r="46" spans="1:23" s="21" customFormat="1" ht="33" customHeight="1">
      <c r="A46" s="26" t="s">
        <v>5</v>
      </c>
      <c r="B46" s="27" t="s">
        <v>45</v>
      </c>
      <c r="C46" s="26"/>
      <c r="D46" s="26"/>
      <c r="E46" s="26"/>
      <c r="F46" s="48"/>
      <c r="G46" s="188"/>
      <c r="H46" s="188"/>
      <c r="I46" s="188"/>
      <c r="J46" s="189"/>
      <c r="K46" s="189"/>
      <c r="L46" s="189"/>
      <c r="M46" s="188"/>
      <c r="N46" s="188"/>
      <c r="O46" s="188"/>
      <c r="P46" s="40">
        <f t="shared" si="14"/>
        <v>267</v>
      </c>
      <c r="Q46" s="188">
        <v>267</v>
      </c>
      <c r="R46" s="188">
        <v>0</v>
      </c>
      <c r="S46" s="62"/>
      <c r="W46" s="43"/>
    </row>
    <row r="47" spans="1:23" s="21" customFormat="1" ht="33" customHeight="1">
      <c r="A47" s="26" t="s">
        <v>5</v>
      </c>
      <c r="B47" s="27" t="s">
        <v>46</v>
      </c>
      <c r="C47" s="26"/>
      <c r="D47" s="26"/>
      <c r="E47" s="26"/>
      <c r="F47" s="48"/>
      <c r="G47" s="188"/>
      <c r="H47" s="188"/>
      <c r="I47" s="188"/>
      <c r="J47" s="189"/>
      <c r="K47" s="189"/>
      <c r="L47" s="189"/>
      <c r="M47" s="188"/>
      <c r="N47" s="188"/>
      <c r="O47" s="188"/>
      <c r="P47" s="40">
        <f t="shared" si="14"/>
        <v>267</v>
      </c>
      <c r="Q47" s="188">
        <v>267</v>
      </c>
      <c r="R47" s="188">
        <v>0</v>
      </c>
      <c r="S47" s="62"/>
      <c r="W47" s="43"/>
    </row>
    <row r="48" spans="1:23" s="21" customFormat="1" ht="33" customHeight="1">
      <c r="A48" s="26" t="s">
        <v>5</v>
      </c>
      <c r="B48" s="27" t="s">
        <v>44</v>
      </c>
      <c r="C48" s="26"/>
      <c r="D48" s="26"/>
      <c r="E48" s="26"/>
      <c r="F48" s="48"/>
      <c r="G48" s="188"/>
      <c r="H48" s="188"/>
      <c r="I48" s="188"/>
      <c r="J48" s="189"/>
      <c r="K48" s="189"/>
      <c r="L48" s="189"/>
      <c r="M48" s="188"/>
      <c r="N48" s="188"/>
      <c r="O48" s="188"/>
      <c r="P48" s="40">
        <f t="shared" si="14"/>
        <v>255</v>
      </c>
      <c r="Q48" s="188">
        <v>255</v>
      </c>
      <c r="R48" s="188">
        <v>0</v>
      </c>
      <c r="S48" s="62"/>
      <c r="W48" s="43"/>
    </row>
    <row r="49" spans="1:23" s="8" customFormat="1" ht="33" customHeight="1">
      <c r="A49" s="49">
        <v>3</v>
      </c>
      <c r="B49" s="50" t="s">
        <v>68</v>
      </c>
      <c r="C49" s="49"/>
      <c r="D49" s="49"/>
      <c r="E49" s="49"/>
      <c r="F49" s="49"/>
      <c r="G49" s="191"/>
      <c r="H49" s="191"/>
      <c r="I49" s="191"/>
      <c r="J49" s="192"/>
      <c r="K49" s="192"/>
      <c r="L49" s="192"/>
      <c r="M49" s="191"/>
      <c r="N49" s="191"/>
      <c r="O49" s="191"/>
      <c r="P49" s="191">
        <f t="shared" si="14"/>
        <v>62</v>
      </c>
      <c r="Q49" s="191">
        <f>SUM(Q50:Q54)</f>
        <v>62</v>
      </c>
      <c r="R49" s="191">
        <v>0</v>
      </c>
      <c r="S49" s="63"/>
      <c r="W49" s="44"/>
    </row>
    <row r="50" spans="1:23" s="135" customFormat="1" ht="33" customHeight="1">
      <c r="A50" s="131" t="s">
        <v>5</v>
      </c>
      <c r="B50" s="132" t="s">
        <v>156</v>
      </c>
      <c r="C50" s="133"/>
      <c r="D50" s="133"/>
      <c r="E50" s="133"/>
      <c r="F50" s="133"/>
      <c r="G50" s="188"/>
      <c r="H50" s="188"/>
      <c r="I50" s="188"/>
      <c r="J50" s="189"/>
      <c r="K50" s="189"/>
      <c r="L50" s="189"/>
      <c r="M50" s="188"/>
      <c r="N50" s="188"/>
      <c r="O50" s="188"/>
      <c r="P50" s="188">
        <v>35</v>
      </c>
      <c r="Q50" s="188">
        <v>35</v>
      </c>
      <c r="R50" s="188"/>
      <c r="S50" s="134"/>
      <c r="W50" s="136"/>
    </row>
    <row r="51" spans="1:23" s="135" customFormat="1" ht="33" customHeight="1">
      <c r="A51" s="131" t="s">
        <v>5</v>
      </c>
      <c r="B51" s="132" t="s">
        <v>155</v>
      </c>
      <c r="C51" s="133"/>
      <c r="D51" s="133"/>
      <c r="E51" s="133"/>
      <c r="F51" s="133"/>
      <c r="G51" s="188"/>
      <c r="H51" s="188"/>
      <c r="I51" s="188"/>
      <c r="J51" s="189"/>
      <c r="K51" s="189"/>
      <c r="L51" s="189"/>
      <c r="M51" s="188"/>
      <c r="N51" s="188"/>
      <c r="O51" s="188"/>
      <c r="P51" s="188">
        <v>15</v>
      </c>
      <c r="Q51" s="188">
        <v>15</v>
      </c>
      <c r="R51" s="188"/>
      <c r="S51" s="134"/>
      <c r="W51" s="136"/>
    </row>
    <row r="52" spans="1:23" s="135" customFormat="1" ht="33" customHeight="1">
      <c r="A52" s="26" t="s">
        <v>5</v>
      </c>
      <c r="B52" s="27" t="s">
        <v>45</v>
      </c>
      <c r="C52" s="133"/>
      <c r="D52" s="133"/>
      <c r="E52" s="133"/>
      <c r="F52" s="133"/>
      <c r="G52" s="188"/>
      <c r="H52" s="188"/>
      <c r="I52" s="188"/>
      <c r="J52" s="189"/>
      <c r="K52" s="189"/>
      <c r="L52" s="189"/>
      <c r="M52" s="188"/>
      <c r="N52" s="188"/>
      <c r="O52" s="188"/>
      <c r="P52" s="188">
        <v>4</v>
      </c>
      <c r="Q52" s="188">
        <v>4</v>
      </c>
      <c r="R52" s="188"/>
      <c r="S52" s="134"/>
      <c r="W52" s="136"/>
    </row>
    <row r="53" spans="1:23" s="135" customFormat="1" ht="33" customHeight="1">
      <c r="A53" s="26" t="s">
        <v>5</v>
      </c>
      <c r="B53" s="27" t="s">
        <v>46</v>
      </c>
      <c r="C53" s="133"/>
      <c r="D53" s="133"/>
      <c r="E53" s="133"/>
      <c r="F53" s="133"/>
      <c r="G53" s="188"/>
      <c r="H53" s="188"/>
      <c r="I53" s="188"/>
      <c r="J53" s="189"/>
      <c r="K53" s="189"/>
      <c r="L53" s="189"/>
      <c r="M53" s="188"/>
      <c r="N53" s="188"/>
      <c r="O53" s="188"/>
      <c r="P53" s="188">
        <v>4</v>
      </c>
      <c r="Q53" s="188">
        <v>4</v>
      </c>
      <c r="R53" s="188"/>
      <c r="S53" s="134"/>
      <c r="W53" s="136"/>
    </row>
    <row r="54" spans="1:23" s="135" customFormat="1" ht="33" customHeight="1">
      <c r="A54" s="26" t="s">
        <v>5</v>
      </c>
      <c r="B54" s="27" t="s">
        <v>44</v>
      </c>
      <c r="C54" s="133"/>
      <c r="D54" s="133"/>
      <c r="E54" s="133"/>
      <c r="F54" s="133"/>
      <c r="G54" s="188"/>
      <c r="H54" s="188"/>
      <c r="I54" s="188"/>
      <c r="J54" s="189"/>
      <c r="K54" s="189"/>
      <c r="L54" s="189"/>
      <c r="M54" s="188"/>
      <c r="N54" s="188"/>
      <c r="O54" s="188"/>
      <c r="P54" s="188">
        <v>4</v>
      </c>
      <c r="Q54" s="188">
        <v>4</v>
      </c>
      <c r="R54" s="188"/>
      <c r="S54" s="134"/>
      <c r="W54" s="136"/>
    </row>
    <row r="55" spans="1:23" s="8" customFormat="1" ht="57" customHeight="1">
      <c r="A55" s="49">
        <v>4</v>
      </c>
      <c r="B55" s="50" t="s">
        <v>157</v>
      </c>
      <c r="C55" s="49"/>
      <c r="D55" s="49"/>
      <c r="E55" s="49"/>
      <c r="F55" s="49"/>
      <c r="G55" s="191"/>
      <c r="H55" s="191"/>
      <c r="I55" s="191"/>
      <c r="J55" s="192"/>
      <c r="K55" s="192"/>
      <c r="L55" s="192"/>
      <c r="M55" s="191"/>
      <c r="N55" s="191"/>
      <c r="O55" s="191"/>
      <c r="P55" s="191">
        <f t="shared" si="14"/>
        <v>441</v>
      </c>
      <c r="Q55" s="191">
        <v>441</v>
      </c>
      <c r="R55" s="191"/>
      <c r="S55" s="63"/>
      <c r="W55" s="44"/>
    </row>
    <row r="56" spans="1:23" s="8" customFormat="1" ht="47.25" customHeight="1">
      <c r="A56" s="49">
        <v>5</v>
      </c>
      <c r="B56" s="50" t="s">
        <v>69</v>
      </c>
      <c r="C56" s="49"/>
      <c r="D56" s="49"/>
      <c r="E56" s="49"/>
      <c r="F56" s="49"/>
      <c r="G56" s="191"/>
      <c r="H56" s="191"/>
      <c r="I56" s="191"/>
      <c r="J56" s="192"/>
      <c r="K56" s="192"/>
      <c r="L56" s="192"/>
      <c r="M56" s="191"/>
      <c r="N56" s="191"/>
      <c r="O56" s="191"/>
      <c r="P56" s="191">
        <f>Q56+R56</f>
        <v>57</v>
      </c>
      <c r="Q56" s="191">
        <f>SUM(Q57:Q60)</f>
        <v>57</v>
      </c>
      <c r="R56" s="191">
        <v>0</v>
      </c>
      <c r="S56" s="63"/>
      <c r="W56" s="44"/>
    </row>
    <row r="57" spans="1:23" s="135" customFormat="1" ht="33" customHeight="1">
      <c r="A57" s="131" t="s">
        <v>5</v>
      </c>
      <c r="B57" s="132" t="s">
        <v>156</v>
      </c>
      <c r="C57" s="133"/>
      <c r="D57" s="133"/>
      <c r="E57" s="133"/>
      <c r="F57" s="133"/>
      <c r="G57" s="188"/>
      <c r="H57" s="188"/>
      <c r="I57" s="188"/>
      <c r="J57" s="189"/>
      <c r="K57" s="189"/>
      <c r="L57" s="189"/>
      <c r="M57" s="188"/>
      <c r="N57" s="188"/>
      <c r="O57" s="188"/>
      <c r="P57" s="188">
        <v>42</v>
      </c>
      <c r="Q57" s="188">
        <v>42</v>
      </c>
      <c r="R57" s="188"/>
      <c r="S57" s="134"/>
      <c r="W57" s="136"/>
    </row>
    <row r="58" spans="1:23" s="135" customFormat="1" ht="33" customHeight="1">
      <c r="A58" s="26" t="s">
        <v>5</v>
      </c>
      <c r="B58" s="27" t="s">
        <v>45</v>
      </c>
      <c r="C58" s="133"/>
      <c r="D58" s="133"/>
      <c r="E58" s="133"/>
      <c r="F58" s="133"/>
      <c r="G58" s="188"/>
      <c r="H58" s="188"/>
      <c r="I58" s="188"/>
      <c r="J58" s="189"/>
      <c r="K58" s="189"/>
      <c r="L58" s="189"/>
      <c r="M58" s="188"/>
      <c r="N58" s="188"/>
      <c r="O58" s="188"/>
      <c r="P58" s="188">
        <v>5</v>
      </c>
      <c r="Q58" s="188">
        <v>5</v>
      </c>
      <c r="R58" s="188"/>
      <c r="S58" s="134"/>
      <c r="W58" s="136"/>
    </row>
    <row r="59" spans="1:23" s="135" customFormat="1" ht="33" customHeight="1">
      <c r="A59" s="26" t="s">
        <v>5</v>
      </c>
      <c r="B59" s="27" t="s">
        <v>46</v>
      </c>
      <c r="C59" s="133"/>
      <c r="D59" s="133"/>
      <c r="E59" s="133"/>
      <c r="F59" s="133"/>
      <c r="G59" s="188"/>
      <c r="H59" s="188"/>
      <c r="I59" s="188"/>
      <c r="J59" s="189"/>
      <c r="K59" s="189"/>
      <c r="L59" s="189"/>
      <c r="M59" s="188"/>
      <c r="N59" s="188"/>
      <c r="O59" s="188"/>
      <c r="P59" s="188">
        <v>5</v>
      </c>
      <c r="Q59" s="188">
        <v>5</v>
      </c>
      <c r="R59" s="188"/>
      <c r="S59" s="134"/>
      <c r="W59" s="136"/>
    </row>
    <row r="60" spans="1:23" s="135" customFormat="1" ht="33" customHeight="1">
      <c r="A60" s="26" t="s">
        <v>5</v>
      </c>
      <c r="B60" s="27" t="s">
        <v>44</v>
      </c>
      <c r="C60" s="133"/>
      <c r="D60" s="133"/>
      <c r="E60" s="133"/>
      <c r="F60" s="133"/>
      <c r="G60" s="188"/>
      <c r="H60" s="188"/>
      <c r="I60" s="188"/>
      <c r="J60" s="189"/>
      <c r="K60" s="189"/>
      <c r="L60" s="189"/>
      <c r="M60" s="188"/>
      <c r="N60" s="188"/>
      <c r="O60" s="188"/>
      <c r="P60" s="188">
        <v>5</v>
      </c>
      <c r="Q60" s="188">
        <v>5</v>
      </c>
      <c r="R60" s="188"/>
      <c r="S60" s="134"/>
      <c r="W60" s="136"/>
    </row>
    <row r="61" spans="1:23" s="31" customFormat="1" ht="33" customHeight="1">
      <c r="A61" s="13" t="s">
        <v>6</v>
      </c>
      <c r="B61" s="81" t="s">
        <v>122</v>
      </c>
      <c r="C61" s="13"/>
      <c r="D61" s="13"/>
      <c r="E61" s="13"/>
      <c r="F61" s="13"/>
      <c r="G61" s="82">
        <f>G62+G65</f>
        <v>6443.200000000001</v>
      </c>
      <c r="H61" s="82">
        <f aca="true" t="shared" si="15" ref="H61:R61">H62+H65</f>
        <v>5869</v>
      </c>
      <c r="I61" s="82">
        <f t="shared" si="15"/>
        <v>574.2</v>
      </c>
      <c r="J61" s="82">
        <f t="shared" si="15"/>
        <v>6443.200000000001</v>
      </c>
      <c r="K61" s="82">
        <f t="shared" si="15"/>
        <v>5869</v>
      </c>
      <c r="L61" s="82">
        <f t="shared" si="15"/>
        <v>574.2</v>
      </c>
      <c r="M61" s="82">
        <f t="shared" si="15"/>
        <v>1165</v>
      </c>
      <c r="N61" s="82">
        <f t="shared" si="15"/>
        <v>1165</v>
      </c>
      <c r="O61" s="82">
        <f t="shared" si="15"/>
        <v>0</v>
      </c>
      <c r="P61" s="82">
        <f t="shared" si="15"/>
        <v>3459</v>
      </c>
      <c r="Q61" s="82">
        <f t="shared" si="15"/>
        <v>3050</v>
      </c>
      <c r="R61" s="82">
        <f t="shared" si="15"/>
        <v>409</v>
      </c>
      <c r="S61" s="82" t="e">
        <f>#REF!+S66+S69</f>
        <v>#REF!</v>
      </c>
      <c r="T61" s="82" t="e">
        <f>#REF!+T66+T69</f>
        <v>#REF!</v>
      </c>
      <c r="U61" s="82" t="e">
        <f>#REF!+U66+U69</f>
        <v>#REF!</v>
      </c>
      <c r="V61" s="82" t="e">
        <f>#REF!+V66+V69</f>
        <v>#REF!</v>
      </c>
      <c r="W61" s="82" t="e">
        <f>#REF!+W66+W69</f>
        <v>#REF!</v>
      </c>
    </row>
    <row r="62" spans="1:23" s="31" customFormat="1" ht="19.5" customHeight="1">
      <c r="A62" s="13">
        <v>1</v>
      </c>
      <c r="B62" s="81" t="s">
        <v>33</v>
      </c>
      <c r="C62" s="13"/>
      <c r="D62" s="13"/>
      <c r="E62" s="13"/>
      <c r="F62" s="13"/>
      <c r="G62" s="82">
        <f>G63+G64</f>
        <v>2423.3</v>
      </c>
      <c r="H62" s="82">
        <f aca="true" t="shared" si="16" ref="H62:R62">H63+H64</f>
        <v>2203</v>
      </c>
      <c r="I62" s="82">
        <f t="shared" si="16"/>
        <v>220.3</v>
      </c>
      <c r="J62" s="82">
        <f t="shared" si="16"/>
        <v>2423.3</v>
      </c>
      <c r="K62" s="82">
        <f t="shared" si="16"/>
        <v>2203</v>
      </c>
      <c r="L62" s="82">
        <f t="shared" si="16"/>
        <v>220.3</v>
      </c>
      <c r="M62" s="82">
        <f t="shared" si="16"/>
        <v>0</v>
      </c>
      <c r="N62" s="82">
        <f t="shared" si="16"/>
        <v>0</v>
      </c>
      <c r="O62" s="82">
        <f t="shared" si="16"/>
        <v>0</v>
      </c>
      <c r="P62" s="82">
        <f t="shared" si="16"/>
        <v>200</v>
      </c>
      <c r="Q62" s="82">
        <f t="shared" si="16"/>
        <v>200</v>
      </c>
      <c r="R62" s="82">
        <f t="shared" si="16"/>
        <v>0</v>
      </c>
      <c r="S62" s="82"/>
      <c r="T62" s="145"/>
      <c r="U62" s="146"/>
      <c r="V62" s="147"/>
      <c r="W62" s="82"/>
    </row>
    <row r="63" spans="1:23" s="34" customFormat="1" ht="44.25" customHeight="1">
      <c r="A63" s="30">
        <v>1</v>
      </c>
      <c r="B63" s="30" t="s">
        <v>87</v>
      </c>
      <c r="C63" s="25" t="s">
        <v>54</v>
      </c>
      <c r="D63" s="25" t="s">
        <v>45</v>
      </c>
      <c r="E63" s="25" t="s">
        <v>101</v>
      </c>
      <c r="F63" s="30"/>
      <c r="G63" s="40">
        <v>1307.9</v>
      </c>
      <c r="H63" s="40">
        <v>1189</v>
      </c>
      <c r="I63" s="40">
        <v>118.9</v>
      </c>
      <c r="J63" s="77">
        <v>1307.9</v>
      </c>
      <c r="K63" s="77">
        <v>1189</v>
      </c>
      <c r="L63" s="77">
        <v>118.9</v>
      </c>
      <c r="M63" s="40"/>
      <c r="N63" s="40"/>
      <c r="O63" s="40"/>
      <c r="P63" s="38">
        <f>SUM(Q63:R63)</f>
        <v>100</v>
      </c>
      <c r="Q63" s="40">
        <v>100</v>
      </c>
      <c r="R63" s="40">
        <v>0</v>
      </c>
      <c r="S63" s="64"/>
      <c r="W63" s="25"/>
    </row>
    <row r="64" spans="1:23" s="65" customFormat="1" ht="51" customHeight="1">
      <c r="A64" s="57">
        <v>2</v>
      </c>
      <c r="B64" s="57" t="s">
        <v>84</v>
      </c>
      <c r="C64" s="20" t="s">
        <v>54</v>
      </c>
      <c r="D64" s="20" t="s">
        <v>46</v>
      </c>
      <c r="E64" s="20" t="s">
        <v>101</v>
      </c>
      <c r="F64" s="57"/>
      <c r="G64" s="37">
        <v>1115.4</v>
      </c>
      <c r="H64" s="37">
        <v>1014</v>
      </c>
      <c r="I64" s="37">
        <v>101.4</v>
      </c>
      <c r="J64" s="60">
        <v>1115.4</v>
      </c>
      <c r="K64" s="60">
        <v>1014</v>
      </c>
      <c r="L64" s="60">
        <v>101.4</v>
      </c>
      <c r="M64" s="37"/>
      <c r="N64" s="37"/>
      <c r="O64" s="37"/>
      <c r="P64" s="38">
        <f>SUM(Q64:R64)</f>
        <v>100</v>
      </c>
      <c r="Q64" s="37">
        <v>100</v>
      </c>
      <c r="R64" s="37">
        <v>0</v>
      </c>
      <c r="S64" s="57"/>
      <c r="W64" s="57"/>
    </row>
    <row r="65" spans="1:23" s="31" customFormat="1" ht="28.5" customHeight="1">
      <c r="A65" s="13">
        <v>2</v>
      </c>
      <c r="B65" s="81" t="s">
        <v>162</v>
      </c>
      <c r="C65" s="13"/>
      <c r="D65" s="13"/>
      <c r="E65" s="13"/>
      <c r="F65" s="13"/>
      <c r="G65" s="82">
        <f>G66+G69+G71</f>
        <v>4019.9</v>
      </c>
      <c r="H65" s="82">
        <f aca="true" t="shared" si="17" ref="H65:R65">H66+H69+H71</f>
        <v>3666</v>
      </c>
      <c r="I65" s="82">
        <f t="shared" si="17"/>
        <v>353.9</v>
      </c>
      <c r="J65" s="82">
        <f t="shared" si="17"/>
        <v>4019.9</v>
      </c>
      <c r="K65" s="82">
        <f t="shared" si="17"/>
        <v>3666</v>
      </c>
      <c r="L65" s="82">
        <f t="shared" si="17"/>
        <v>353.9</v>
      </c>
      <c r="M65" s="82">
        <f t="shared" si="17"/>
        <v>1165</v>
      </c>
      <c r="N65" s="82">
        <f t="shared" si="17"/>
        <v>1165</v>
      </c>
      <c r="O65" s="82">
        <f t="shared" si="17"/>
        <v>0</v>
      </c>
      <c r="P65" s="82">
        <f t="shared" si="17"/>
        <v>3259</v>
      </c>
      <c r="Q65" s="82">
        <f t="shared" si="17"/>
        <v>2850</v>
      </c>
      <c r="R65" s="82">
        <f t="shared" si="17"/>
        <v>409</v>
      </c>
      <c r="S65" s="82"/>
      <c r="T65" s="145"/>
      <c r="U65" s="146"/>
      <c r="V65" s="147"/>
      <c r="W65" s="82"/>
    </row>
    <row r="66" spans="1:23" s="6" customFormat="1" ht="33" customHeight="1">
      <c r="A66" s="163" t="s">
        <v>16</v>
      </c>
      <c r="B66" s="29" t="s">
        <v>77</v>
      </c>
      <c r="C66" s="69"/>
      <c r="D66" s="58"/>
      <c r="E66" s="69"/>
      <c r="F66" s="28"/>
      <c r="G66" s="187">
        <f>G67+G68</f>
        <v>2225.3</v>
      </c>
      <c r="H66" s="187">
        <f aca="true" t="shared" si="18" ref="H66:R66">H67+H68</f>
        <v>2023</v>
      </c>
      <c r="I66" s="187">
        <f t="shared" si="18"/>
        <v>202.29999999999995</v>
      </c>
      <c r="J66" s="187">
        <f t="shared" si="18"/>
        <v>2225.3</v>
      </c>
      <c r="K66" s="187">
        <f t="shared" si="18"/>
        <v>2023</v>
      </c>
      <c r="L66" s="187">
        <f t="shared" si="18"/>
        <v>202.29999999999995</v>
      </c>
      <c r="M66" s="187">
        <f t="shared" si="18"/>
        <v>1038</v>
      </c>
      <c r="N66" s="187">
        <f t="shared" si="18"/>
        <v>1038</v>
      </c>
      <c r="O66" s="187">
        <f t="shared" si="18"/>
        <v>0</v>
      </c>
      <c r="P66" s="187">
        <f t="shared" si="18"/>
        <v>1187</v>
      </c>
      <c r="Q66" s="187">
        <f t="shared" si="18"/>
        <v>985</v>
      </c>
      <c r="R66" s="187">
        <f t="shared" si="18"/>
        <v>202</v>
      </c>
      <c r="S66" s="59"/>
      <c r="T66" s="414"/>
      <c r="U66" s="384"/>
      <c r="W66" s="45"/>
    </row>
    <row r="67" spans="1:23" s="34" customFormat="1" ht="79.5" customHeight="1">
      <c r="A67" s="30">
        <v>1</v>
      </c>
      <c r="B67" s="30" t="s">
        <v>57</v>
      </c>
      <c r="C67" s="25" t="s">
        <v>54</v>
      </c>
      <c r="D67" s="25" t="s">
        <v>45</v>
      </c>
      <c r="E67" s="25" t="s">
        <v>58</v>
      </c>
      <c r="F67" s="30"/>
      <c r="G67" s="40">
        <v>1345.3</v>
      </c>
      <c r="H67" s="40">
        <v>1223</v>
      </c>
      <c r="I67" s="40">
        <f>G67-H67</f>
        <v>122.29999999999995</v>
      </c>
      <c r="J67" s="77">
        <v>1345.3</v>
      </c>
      <c r="K67" s="77">
        <v>1223</v>
      </c>
      <c r="L67" s="77">
        <f>J67-K67</f>
        <v>122.29999999999995</v>
      </c>
      <c r="M67" s="39">
        <f>N67</f>
        <v>818</v>
      </c>
      <c r="N67" s="39">
        <f>708+110</f>
        <v>818</v>
      </c>
      <c r="O67" s="39">
        <v>0</v>
      </c>
      <c r="P67" s="39">
        <f>SUM(Q67:R67)</f>
        <v>527</v>
      </c>
      <c r="Q67" s="39">
        <v>405</v>
      </c>
      <c r="R67" s="39">
        <v>122</v>
      </c>
      <c r="S67" s="64"/>
      <c r="T67" s="32">
        <v>110</v>
      </c>
      <c r="U67" s="33">
        <v>110</v>
      </c>
      <c r="W67" s="25" t="s">
        <v>88</v>
      </c>
    </row>
    <row r="68" spans="1:23" s="65" customFormat="1" ht="57" customHeight="1">
      <c r="A68" s="57">
        <v>2</v>
      </c>
      <c r="B68" s="57" t="s">
        <v>59</v>
      </c>
      <c r="C68" s="20" t="s">
        <v>54</v>
      </c>
      <c r="D68" s="20" t="s">
        <v>46</v>
      </c>
      <c r="E68" s="20" t="s">
        <v>58</v>
      </c>
      <c r="F68" s="57"/>
      <c r="G68" s="38">
        <v>880</v>
      </c>
      <c r="H68" s="38">
        <v>800</v>
      </c>
      <c r="I68" s="38">
        <f>G68-H68</f>
        <v>80</v>
      </c>
      <c r="J68" s="77">
        <v>880</v>
      </c>
      <c r="K68" s="77">
        <v>800</v>
      </c>
      <c r="L68" s="77">
        <f>J68-K68</f>
        <v>80</v>
      </c>
      <c r="M68" s="37">
        <f>N68</f>
        <v>220</v>
      </c>
      <c r="N68" s="37">
        <f>169+51</f>
        <v>220</v>
      </c>
      <c r="O68" s="37">
        <v>0</v>
      </c>
      <c r="P68" s="37">
        <f>SUM(Q68:R68)</f>
        <v>660</v>
      </c>
      <c r="Q68" s="37">
        <v>580</v>
      </c>
      <c r="R68" s="37">
        <v>80</v>
      </c>
      <c r="S68" s="20"/>
      <c r="T68" s="66">
        <v>51</v>
      </c>
      <c r="U68" s="67">
        <v>51</v>
      </c>
      <c r="W68" s="20" t="s">
        <v>89</v>
      </c>
    </row>
    <row r="69" spans="1:23" s="35" customFormat="1" ht="33" customHeight="1">
      <c r="A69" s="163" t="s">
        <v>18</v>
      </c>
      <c r="B69" s="29" t="s">
        <v>78</v>
      </c>
      <c r="C69" s="69"/>
      <c r="D69" s="58"/>
      <c r="E69" s="69"/>
      <c r="F69" s="28"/>
      <c r="G69" s="187">
        <f>G70</f>
        <v>1794.6</v>
      </c>
      <c r="H69" s="187">
        <f aca="true" t="shared" si="19" ref="H69:R69">H70</f>
        <v>1643</v>
      </c>
      <c r="I69" s="187">
        <f t="shared" si="19"/>
        <v>151.6</v>
      </c>
      <c r="J69" s="187">
        <f t="shared" si="19"/>
        <v>1794.6</v>
      </c>
      <c r="K69" s="187">
        <f t="shared" si="19"/>
        <v>1643</v>
      </c>
      <c r="L69" s="187">
        <f t="shared" si="19"/>
        <v>151.6</v>
      </c>
      <c r="M69" s="187">
        <f t="shared" si="19"/>
        <v>127</v>
      </c>
      <c r="N69" s="187">
        <f t="shared" si="19"/>
        <v>127</v>
      </c>
      <c r="O69" s="187">
        <f t="shared" si="19"/>
        <v>0</v>
      </c>
      <c r="P69" s="187">
        <f t="shared" si="19"/>
        <v>1081</v>
      </c>
      <c r="Q69" s="187">
        <f t="shared" si="19"/>
        <v>982</v>
      </c>
      <c r="R69" s="187">
        <f t="shared" si="19"/>
        <v>99</v>
      </c>
      <c r="S69" s="59"/>
      <c r="W69" s="28"/>
    </row>
    <row r="70" spans="1:23" s="65" customFormat="1" ht="40.5" customHeight="1">
      <c r="A70" s="57">
        <v>1</v>
      </c>
      <c r="B70" s="57" t="s">
        <v>56</v>
      </c>
      <c r="C70" s="20" t="s">
        <v>54</v>
      </c>
      <c r="D70" s="20" t="s">
        <v>44</v>
      </c>
      <c r="E70" s="20" t="s">
        <v>101</v>
      </c>
      <c r="F70" s="57"/>
      <c r="G70" s="38">
        <v>1794.6</v>
      </c>
      <c r="H70" s="38">
        <v>1643</v>
      </c>
      <c r="I70" s="38">
        <v>151.6</v>
      </c>
      <c r="J70" s="77">
        <v>1794.6</v>
      </c>
      <c r="K70" s="77">
        <v>1643</v>
      </c>
      <c r="L70" s="77">
        <v>151.6</v>
      </c>
      <c r="M70" s="38">
        <v>127</v>
      </c>
      <c r="N70" s="38">
        <v>127</v>
      </c>
      <c r="O70" s="38">
        <v>0</v>
      </c>
      <c r="P70" s="38">
        <f>SUM(Q70:R70)</f>
        <v>1081</v>
      </c>
      <c r="Q70" s="38">
        <v>982</v>
      </c>
      <c r="R70" s="38">
        <v>99</v>
      </c>
      <c r="S70" s="20"/>
      <c r="W70" s="20"/>
    </row>
    <row r="71" spans="1:23" s="150" customFormat="1" ht="37.5" customHeight="1">
      <c r="A71" s="148" t="s">
        <v>19</v>
      </c>
      <c r="B71" s="148" t="s">
        <v>189</v>
      </c>
      <c r="C71" s="149"/>
      <c r="D71" s="149"/>
      <c r="E71" s="149"/>
      <c r="F71" s="148"/>
      <c r="G71" s="109"/>
      <c r="H71" s="109"/>
      <c r="I71" s="109"/>
      <c r="J71" s="76"/>
      <c r="K71" s="76"/>
      <c r="L71" s="76"/>
      <c r="M71" s="109"/>
      <c r="N71" s="109"/>
      <c r="O71" s="109"/>
      <c r="P71" s="109">
        <f>P72+P73</f>
        <v>991</v>
      </c>
      <c r="Q71" s="109">
        <f>Q72+Q73</f>
        <v>883</v>
      </c>
      <c r="R71" s="109">
        <f>R72+R73</f>
        <v>108</v>
      </c>
      <c r="S71" s="149"/>
      <c r="W71" s="149"/>
    </row>
    <row r="72" spans="1:24" s="195" customFormat="1" ht="44.25" customHeight="1">
      <c r="A72" s="161">
        <v>1</v>
      </c>
      <c r="B72" s="161" t="s">
        <v>87</v>
      </c>
      <c r="C72" s="64" t="s">
        <v>54</v>
      </c>
      <c r="D72" s="64" t="s">
        <v>45</v>
      </c>
      <c r="E72" s="64" t="s">
        <v>101</v>
      </c>
      <c r="F72" s="161"/>
      <c r="G72" s="77"/>
      <c r="H72" s="77"/>
      <c r="I72" s="77"/>
      <c r="J72" s="77">
        <v>1307.9</v>
      </c>
      <c r="K72" s="77">
        <v>1189</v>
      </c>
      <c r="L72" s="77">
        <v>118.9</v>
      </c>
      <c r="M72" s="77"/>
      <c r="N72" s="77"/>
      <c r="O72" s="77"/>
      <c r="P72" s="77">
        <f>SUM(Q72:R72)</f>
        <v>592</v>
      </c>
      <c r="Q72" s="77">
        <f>629-100</f>
        <v>529</v>
      </c>
      <c r="R72" s="77">
        <v>63</v>
      </c>
      <c r="S72" s="64"/>
      <c r="W72" s="64"/>
      <c r="X72" s="412" t="s">
        <v>194</v>
      </c>
    </row>
    <row r="73" spans="1:24" s="195" customFormat="1" ht="33">
      <c r="A73" s="161">
        <v>2</v>
      </c>
      <c r="B73" s="161" t="s">
        <v>84</v>
      </c>
      <c r="C73" s="64" t="s">
        <v>54</v>
      </c>
      <c r="D73" s="64" t="s">
        <v>46</v>
      </c>
      <c r="E73" s="64" t="s">
        <v>101</v>
      </c>
      <c r="F73" s="161"/>
      <c r="G73" s="60"/>
      <c r="H73" s="60"/>
      <c r="I73" s="60"/>
      <c r="J73" s="60">
        <v>1115.4</v>
      </c>
      <c r="K73" s="60">
        <v>1014</v>
      </c>
      <c r="L73" s="60">
        <v>101.4</v>
      </c>
      <c r="M73" s="60"/>
      <c r="N73" s="60"/>
      <c r="O73" s="60"/>
      <c r="P73" s="77">
        <f>SUM(Q73:R73)</f>
        <v>399</v>
      </c>
      <c r="Q73" s="60">
        <f>454-100</f>
        <v>354</v>
      </c>
      <c r="R73" s="60">
        <v>45</v>
      </c>
      <c r="S73" s="161"/>
      <c r="W73" s="161"/>
      <c r="X73" s="412"/>
    </row>
    <row r="75" spans="1:18" ht="33.75" customHeight="1">
      <c r="A75" s="413" t="s">
        <v>192</v>
      </c>
      <c r="B75" s="413"/>
      <c r="C75" s="413"/>
      <c r="D75" s="413"/>
      <c r="E75" s="413"/>
      <c r="F75" s="413"/>
      <c r="G75" s="413"/>
      <c r="H75" s="413"/>
      <c r="I75" s="413"/>
      <c r="J75" s="413"/>
      <c r="K75" s="413"/>
      <c r="L75" s="413"/>
      <c r="M75" s="413"/>
      <c r="N75" s="413"/>
      <c r="O75" s="413"/>
      <c r="P75" s="413"/>
      <c r="Q75" s="413"/>
      <c r="R75" s="413"/>
    </row>
  </sheetData>
  <sheetProtection/>
  <mergeCells count="38">
    <mergeCell ref="X72:X73"/>
    <mergeCell ref="A75:R75"/>
    <mergeCell ref="I10:I11"/>
    <mergeCell ref="M9:M11"/>
    <mergeCell ref="A4:R4"/>
    <mergeCell ref="T66:U66"/>
    <mergeCell ref="F9:F11"/>
    <mergeCell ref="G9:G11"/>
    <mergeCell ref="J8:L8"/>
    <mergeCell ref="A5:R5"/>
    <mergeCell ref="A1:S1"/>
    <mergeCell ref="P7:S7"/>
    <mergeCell ref="A8:A11"/>
    <mergeCell ref="B8:B11"/>
    <mergeCell ref="C8:C11"/>
    <mergeCell ref="A2:R2"/>
    <mergeCell ref="H10:H11"/>
    <mergeCell ref="O10:O11"/>
    <mergeCell ref="A3:R3"/>
    <mergeCell ref="D8:D11"/>
    <mergeCell ref="H9:I9"/>
    <mergeCell ref="P8:R8"/>
    <mergeCell ref="N10:N11"/>
    <mergeCell ref="J9:J11"/>
    <mergeCell ref="K9:L9"/>
    <mergeCell ref="L10:L11"/>
    <mergeCell ref="N9:O9"/>
    <mergeCell ref="P9:P11"/>
    <mergeCell ref="E8:E11"/>
    <mergeCell ref="F8:I8"/>
    <mergeCell ref="A6:R6"/>
    <mergeCell ref="W8:W11"/>
    <mergeCell ref="S8:S11"/>
    <mergeCell ref="Q9:R9"/>
    <mergeCell ref="Q10:Q11"/>
    <mergeCell ref="R10:R11"/>
    <mergeCell ref="K10:K11"/>
    <mergeCell ref="M8:O8"/>
  </mergeCells>
  <printOptions/>
  <pageMargins left="0.24" right="0.16" top="1.05" bottom="0.5905511811023623" header="0.75" footer="0.28"/>
  <pageSetup horizontalDpi="600" verticalDpi="600" orientation="landscape" paperSize="9" scale="80" r:id="rId1"/>
  <headerFooter>
    <oddHeader>&amp;R&amp;12Biểu số 04/ĐT-GNBV</oddHeader>
    <oddFooter>&amp;R&amp;12Trang &amp;P/&amp;N</oddFooter>
  </headerFooter>
</worksheet>
</file>

<file path=xl/worksheets/sheet6.xml><?xml version="1.0" encoding="utf-8"?>
<worksheet xmlns="http://schemas.openxmlformats.org/spreadsheetml/2006/main" xmlns:r="http://schemas.openxmlformats.org/officeDocument/2006/relationships">
  <sheetPr>
    <tabColor rgb="FF00B050"/>
  </sheetPr>
  <dimension ref="A1:T19"/>
  <sheetViews>
    <sheetView showZeros="0" zoomScale="85" zoomScaleNormal="85" zoomScalePageLayoutView="0" workbookViewId="0" topLeftCell="A1">
      <pane xSplit="2" ySplit="11" topLeftCell="C12" activePane="bottomRight" state="frozen"/>
      <selection pane="topLeft" activeCell="A1" sqref="A1"/>
      <selection pane="topRight" activeCell="C1" sqref="C1"/>
      <selection pane="bottomLeft" activeCell="A10" sqref="A10"/>
      <selection pane="bottomRight" activeCell="D29" sqref="D29"/>
    </sheetView>
  </sheetViews>
  <sheetFormatPr defaultColWidth="9.140625" defaultRowHeight="15"/>
  <cols>
    <col min="1" max="1" width="5.8515625" style="5" customWidth="1"/>
    <col min="2" max="2" width="47.8515625" style="4" customWidth="1"/>
    <col min="3" max="3" width="11.8515625" style="5" customWidth="1"/>
    <col min="4" max="4" width="12.8515625" style="5" customWidth="1"/>
    <col min="5" max="5" width="8.421875" style="5" customWidth="1"/>
    <col min="6" max="6" width="13.7109375" style="5" customWidth="1"/>
    <col min="7" max="7" width="12.7109375" style="4" customWidth="1"/>
    <col min="8" max="8" width="13.421875" style="4" customWidth="1"/>
    <col min="9" max="9" width="14.00390625" style="51" customWidth="1"/>
    <col min="10" max="10" width="11.7109375" style="51" customWidth="1"/>
    <col min="11" max="13" width="10.140625" style="36" hidden="1" customWidth="1"/>
    <col min="14" max="14" width="1.421875" style="36" hidden="1" customWidth="1"/>
    <col min="15" max="18" width="10.140625" style="4" customWidth="1"/>
    <col min="19" max="20" width="0" style="4" hidden="1" customWidth="1"/>
    <col min="21" max="16384" width="9.140625" style="4" customWidth="1"/>
  </cols>
  <sheetData>
    <row r="1" spans="1:18" ht="34.5" customHeight="1">
      <c r="A1" s="381" t="s">
        <v>70</v>
      </c>
      <c r="B1" s="381"/>
      <c r="C1" s="381"/>
      <c r="D1" s="381"/>
      <c r="E1" s="381"/>
      <c r="F1" s="381"/>
      <c r="G1" s="381"/>
      <c r="H1" s="381"/>
      <c r="I1" s="381"/>
      <c r="J1" s="381"/>
      <c r="K1" s="381"/>
      <c r="L1" s="381"/>
      <c r="M1" s="381"/>
      <c r="N1" s="381"/>
      <c r="O1" s="381"/>
      <c r="P1" s="381"/>
      <c r="Q1" s="381"/>
      <c r="R1" s="381"/>
    </row>
    <row r="2" spans="1:18" ht="34.5" customHeight="1" hidden="1">
      <c r="A2" s="382" t="e">
        <f>'B.01_TH'!#REF!</f>
        <v>#REF!</v>
      </c>
      <c r="B2" s="382"/>
      <c r="C2" s="382"/>
      <c r="D2" s="382"/>
      <c r="E2" s="382"/>
      <c r="F2" s="382"/>
      <c r="G2" s="382"/>
      <c r="H2" s="382"/>
      <c r="I2" s="382"/>
      <c r="J2" s="382"/>
      <c r="K2" s="382"/>
      <c r="L2" s="382"/>
      <c r="M2" s="382"/>
      <c r="N2" s="382"/>
      <c r="O2" s="382"/>
      <c r="P2" s="382"/>
      <c r="Q2" s="382"/>
      <c r="R2" s="382"/>
    </row>
    <row r="3" spans="1:18" ht="34.5" customHeight="1">
      <c r="A3" s="382" t="e">
        <f>'B.01_TH'!#REF!</f>
        <v>#REF!</v>
      </c>
      <c r="B3" s="382"/>
      <c r="C3" s="382"/>
      <c r="D3" s="382"/>
      <c r="E3" s="382"/>
      <c r="F3" s="382"/>
      <c r="G3" s="382"/>
      <c r="H3" s="382"/>
      <c r="I3" s="382"/>
      <c r="J3" s="382"/>
      <c r="K3" s="382"/>
      <c r="L3" s="382"/>
      <c r="M3" s="382"/>
      <c r="N3" s="382"/>
      <c r="O3" s="382"/>
      <c r="P3" s="382"/>
      <c r="Q3" s="382"/>
      <c r="R3" s="382"/>
    </row>
    <row r="4" spans="1:18" ht="34.5" customHeight="1" hidden="1">
      <c r="A4" s="382" t="e">
        <f>'B.01_TH'!#REF!</f>
        <v>#REF!</v>
      </c>
      <c r="B4" s="382"/>
      <c r="C4" s="382"/>
      <c r="D4" s="382"/>
      <c r="E4" s="382"/>
      <c r="F4" s="382"/>
      <c r="G4" s="382"/>
      <c r="H4" s="382"/>
      <c r="I4" s="382"/>
      <c r="J4" s="382"/>
      <c r="K4" s="382"/>
      <c r="L4" s="382"/>
      <c r="M4" s="382"/>
      <c r="N4" s="382"/>
      <c r="O4" s="382"/>
      <c r="P4" s="382"/>
      <c r="Q4" s="382"/>
      <c r="R4" s="382"/>
    </row>
    <row r="5" spans="1:18" ht="34.5" customHeight="1" hidden="1">
      <c r="A5" s="382" t="s">
        <v>133</v>
      </c>
      <c r="B5" s="382"/>
      <c r="C5" s="382"/>
      <c r="D5" s="382"/>
      <c r="E5" s="382"/>
      <c r="F5" s="382"/>
      <c r="G5" s="382"/>
      <c r="H5" s="382"/>
      <c r="I5" s="382"/>
      <c r="J5" s="382"/>
      <c r="K5" s="382"/>
      <c r="L5" s="382"/>
      <c r="M5" s="382"/>
      <c r="N5" s="382"/>
      <c r="O5" s="382"/>
      <c r="P5" s="382"/>
      <c r="Q5" s="382"/>
      <c r="R5" s="382"/>
    </row>
    <row r="6" spans="1:18" ht="34.5" customHeight="1" hidden="1">
      <c r="A6" s="382" t="e">
        <f>'B.01_TH'!#REF!</f>
        <v>#REF!</v>
      </c>
      <c r="B6" s="382"/>
      <c r="C6" s="382"/>
      <c r="D6" s="382"/>
      <c r="E6" s="382"/>
      <c r="F6" s="382"/>
      <c r="G6" s="382"/>
      <c r="H6" s="382"/>
      <c r="I6" s="382"/>
      <c r="J6" s="382"/>
      <c r="K6" s="382"/>
      <c r="L6" s="382"/>
      <c r="M6" s="382"/>
      <c r="N6" s="382"/>
      <c r="O6" s="382"/>
      <c r="P6" s="382"/>
      <c r="Q6" s="382"/>
      <c r="R6" s="382"/>
    </row>
    <row r="7" spans="14:18" ht="34.5" customHeight="1">
      <c r="N7" s="380" t="s">
        <v>28</v>
      </c>
      <c r="O7" s="380"/>
      <c r="P7" s="380"/>
      <c r="Q7" s="380"/>
      <c r="R7" s="380"/>
    </row>
    <row r="8" spans="1:18" s="6" customFormat="1" ht="57.75" customHeight="1">
      <c r="A8" s="384" t="s">
        <v>1</v>
      </c>
      <c r="B8" s="384" t="s">
        <v>29</v>
      </c>
      <c r="C8" s="384" t="s">
        <v>7</v>
      </c>
      <c r="D8" s="384" t="s">
        <v>30</v>
      </c>
      <c r="E8" s="384" t="s">
        <v>52</v>
      </c>
      <c r="F8" s="384" t="s">
        <v>9</v>
      </c>
      <c r="G8" s="384"/>
      <c r="H8" s="384"/>
      <c r="I8" s="416" t="s">
        <v>31</v>
      </c>
      <c r="J8" s="416"/>
      <c r="K8" s="411" t="s">
        <v>53</v>
      </c>
      <c r="L8" s="411"/>
      <c r="M8" s="411" t="s">
        <v>32</v>
      </c>
      <c r="N8" s="411"/>
      <c r="O8" s="384" t="s">
        <v>92</v>
      </c>
      <c r="P8" s="384"/>
      <c r="Q8" s="384" t="s">
        <v>76</v>
      </c>
      <c r="R8" s="384"/>
    </row>
    <row r="9" spans="1:18" s="6" customFormat="1" ht="43.5" customHeight="1">
      <c r="A9" s="384"/>
      <c r="B9" s="384"/>
      <c r="C9" s="384"/>
      <c r="D9" s="384"/>
      <c r="E9" s="384"/>
      <c r="F9" s="384" t="s">
        <v>13</v>
      </c>
      <c r="G9" s="384" t="s">
        <v>10</v>
      </c>
      <c r="H9" s="384" t="s">
        <v>11</v>
      </c>
      <c r="I9" s="416" t="s">
        <v>14</v>
      </c>
      <c r="J9" s="416" t="s">
        <v>11</v>
      </c>
      <c r="K9" s="411" t="s">
        <v>14</v>
      </c>
      <c r="L9" s="411" t="s">
        <v>11</v>
      </c>
      <c r="M9" s="411" t="s">
        <v>14</v>
      </c>
      <c r="N9" s="411" t="s">
        <v>11</v>
      </c>
      <c r="O9" s="384" t="s">
        <v>14</v>
      </c>
      <c r="P9" s="384" t="s">
        <v>11</v>
      </c>
      <c r="Q9" s="384" t="s">
        <v>14</v>
      </c>
      <c r="R9" s="384" t="s">
        <v>11</v>
      </c>
    </row>
    <row r="10" spans="1:18" s="6" customFormat="1" ht="43.5" customHeight="1">
      <c r="A10" s="384"/>
      <c r="B10" s="384"/>
      <c r="C10" s="384"/>
      <c r="D10" s="384"/>
      <c r="E10" s="384"/>
      <c r="F10" s="384"/>
      <c r="G10" s="384"/>
      <c r="H10" s="384"/>
      <c r="I10" s="416"/>
      <c r="J10" s="416"/>
      <c r="K10" s="411"/>
      <c r="L10" s="411"/>
      <c r="M10" s="411"/>
      <c r="N10" s="411"/>
      <c r="O10" s="384"/>
      <c r="P10" s="384"/>
      <c r="Q10" s="384"/>
      <c r="R10" s="384"/>
    </row>
    <row r="11" spans="1:18" s="14" customFormat="1" ht="16.5" customHeight="1" hidden="1">
      <c r="A11" s="15">
        <v>1</v>
      </c>
      <c r="B11" s="15">
        <v>2</v>
      </c>
      <c r="C11" s="15">
        <v>3</v>
      </c>
      <c r="D11" s="15">
        <v>4</v>
      </c>
      <c r="E11" s="15">
        <v>5</v>
      </c>
      <c r="F11" s="15">
        <v>6</v>
      </c>
      <c r="G11" s="15">
        <v>7</v>
      </c>
      <c r="H11" s="15">
        <v>8</v>
      </c>
      <c r="I11" s="130">
        <v>9</v>
      </c>
      <c r="J11" s="130">
        <v>10</v>
      </c>
      <c r="K11" s="15">
        <v>11</v>
      </c>
      <c r="L11" s="15">
        <v>12</v>
      </c>
      <c r="M11" s="15">
        <v>13</v>
      </c>
      <c r="N11" s="15">
        <v>14</v>
      </c>
      <c r="O11" s="15">
        <v>15</v>
      </c>
      <c r="P11" s="15">
        <v>16</v>
      </c>
      <c r="Q11" s="15">
        <v>15</v>
      </c>
      <c r="R11" s="17">
        <v>16</v>
      </c>
    </row>
    <row r="12" spans="1:18" s="6" customFormat="1" ht="27.75" customHeight="1">
      <c r="A12" s="55"/>
      <c r="B12" s="55" t="s">
        <v>110</v>
      </c>
      <c r="C12" s="55"/>
      <c r="D12" s="55"/>
      <c r="E12" s="55"/>
      <c r="F12" s="55"/>
      <c r="G12" s="56">
        <f>G13+G16</f>
        <v>193540.66999999998</v>
      </c>
      <c r="H12" s="56">
        <f aca="true" t="shared" si="0" ref="H12:R12">H13+H16</f>
        <v>193540.66999999998</v>
      </c>
      <c r="I12" s="56">
        <f t="shared" si="0"/>
        <v>193540.66999999998</v>
      </c>
      <c r="J12" s="56">
        <f t="shared" si="0"/>
        <v>193540.66999999998</v>
      </c>
      <c r="K12" s="56">
        <f t="shared" si="0"/>
        <v>0</v>
      </c>
      <c r="L12" s="56">
        <f t="shared" si="0"/>
        <v>0</v>
      </c>
      <c r="M12" s="56">
        <f t="shared" si="0"/>
        <v>0</v>
      </c>
      <c r="N12" s="56">
        <f t="shared" si="0"/>
        <v>0</v>
      </c>
      <c r="O12" s="56">
        <f t="shared" si="0"/>
        <v>73252.39893</v>
      </c>
      <c r="P12" s="56">
        <f t="shared" si="0"/>
        <v>73252.39893</v>
      </c>
      <c r="Q12" s="56">
        <f t="shared" si="0"/>
        <v>31000</v>
      </c>
      <c r="R12" s="56">
        <f t="shared" si="0"/>
        <v>31000</v>
      </c>
    </row>
    <row r="13" spans="1:18" s="31" customFormat="1" ht="30.75" customHeight="1">
      <c r="A13" s="79" t="s">
        <v>4</v>
      </c>
      <c r="B13" s="73" t="s">
        <v>111</v>
      </c>
      <c r="C13" s="72"/>
      <c r="D13" s="72"/>
      <c r="E13" s="72"/>
      <c r="F13" s="72"/>
      <c r="G13" s="74">
        <f>G15</f>
        <v>114353</v>
      </c>
      <c r="H13" s="74">
        <f>H15</f>
        <v>114353</v>
      </c>
      <c r="I13" s="74">
        <f>I15</f>
        <v>114353</v>
      </c>
      <c r="J13" s="74">
        <f>J15</f>
        <v>114353</v>
      </c>
      <c r="K13" s="74">
        <f aca="true" t="shared" si="1" ref="K13:R13">K15</f>
        <v>0</v>
      </c>
      <c r="L13" s="74">
        <f t="shared" si="1"/>
        <v>0</v>
      </c>
      <c r="M13" s="74">
        <f t="shared" si="1"/>
        <v>0</v>
      </c>
      <c r="N13" s="74">
        <f t="shared" si="1"/>
        <v>0</v>
      </c>
      <c r="O13" s="74">
        <f t="shared" si="1"/>
        <v>73252.39893</v>
      </c>
      <c r="P13" s="74">
        <f t="shared" si="1"/>
        <v>73252.39893</v>
      </c>
      <c r="Q13" s="74">
        <f t="shared" si="1"/>
        <v>19000</v>
      </c>
      <c r="R13" s="74">
        <f t="shared" si="1"/>
        <v>19000</v>
      </c>
    </row>
    <row r="14" spans="1:18" s="5" customFormat="1" ht="83.25" customHeight="1">
      <c r="A14" s="20">
        <v>1</v>
      </c>
      <c r="B14" s="57" t="s">
        <v>118</v>
      </c>
      <c r="C14" s="20" t="s">
        <v>54</v>
      </c>
      <c r="D14" s="20" t="s">
        <v>115</v>
      </c>
      <c r="E14" s="20" t="s">
        <v>116</v>
      </c>
      <c r="F14" s="20" t="s">
        <v>159</v>
      </c>
      <c r="G14" s="78">
        <v>79000</v>
      </c>
      <c r="H14" s="78">
        <v>79000</v>
      </c>
      <c r="I14" s="78">
        <v>0</v>
      </c>
      <c r="J14" s="78">
        <v>0</v>
      </c>
      <c r="K14" s="60">
        <f>L14</f>
        <v>453.706</v>
      </c>
      <c r="L14" s="60">
        <v>453.706</v>
      </c>
      <c r="M14" s="60">
        <f>N14</f>
        <v>5900</v>
      </c>
      <c r="N14" s="60">
        <v>5900</v>
      </c>
      <c r="O14" s="37"/>
      <c r="P14" s="37"/>
      <c r="Q14" s="37"/>
      <c r="R14" s="37"/>
    </row>
    <row r="15" spans="1:20" s="5" customFormat="1" ht="83.25" customHeight="1">
      <c r="A15" s="20" t="s">
        <v>117</v>
      </c>
      <c r="B15" s="57" t="s">
        <v>119</v>
      </c>
      <c r="C15" s="20" t="s">
        <v>54</v>
      </c>
      <c r="D15" s="20" t="s">
        <v>115</v>
      </c>
      <c r="E15" s="20" t="s">
        <v>116</v>
      </c>
      <c r="F15" s="20" t="s">
        <v>158</v>
      </c>
      <c r="G15" s="78">
        <v>114353</v>
      </c>
      <c r="H15" s="78">
        <v>114353</v>
      </c>
      <c r="I15" s="78">
        <v>114353</v>
      </c>
      <c r="J15" s="78">
        <v>114353</v>
      </c>
      <c r="K15" s="60"/>
      <c r="L15" s="60"/>
      <c r="M15" s="60"/>
      <c r="N15" s="60"/>
      <c r="O15" s="37">
        <f>P15</f>
        <v>73252.39893</v>
      </c>
      <c r="P15" s="37">
        <f>'[3]Tổng hợp 5.11.18'!$M$13</f>
        <v>73252.39893</v>
      </c>
      <c r="Q15" s="37">
        <f>R15</f>
        <v>19000</v>
      </c>
      <c r="R15" s="37">
        <v>19000</v>
      </c>
      <c r="S15" s="80">
        <f>H15-P15</f>
        <v>41100.601070000004</v>
      </c>
      <c r="T15" s="80">
        <f>S15-R15</f>
        <v>22100.601070000004</v>
      </c>
    </row>
    <row r="16" spans="1:18" s="31" customFormat="1" ht="27.75" customHeight="1">
      <c r="A16" s="79" t="s">
        <v>6</v>
      </c>
      <c r="B16" s="73" t="s">
        <v>112</v>
      </c>
      <c r="C16" s="72"/>
      <c r="D16" s="72"/>
      <c r="E16" s="72"/>
      <c r="F16" s="72"/>
      <c r="G16" s="74">
        <f>G17</f>
        <v>79187.67</v>
      </c>
      <c r="H16" s="74">
        <f aca="true" t="shared" si="2" ref="H16:R16">H17</f>
        <v>79187.67</v>
      </c>
      <c r="I16" s="74">
        <f t="shared" si="2"/>
        <v>79187.67</v>
      </c>
      <c r="J16" s="74">
        <f t="shared" si="2"/>
        <v>79187.67</v>
      </c>
      <c r="K16" s="74">
        <f t="shared" si="2"/>
        <v>0</v>
      </c>
      <c r="L16" s="74">
        <f t="shared" si="2"/>
        <v>0</v>
      </c>
      <c r="M16" s="74">
        <f t="shared" si="2"/>
        <v>0</v>
      </c>
      <c r="N16" s="74">
        <f t="shared" si="2"/>
        <v>0</v>
      </c>
      <c r="O16" s="74">
        <v>0</v>
      </c>
      <c r="P16" s="74">
        <f t="shared" si="2"/>
        <v>0</v>
      </c>
      <c r="Q16" s="74">
        <f t="shared" si="2"/>
        <v>12000</v>
      </c>
      <c r="R16" s="74">
        <f t="shared" si="2"/>
        <v>12000</v>
      </c>
    </row>
    <row r="17" spans="1:18" s="65" customFormat="1" ht="83.25" customHeight="1">
      <c r="A17" s="20">
        <v>1</v>
      </c>
      <c r="B17" s="57" t="s">
        <v>120</v>
      </c>
      <c r="C17" s="20" t="s">
        <v>54</v>
      </c>
      <c r="D17" s="20" t="s">
        <v>115</v>
      </c>
      <c r="E17" s="20" t="s">
        <v>101</v>
      </c>
      <c r="F17" s="57"/>
      <c r="G17" s="37">
        <f>H17</f>
        <v>79187.67</v>
      </c>
      <c r="H17" s="37">
        <v>79187.67</v>
      </c>
      <c r="I17" s="39">
        <v>79187.67</v>
      </c>
      <c r="J17" s="39">
        <v>79187.67</v>
      </c>
      <c r="K17" s="37">
        <v>0</v>
      </c>
      <c r="L17" s="37">
        <v>0</v>
      </c>
      <c r="M17" s="37">
        <v>0</v>
      </c>
      <c r="N17" s="37">
        <v>0</v>
      </c>
      <c r="O17" s="37"/>
      <c r="P17" s="37"/>
      <c r="Q17" s="37">
        <f>R17</f>
        <v>12000</v>
      </c>
      <c r="R17" s="37">
        <v>12000</v>
      </c>
    </row>
    <row r="18" spans="1:18" ht="49.5" customHeight="1">
      <c r="A18" s="5" t="s">
        <v>113</v>
      </c>
      <c r="B18" s="415" t="s">
        <v>191</v>
      </c>
      <c r="C18" s="415"/>
      <c r="D18" s="415"/>
      <c r="E18" s="415"/>
      <c r="F18" s="415"/>
      <c r="G18" s="415"/>
      <c r="H18" s="415"/>
      <c r="I18" s="415"/>
      <c r="J18" s="415"/>
      <c r="K18" s="415"/>
      <c r="L18" s="415"/>
      <c r="M18" s="415"/>
      <c r="N18" s="415"/>
      <c r="O18" s="415"/>
      <c r="P18" s="415"/>
      <c r="Q18" s="415"/>
      <c r="R18" s="415"/>
    </row>
    <row r="19" spans="1:18" ht="36" customHeight="1">
      <c r="A19" s="5" t="s">
        <v>121</v>
      </c>
      <c r="B19" s="415" t="s">
        <v>114</v>
      </c>
      <c r="C19" s="415"/>
      <c r="D19" s="415"/>
      <c r="E19" s="415"/>
      <c r="F19" s="415"/>
      <c r="G19" s="415"/>
      <c r="H19" s="415"/>
      <c r="I19" s="415"/>
      <c r="J19" s="415"/>
      <c r="K19" s="415"/>
      <c r="L19" s="415"/>
      <c r="M19" s="415"/>
      <c r="N19" s="415"/>
      <c r="O19" s="415"/>
      <c r="P19" s="415"/>
      <c r="Q19" s="415"/>
      <c r="R19" s="415"/>
    </row>
  </sheetData>
  <sheetProtection/>
  <mergeCells count="33">
    <mergeCell ref="A5:R5"/>
    <mergeCell ref="A6:R6"/>
    <mergeCell ref="A1:R1"/>
    <mergeCell ref="A4:R4"/>
    <mergeCell ref="N7:R7"/>
    <mergeCell ref="A8:A10"/>
    <mergeCell ref="I8:J8"/>
    <mergeCell ref="A3:R3"/>
    <mergeCell ref="I9:I10"/>
    <mergeCell ref="A2:R2"/>
    <mergeCell ref="B19:R19"/>
    <mergeCell ref="O9:O10"/>
    <mergeCell ref="P9:P10"/>
    <mergeCell ref="F9:F10"/>
    <mergeCell ref="C8:C10"/>
    <mergeCell ref="J9:J10"/>
    <mergeCell ref="E8:E10"/>
    <mergeCell ref="M9:M10"/>
    <mergeCell ref="B18:R18"/>
    <mergeCell ref="Q8:R8"/>
    <mergeCell ref="Q9:Q10"/>
    <mergeCell ref="R9:R10"/>
    <mergeCell ref="O8:P8"/>
    <mergeCell ref="M8:N8"/>
    <mergeCell ref="K8:L8"/>
    <mergeCell ref="F8:H8"/>
    <mergeCell ref="L9:L10"/>
    <mergeCell ref="B8:B10"/>
    <mergeCell ref="H9:H10"/>
    <mergeCell ref="N9:N10"/>
    <mergeCell ref="G9:G10"/>
    <mergeCell ref="K9:K10"/>
    <mergeCell ref="D8:D10"/>
  </mergeCells>
  <printOptions/>
  <pageMargins left="0.3937007874015748" right="0.17" top="1.0236220472440944" bottom="0.5511811023622047" header="0.7480314960629921" footer="0.1968503937007874"/>
  <pageSetup horizontalDpi="600" verticalDpi="600" orientation="landscape" paperSize="9" scale="73" r:id="rId3"/>
  <headerFooter>
    <oddHeader>&amp;R&amp;12Biểu số 05/ĐT-PTQĐ</oddHeader>
    <oddFooter>&amp;R&amp;".VnArial,Regular"&amp;12Trang &amp;P/&amp;N</oddFooter>
  </headerFooter>
  <legacyDrawing r:id="rId2"/>
</worksheet>
</file>

<file path=xl/worksheets/sheet7.xml><?xml version="1.0" encoding="utf-8"?>
<worksheet xmlns="http://schemas.openxmlformats.org/spreadsheetml/2006/main" xmlns:r="http://schemas.openxmlformats.org/officeDocument/2006/relationships">
  <sheetPr>
    <tabColor theme="3"/>
  </sheetPr>
  <dimension ref="A1:I9"/>
  <sheetViews>
    <sheetView showZeros="0" zoomScale="80" zoomScaleNormal="80" zoomScalePageLayoutView="0" workbookViewId="0" topLeftCell="A1">
      <selection activeCell="B9" sqref="B9"/>
    </sheetView>
  </sheetViews>
  <sheetFormatPr defaultColWidth="9.00390625" defaultRowHeight="15"/>
  <cols>
    <col min="1" max="1" width="7.140625" style="1" customWidth="1"/>
    <col min="2" max="2" width="51.421875" style="1" customWidth="1"/>
    <col min="3" max="3" width="17.00390625" style="1" customWidth="1"/>
    <col min="4" max="5" width="12.8515625" style="1" customWidth="1"/>
    <col min="6" max="6" width="15.57421875" style="1" customWidth="1"/>
    <col min="7" max="7" width="11.8515625" style="1" customWidth="1"/>
    <col min="8" max="8" width="11.140625" style="1" customWidth="1"/>
    <col min="9" max="16384" width="9.00390625" style="1" customWidth="1"/>
  </cols>
  <sheetData>
    <row r="1" spans="1:9" ht="48.75" customHeight="1">
      <c r="A1" s="381" t="s">
        <v>126</v>
      </c>
      <c r="B1" s="381"/>
      <c r="C1" s="381"/>
      <c r="D1" s="381"/>
      <c r="E1" s="381"/>
      <c r="F1" s="381"/>
      <c r="G1" s="381"/>
      <c r="H1" s="381"/>
      <c r="I1" s="31"/>
    </row>
    <row r="2" spans="1:9" ht="31.5" customHeight="1" hidden="1">
      <c r="A2" s="383" t="e">
        <f>'B.01_TH'!#REF!</f>
        <v>#REF!</v>
      </c>
      <c r="B2" s="383"/>
      <c r="C2" s="383"/>
      <c r="D2" s="383"/>
      <c r="E2" s="383"/>
      <c r="F2" s="383"/>
      <c r="G2" s="383"/>
      <c r="H2" s="383"/>
      <c r="I2" s="31"/>
    </row>
    <row r="3" spans="1:9" ht="30" customHeight="1">
      <c r="A3" s="383" t="e">
        <f>'B.01_TH'!#REF!</f>
        <v>#REF!</v>
      </c>
      <c r="B3" s="383"/>
      <c r="C3" s="383"/>
      <c r="D3" s="383"/>
      <c r="E3" s="383"/>
      <c r="F3" s="383"/>
      <c r="G3" s="383"/>
      <c r="H3" s="383"/>
      <c r="I3" s="31"/>
    </row>
    <row r="4" spans="1:9" ht="22.5" customHeight="1" hidden="1">
      <c r="A4" s="383" t="e">
        <f>'B.01_TH'!#REF!</f>
        <v>#REF!</v>
      </c>
      <c r="B4" s="383"/>
      <c r="C4" s="383"/>
      <c r="D4" s="383"/>
      <c r="E4" s="383"/>
      <c r="F4" s="383"/>
      <c r="G4" s="383"/>
      <c r="H4" s="383"/>
      <c r="I4" s="31"/>
    </row>
    <row r="5" spans="1:9" ht="30" customHeight="1" hidden="1">
      <c r="A5" s="383" t="s">
        <v>133</v>
      </c>
      <c r="B5" s="383"/>
      <c r="C5" s="383"/>
      <c r="D5" s="383"/>
      <c r="E5" s="383"/>
      <c r="F5" s="383"/>
      <c r="G5" s="383"/>
      <c r="H5" s="383"/>
      <c r="I5" s="31"/>
    </row>
    <row r="6" spans="1:9" ht="30" customHeight="1" hidden="1">
      <c r="A6" s="383" t="e">
        <f>'B.01_TH'!#REF!</f>
        <v>#REF!</v>
      </c>
      <c r="B6" s="383"/>
      <c r="C6" s="383"/>
      <c r="D6" s="383"/>
      <c r="E6" s="383"/>
      <c r="F6" s="383"/>
      <c r="G6" s="383"/>
      <c r="H6" s="383"/>
      <c r="I6" s="31"/>
    </row>
    <row r="7" spans="1:9" ht="20.25" customHeight="1">
      <c r="A7" s="5"/>
      <c r="B7" s="4"/>
      <c r="C7" s="5"/>
      <c r="D7" s="5"/>
      <c r="E7" s="100"/>
      <c r="F7" s="100"/>
      <c r="G7" s="406" t="s">
        <v>130</v>
      </c>
      <c r="H7" s="406"/>
      <c r="I7" s="70"/>
    </row>
    <row r="8" spans="1:9" ht="89.25" customHeight="1">
      <c r="A8" s="68" t="s">
        <v>1</v>
      </c>
      <c r="B8" s="68" t="s">
        <v>29</v>
      </c>
      <c r="C8" s="68" t="s">
        <v>8</v>
      </c>
      <c r="D8" s="68" t="s">
        <v>30</v>
      </c>
      <c r="E8" s="86" t="s">
        <v>127</v>
      </c>
      <c r="F8" s="193" t="s">
        <v>92</v>
      </c>
      <c r="G8" s="193" t="s">
        <v>128</v>
      </c>
      <c r="H8" s="85" t="s">
        <v>3</v>
      </c>
      <c r="I8" s="102"/>
    </row>
    <row r="9" spans="1:9" ht="115.5" customHeight="1">
      <c r="A9" s="10">
        <v>1</v>
      </c>
      <c r="B9" s="106" t="s">
        <v>129</v>
      </c>
      <c r="C9" s="10" t="s">
        <v>45</v>
      </c>
      <c r="D9" s="10" t="s">
        <v>45</v>
      </c>
      <c r="E9" s="107">
        <v>20</v>
      </c>
      <c r="F9" s="107">
        <v>19</v>
      </c>
      <c r="G9" s="107">
        <v>1</v>
      </c>
      <c r="H9" s="108"/>
      <c r="I9" s="102"/>
    </row>
  </sheetData>
  <sheetProtection/>
  <mergeCells count="7">
    <mergeCell ref="A1:H1"/>
    <mergeCell ref="A2:H2"/>
    <mergeCell ref="A3:H3"/>
    <mergeCell ref="A4:H4"/>
    <mergeCell ref="A5:H5"/>
    <mergeCell ref="G7:H7"/>
    <mergeCell ref="A6:H6"/>
  </mergeCells>
  <printOptions/>
  <pageMargins left="0.3" right="0.3" top="1.26" bottom="0.708661417322835" header="0.984251968503937" footer="0.433070866141732"/>
  <pageSetup horizontalDpi="600" verticalDpi="600" orientation="landscape" paperSize="9" r:id="rId1"/>
  <headerFooter>
    <oddHeader>&amp;RBiểu số 06/ĐT-CCCM</oddHeader>
    <oddFooter>&amp;R&amp;12Trang &amp;P/&amp;N</oddFooter>
  </headerFooter>
</worksheet>
</file>

<file path=xl/worksheets/sheet8.xml><?xml version="1.0" encoding="utf-8"?>
<worksheet xmlns="http://schemas.openxmlformats.org/spreadsheetml/2006/main" xmlns:r="http://schemas.openxmlformats.org/officeDocument/2006/relationships">
  <dimension ref="A2:D14"/>
  <sheetViews>
    <sheetView zoomScalePageLayoutView="0" workbookViewId="0" topLeftCell="A1">
      <selection activeCell="B21" sqref="B21"/>
    </sheetView>
  </sheetViews>
  <sheetFormatPr defaultColWidth="9.140625" defaultRowHeight="15"/>
  <cols>
    <col min="1" max="1" width="5.57421875" style="0" customWidth="1"/>
    <col min="2" max="2" width="68.00390625" style="0" customWidth="1"/>
    <col min="3" max="3" width="30.8515625" style="0" customWidth="1"/>
    <col min="4" max="4" width="25.7109375" style="0" customWidth="1"/>
  </cols>
  <sheetData>
    <row r="2" spans="1:4" ht="14.25">
      <c r="A2" s="151" t="s">
        <v>179</v>
      </c>
      <c r="B2" s="151" t="s">
        <v>177</v>
      </c>
      <c r="C2" s="151" t="s">
        <v>10</v>
      </c>
      <c r="D2" s="151" t="s">
        <v>178</v>
      </c>
    </row>
    <row r="3" spans="1:4" ht="14.25">
      <c r="A3" s="152">
        <v>1</v>
      </c>
      <c r="B3" s="154" t="s">
        <v>37</v>
      </c>
      <c r="C3" s="157">
        <v>1590000000</v>
      </c>
      <c r="D3" s="157">
        <v>176343000</v>
      </c>
    </row>
    <row r="4" spans="1:4" ht="14.25">
      <c r="A4" s="152">
        <v>2</v>
      </c>
      <c r="B4" s="154" t="s">
        <v>180</v>
      </c>
      <c r="C4" s="157">
        <v>5481990000</v>
      </c>
      <c r="D4" s="157">
        <v>348541295</v>
      </c>
    </row>
    <row r="5" spans="1:4" ht="14.25">
      <c r="A5" s="152">
        <v>3</v>
      </c>
      <c r="B5" s="155" t="s">
        <v>74</v>
      </c>
      <c r="C5" s="157">
        <v>1958000000</v>
      </c>
      <c r="D5" s="157">
        <v>255891445</v>
      </c>
    </row>
    <row r="6" spans="1:4" ht="14.25">
      <c r="A6" s="152">
        <v>4</v>
      </c>
      <c r="B6" s="155" t="s">
        <v>181</v>
      </c>
      <c r="C6" s="157">
        <v>3780000000</v>
      </c>
      <c r="D6" s="157">
        <v>346002892</v>
      </c>
    </row>
    <row r="7" spans="1:4" ht="14.25">
      <c r="A7" s="152">
        <v>5</v>
      </c>
      <c r="B7" s="154" t="s">
        <v>34</v>
      </c>
      <c r="C7" s="157">
        <v>4453496000</v>
      </c>
      <c r="D7" s="157">
        <v>207223000</v>
      </c>
    </row>
    <row r="8" spans="1:4" ht="14.25">
      <c r="A8" s="152">
        <v>6</v>
      </c>
      <c r="B8" s="154" t="s">
        <v>40</v>
      </c>
      <c r="C8" s="157">
        <v>3386867679</v>
      </c>
      <c r="D8" s="157">
        <v>355968758</v>
      </c>
    </row>
    <row r="9" spans="1:4" ht="14.25">
      <c r="A9" s="152">
        <v>7</v>
      </c>
      <c r="B9" s="154" t="s">
        <v>41</v>
      </c>
      <c r="C9" s="153">
        <v>3214313324</v>
      </c>
      <c r="D9" s="157">
        <v>294327057</v>
      </c>
    </row>
    <row r="10" spans="1:4" ht="14.25">
      <c r="A10" s="152">
        <v>8</v>
      </c>
      <c r="B10" s="156" t="s">
        <v>160</v>
      </c>
      <c r="C10" s="157">
        <v>775000000</v>
      </c>
      <c r="D10" s="157">
        <v>1222400</v>
      </c>
    </row>
    <row r="11" spans="1:4" ht="14.25">
      <c r="A11" s="152">
        <v>9</v>
      </c>
      <c r="B11" s="154" t="s">
        <v>104</v>
      </c>
      <c r="C11" s="157">
        <v>4045571616</v>
      </c>
      <c r="D11" s="157">
        <v>114153074</v>
      </c>
    </row>
    <row r="12" spans="1:4" ht="14.25">
      <c r="A12" s="152">
        <v>10</v>
      </c>
      <c r="B12" s="154" t="s">
        <v>182</v>
      </c>
      <c r="C12" s="157">
        <v>3456626461</v>
      </c>
      <c r="D12" s="157">
        <v>6593102</v>
      </c>
    </row>
    <row r="13" spans="1:4" ht="14.25">
      <c r="A13" s="152">
        <v>11</v>
      </c>
      <c r="B13" s="154" t="s">
        <v>183</v>
      </c>
      <c r="C13" s="157">
        <v>3411481000</v>
      </c>
      <c r="D13" s="157">
        <v>26875880</v>
      </c>
    </row>
    <row r="14" spans="1:4" ht="14.25">
      <c r="A14" s="152">
        <v>12</v>
      </c>
      <c r="B14" s="154" t="s">
        <v>42</v>
      </c>
      <c r="C14" s="157">
        <v>4466642000</v>
      </c>
      <c r="D14" s="157">
        <v>331083000</v>
      </c>
    </row>
  </sheetData>
  <sheetProtection/>
  <printOptions/>
  <pageMargins left="0.42"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Luc</dc:creator>
  <cp:keywords/>
  <dc:description/>
  <cp:lastModifiedBy>PC</cp:lastModifiedBy>
  <cp:lastPrinted>2021-03-29T08:31:23Z</cp:lastPrinted>
  <dcterms:created xsi:type="dcterms:W3CDTF">2017-11-20T03:08:12Z</dcterms:created>
  <dcterms:modified xsi:type="dcterms:W3CDTF">2021-06-21T01:09:24Z</dcterms:modified>
  <cp:category/>
  <cp:version/>
  <cp:contentType/>
  <cp:contentStatus/>
</cp:coreProperties>
</file>