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7" activeTab="10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1" sheetId="18" r:id="rId8"/>
    <sheet name="Biểu 2" sheetId="5" r:id="rId9"/>
    <sheet name="Bieu 04 Thu de lai 21-25" sheetId="13" state="hidden" r:id="rId10"/>
    <sheet name="Biểu 03" sheetId="19" r:id="rId11"/>
  </sheets>
  <externalReferences>
    <externalReference r:id="rId12"/>
    <externalReference r:id="rId13"/>
    <externalReference r:id="rId14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9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9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9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9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9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9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9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9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9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9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9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9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9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9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9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9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9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9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9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9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10">'Biểu 03'!$A$1:$E$7</definedName>
    <definedName name="_xlnm.Print_Area" localSheetId="3">'Bieu 03 NSTW'!$A$1:$BD$46</definedName>
    <definedName name="_xlnm.Print_Area" localSheetId="4">'Bieu 04 Thu de lai'!$A$1:$BD$46</definedName>
    <definedName name="_xlnm.Print_Area" localSheetId="9">'Bieu 04 Thu de lai 21-25'!$A$1:$S$46</definedName>
    <definedName name="_xlnm.Print_Area" localSheetId="5">'Bieu 05. CTMTQG'!$A$1:$CQ$61</definedName>
    <definedName name="_xlnm.Print_Area" localSheetId="6">'Bieu 06 ODA'!$A$1:$CP$64</definedName>
    <definedName name="_xlnm.Print_Area" localSheetId="7">'Biểu 1'!$A$2:$I$22</definedName>
    <definedName name="_xlnm.Print_Area" localSheetId="8">'Biểu 2'!$A$1:$P$112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9">'Bieu 04 Thu de lai 21-25'!$6:$10</definedName>
    <definedName name="_xlnm.Print_Titles" localSheetId="5">'Bieu 05. CTMTQG'!$6:$13</definedName>
    <definedName name="_xlnm.Print_Titles" localSheetId="6">'Bieu 06 ODA'!$6:$13</definedName>
    <definedName name="_xlnm.Print_Titles" localSheetId="8">'Biểu 2'!$6:$9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9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9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9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9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9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9" l="1"/>
  <c r="J54" i="5" l="1"/>
  <c r="K54" i="5"/>
  <c r="L79" i="5"/>
  <c r="C7" i="19" l="1"/>
  <c r="L14" i="5" l="1"/>
  <c r="C19" i="18"/>
  <c r="B18" i="18"/>
  <c r="B17" i="18"/>
  <c r="N76" i="5"/>
  <c r="O76" i="5"/>
  <c r="N68" i="5"/>
  <c r="O68" i="5"/>
  <c r="C16" i="18"/>
  <c r="C15" i="18"/>
  <c r="C14" i="18"/>
  <c r="D12" i="18"/>
  <c r="D11" i="18" s="1"/>
  <c r="D10" i="18" s="1"/>
  <c r="E12" i="18"/>
  <c r="E11" i="18" s="1"/>
  <c r="E10" i="18" s="1"/>
  <c r="H12" i="18"/>
  <c r="H11" i="18" s="1"/>
  <c r="H10" i="18" s="1"/>
  <c r="C13" i="18"/>
  <c r="C12" i="18" l="1"/>
  <c r="C11" i="18" s="1"/>
  <c r="C10" i="18" s="1"/>
  <c r="B13" i="18"/>
  <c r="L85" i="5"/>
  <c r="M85" i="5" s="1"/>
  <c r="L40" i="5"/>
  <c r="M40" i="5" s="1"/>
  <c r="M37" i="5"/>
  <c r="L37" i="5" s="1"/>
  <c r="K69" i="5"/>
  <c r="J76" i="5"/>
  <c r="K76" i="5"/>
  <c r="M111" i="5"/>
  <c r="M109" i="5" s="1"/>
  <c r="L111" i="5"/>
  <c r="L109" i="5" s="1"/>
  <c r="G22" i="18" s="1"/>
  <c r="F22" i="18" s="1"/>
  <c r="O109" i="5"/>
  <c r="N109" i="5"/>
  <c r="K109" i="5"/>
  <c r="J109" i="5"/>
  <c r="I109" i="5"/>
  <c r="H109" i="5"/>
  <c r="O106" i="5"/>
  <c r="O105" i="5" s="1"/>
  <c r="O103" i="5" s="1"/>
  <c r="N106" i="5"/>
  <c r="N105" i="5" s="1"/>
  <c r="N103" i="5" s="1"/>
  <c r="M106" i="5"/>
  <c r="M105" i="5" s="1"/>
  <c r="M103" i="5" s="1"/>
  <c r="L106" i="5"/>
  <c r="L105" i="5" s="1"/>
  <c r="L103" i="5" s="1"/>
  <c r="G21" i="18" s="1"/>
  <c r="F21" i="18" s="1"/>
  <c r="K106" i="5"/>
  <c r="K105" i="5" s="1"/>
  <c r="K103" i="5" s="1"/>
  <c r="J106" i="5"/>
  <c r="J105" i="5" s="1"/>
  <c r="J103" i="5" s="1"/>
  <c r="I103" i="5"/>
  <c r="H103" i="5"/>
  <c r="L100" i="5"/>
  <c r="L99" i="5" s="1"/>
  <c r="L98" i="5" s="1"/>
  <c r="L96" i="5" s="1"/>
  <c r="G20" i="18" s="1"/>
  <c r="F20" i="18" s="1"/>
  <c r="H100" i="5"/>
  <c r="O99" i="5"/>
  <c r="O98" i="5" s="1"/>
  <c r="O96" i="5" s="1"/>
  <c r="N99" i="5"/>
  <c r="N98" i="5" s="1"/>
  <c r="N96" i="5" s="1"/>
  <c r="M99" i="5"/>
  <c r="M98" i="5" s="1"/>
  <c r="M96" i="5" s="1"/>
  <c r="K99" i="5"/>
  <c r="K98" i="5" s="1"/>
  <c r="J99" i="5"/>
  <c r="J98" i="5" s="1"/>
  <c r="I96" i="5"/>
  <c r="H96" i="5"/>
  <c r="H95" i="5"/>
  <c r="H94" i="5" s="1"/>
  <c r="O94" i="5"/>
  <c r="O93" i="5" s="1"/>
  <c r="N94" i="5"/>
  <c r="N93" i="5" s="1"/>
  <c r="K94" i="5"/>
  <c r="K93" i="5" s="1"/>
  <c r="J94" i="5"/>
  <c r="J93" i="5" s="1"/>
  <c r="I94" i="5"/>
  <c r="L92" i="5"/>
  <c r="M95" i="5" s="1"/>
  <c r="H92" i="5"/>
  <c r="O91" i="5"/>
  <c r="N91" i="5"/>
  <c r="M91" i="5"/>
  <c r="I85" i="5"/>
  <c r="M84" i="5"/>
  <c r="L84" i="5" s="1"/>
  <c r="H84" i="5"/>
  <c r="M83" i="5"/>
  <c r="L83" i="5" s="1"/>
  <c r="H83" i="5"/>
  <c r="L82" i="5"/>
  <c r="I82" i="5"/>
  <c r="M81" i="5"/>
  <c r="L81" i="5"/>
  <c r="L78" i="5"/>
  <c r="G76" i="5"/>
  <c r="L75" i="5"/>
  <c r="M74" i="5"/>
  <c r="L74" i="5" s="1"/>
  <c r="M73" i="5"/>
  <c r="L73" i="5" s="1"/>
  <c r="J73" i="5"/>
  <c r="K70" i="5"/>
  <c r="M70" i="5" s="1"/>
  <c r="L70" i="5" s="1"/>
  <c r="O67" i="5"/>
  <c r="G68" i="5"/>
  <c r="L57" i="5"/>
  <c r="L56" i="5" s="1"/>
  <c r="O56" i="5"/>
  <c r="N56" i="5"/>
  <c r="M56" i="5"/>
  <c r="K56" i="5"/>
  <c r="K53" i="5" s="1"/>
  <c r="J56" i="5"/>
  <c r="J53" i="5" s="1"/>
  <c r="O54" i="5"/>
  <c r="N54" i="5"/>
  <c r="M54" i="5"/>
  <c r="L54" i="5"/>
  <c r="L52" i="5"/>
  <c r="M52" i="5" s="1"/>
  <c r="H52" i="5"/>
  <c r="L51" i="5"/>
  <c r="M51" i="5" s="1"/>
  <c r="O50" i="5"/>
  <c r="N50" i="5"/>
  <c r="K50" i="5"/>
  <c r="J50" i="5"/>
  <c r="H49" i="5"/>
  <c r="O47" i="5"/>
  <c r="N47" i="5"/>
  <c r="M47" i="5"/>
  <c r="L47" i="5"/>
  <c r="L45" i="5"/>
  <c r="M45" i="5" s="1"/>
  <c r="L44" i="5"/>
  <c r="M44" i="5" s="1"/>
  <c r="L43" i="5"/>
  <c r="M43" i="5" s="1"/>
  <c r="L42" i="5"/>
  <c r="M42" i="5" s="1"/>
  <c r="L35" i="5"/>
  <c r="L34" i="5"/>
  <c r="M34" i="5" s="1"/>
  <c r="L33" i="5"/>
  <c r="M33" i="5" s="1"/>
  <c r="L32" i="5"/>
  <c r="M32" i="5" s="1"/>
  <c r="L31" i="5"/>
  <c r="O30" i="5"/>
  <c r="N30" i="5"/>
  <c r="K30" i="5"/>
  <c r="J30" i="5"/>
  <c r="O14" i="5"/>
  <c r="N14" i="5"/>
  <c r="M14" i="5"/>
  <c r="K14" i="5"/>
  <c r="J14" i="5"/>
  <c r="I13" i="5"/>
  <c r="I12" i="5" s="1"/>
  <c r="H13" i="5"/>
  <c r="H12" i="5" s="1"/>
  <c r="G12" i="5"/>
  <c r="G11" i="5" s="1"/>
  <c r="L76" i="5" l="1"/>
  <c r="M31" i="5"/>
  <c r="L30" i="5"/>
  <c r="J69" i="5"/>
  <c r="K68" i="5"/>
  <c r="K67" i="5" s="1"/>
  <c r="M76" i="5"/>
  <c r="O65" i="5"/>
  <c r="O63" i="5" s="1"/>
  <c r="O13" i="5"/>
  <c r="O53" i="5"/>
  <c r="I11" i="5"/>
  <c r="N13" i="5"/>
  <c r="H11" i="5"/>
  <c r="N46" i="5"/>
  <c r="M53" i="5"/>
  <c r="M69" i="5"/>
  <c r="M68" i="5" s="1"/>
  <c r="L53" i="5"/>
  <c r="G15" i="18" s="1"/>
  <c r="F15" i="18" s="1"/>
  <c r="N53" i="5"/>
  <c r="O46" i="5"/>
  <c r="J70" i="5"/>
  <c r="J13" i="5"/>
  <c r="J12" i="5" s="1"/>
  <c r="M50" i="5"/>
  <c r="M46" i="5" s="1"/>
  <c r="K13" i="5"/>
  <c r="K12" i="5" s="1"/>
  <c r="N67" i="5"/>
  <c r="L95" i="5"/>
  <c r="L94" i="5" s="1"/>
  <c r="L93" i="5" s="1"/>
  <c r="M94" i="5"/>
  <c r="M93" i="5" s="1"/>
  <c r="M90" i="5" s="1"/>
  <c r="L91" i="5"/>
  <c r="L50" i="5"/>
  <c r="L46" i="5" s="1"/>
  <c r="G14" i="18" s="1"/>
  <c r="F14" i="18" s="1"/>
  <c r="J68" i="5" l="1"/>
  <c r="J67" i="5" s="1"/>
  <c r="J65" i="5" s="1"/>
  <c r="J63" i="5" s="1"/>
  <c r="J11" i="5" s="1"/>
  <c r="K65" i="5"/>
  <c r="K63" i="5" s="1"/>
  <c r="N65" i="5"/>
  <c r="N63" i="5" s="1"/>
  <c r="O12" i="5"/>
  <c r="O11" i="5" s="1"/>
  <c r="N12" i="5"/>
  <c r="L69" i="5"/>
  <c r="L68" i="5" s="1"/>
  <c r="L67" i="5" s="1"/>
  <c r="L65" i="5" s="1"/>
  <c r="L64" i="5" s="1"/>
  <c r="M67" i="5"/>
  <c r="K11" i="5"/>
  <c r="L90" i="5"/>
  <c r="G19" i="18" s="1"/>
  <c r="F19" i="18" s="1"/>
  <c r="L63" i="5" l="1"/>
  <c r="N11" i="5"/>
  <c r="M65" i="5"/>
  <c r="D6" i="19" l="1"/>
  <c r="C6" i="19"/>
  <c r="M64" i="5"/>
  <c r="G18" i="18"/>
  <c r="F18" i="18" s="1"/>
  <c r="B22" i="18"/>
  <c r="B19" i="18"/>
  <c r="G17" i="18" l="1"/>
  <c r="M63" i="5"/>
  <c r="F17" i="18" l="1"/>
  <c r="F16" i="18" s="1"/>
  <c r="G16" i="18"/>
  <c r="B21" i="18" l="1"/>
  <c r="B20" i="18"/>
  <c r="B12" i="18" l="1"/>
  <c r="B16" i="18"/>
  <c r="B15" i="18"/>
  <c r="B14" i="18"/>
  <c r="AA78" i="7" l="1"/>
  <c r="Z78" i="7" s="1"/>
  <c r="AB78" i="7"/>
  <c r="AA74" i="7"/>
  <c r="Y74" i="7"/>
  <c r="S74" i="7"/>
  <c r="T74" i="7" s="1"/>
  <c r="K89" i="7"/>
  <c r="L88" i="7"/>
  <c r="K88" i="7" s="1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H13" i="14" l="1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13" l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  <c r="M30" i="5" l="1"/>
  <c r="M13" i="5" s="1"/>
  <c r="L13" i="5"/>
  <c r="M12" i="5" l="1"/>
  <c r="M11" i="5" s="1"/>
  <c r="G13" i="18"/>
  <c r="L12" i="5"/>
  <c r="L11" i="5" s="1"/>
  <c r="F13" i="18" l="1"/>
  <c r="F12" i="18" s="1"/>
  <c r="F11" i="18" s="1"/>
  <c r="F10" i="18" s="1"/>
  <c r="G12" i="18"/>
  <c r="G11" i="18" s="1"/>
  <c r="G10" i="18" s="1"/>
</calcChain>
</file>

<file path=xl/sharedStrings.xml><?xml version="1.0" encoding="utf-8"?>
<sst xmlns="http://schemas.openxmlformats.org/spreadsheetml/2006/main" count="1945" uniqueCount="415">
  <si>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</si>
  <si>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</si>
  <si>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</si>
  <si>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</si>
  <si>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</si>
  <si>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</si>
  <si>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</si>
  <si>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</si>
  <si>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</si>
  <si>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>a)</t>
  </si>
  <si>
    <t xml:space="preserve">Trong đó: </t>
  </si>
  <si>
    <t>b)</t>
  </si>
  <si>
    <t>Ngân sách trung ương</t>
  </si>
  <si>
    <t>Ghi chú:</t>
  </si>
  <si>
    <t>Giai đoạn từ năm 2021 đến năm 2025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</si>
  <si>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</si>
  <si>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</si>
  <si>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</si>
  <si>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</si>
  <si>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</si>
  <si>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</si>
  <si>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</si>
  <si>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</si>
  <si>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</si>
  <si>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</si>
  <si>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</si>
  <si>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</si>
  <si>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</si>
  <si>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</si>
  <si>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</si>
  <si>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</si>
  <si>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</si>
  <si>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</si>
  <si>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</si>
  <si>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</si>
  <si>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</si>
  <si>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</si>
  <si>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</si>
  <si>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</si>
  <si>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</si>
  <si>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</si>
  <si>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</si>
  <si>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</si>
  <si>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</si>
  <si>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</si>
  <si>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</si>
  <si>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</si>
  <si>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</si>
  <si>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</si>
  <si>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</si>
  <si>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</si>
  <si>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</si>
  <si>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</si>
  <si>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</si>
  <si>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</si>
  <si>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</si>
  <si>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</si>
  <si>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</si>
  <si>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</si>
  <si>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</si>
  <si>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</si>
  <si>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</si>
  <si>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</si>
  <si>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</si>
  <si>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</si>
  <si>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</si>
  <si>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III</t>
  </si>
  <si>
    <t>Trong đó: vốn NSĐP</t>
  </si>
  <si>
    <t>Trong đó: Vốn NSĐP</t>
  </si>
  <si>
    <t>Phân loại tương tự như Mục A</t>
  </si>
  <si>
    <t>B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</si>
  <si>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</si>
  <si>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</si>
  <si>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</si>
  <si>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</si>
  <si>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</si>
  <si>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</si>
  <si>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</si>
  <si>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</si>
  <si>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</si>
  <si>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</si>
  <si>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</si>
  <si>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</si>
  <si>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</si>
  <si>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</si>
  <si>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</si>
  <si>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</si>
  <si>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</si>
  <si>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</si>
  <si>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</si>
  <si>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</si>
  <si>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</si>
  <si>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</si>
  <si>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</si>
  <si>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</si>
  <si>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</si>
  <si>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</si>
  <si>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</si>
  <si>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</si>
  <si>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</si>
  <si>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</si>
  <si>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</si>
  <si>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</si>
  <si>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</si>
  <si>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</si>
  <si>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</si>
  <si>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</si>
  <si>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</si>
  <si>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</si>
  <si>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</si>
  <si>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</si>
  <si>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</si>
  <si>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</si>
  <si>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</si>
  <si>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</si>
  <si>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</si>
  <si>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</si>
  <si>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</si>
  <si>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</si>
  <si>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</si>
  <si>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</si>
  <si>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</si>
  <si>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</si>
  <si>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</si>
  <si>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</si>
  <si>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</si>
  <si>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</si>
  <si>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</si>
  <si>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</si>
  <si>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</si>
  <si>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</si>
  <si>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</si>
  <si>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</si>
  <si>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</si>
  <si>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</si>
  <si>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</si>
  <si>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</si>
  <si>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</si>
  <si>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</si>
  <si>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</si>
  <si>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</si>
  <si>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</si>
  <si>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</si>
  <si>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</si>
  <si>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</si>
  <si>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</si>
  <si>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</si>
  <si>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</si>
  <si>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</si>
  <si>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</si>
  <si>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</si>
  <si>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</si>
  <si>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</si>
  <si>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</si>
  <si>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</si>
  <si>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</si>
  <si>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</si>
  <si>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</si>
  <si>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</si>
  <si>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</si>
  <si>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</si>
  <si>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</si>
  <si>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</si>
  <si>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</si>
  <si>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</si>
  <si>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</si>
  <si>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</si>
  <si>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</si>
  <si>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</si>
  <si>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</si>
  <si>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</si>
  <si>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</si>
  <si>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</si>
  <si>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</si>
  <si>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</si>
  <si>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</si>
  <si>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</si>
  <si>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</si>
  <si>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</si>
  <si>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</si>
  <si>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</si>
  <si>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</si>
  <si>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</si>
  <si>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</si>
  <si>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</si>
  <si>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</si>
  <si>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</si>
  <si>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</si>
  <si>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</si>
  <si>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</si>
  <si>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</si>
  <si>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</si>
  <si>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</si>
  <si>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</si>
  <si>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</si>
  <si>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</si>
  <si>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</si>
  <si>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</si>
  <si>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</si>
  <si>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</si>
  <si>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</si>
  <si>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</si>
  <si>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</si>
  <si>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</si>
  <si>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</si>
  <si>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</si>
  <si>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</si>
  <si>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</si>
  <si>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</si>
  <si>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</si>
  <si>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</si>
  <si>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</si>
  <si>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</si>
  <si>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</si>
  <si>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</si>
  <si>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</si>
  <si>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</si>
  <si>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</si>
  <si>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</si>
  <si>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</si>
  <si>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</si>
  <si>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</si>
  <si>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</si>
  <si>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</si>
  <si>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</si>
  <si>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</si>
  <si>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</si>
  <si>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</si>
  <si>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</si>
  <si>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</si>
  <si>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</si>
  <si>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</si>
  <si>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</si>
  <si>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</si>
  <si>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</si>
  <si>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2021-</t>
  </si>
  <si>
    <t>Xã Ia Đal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</si>
  <si>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</si>
  <si>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</si>
  <si>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</si>
  <si>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Huyện Ia H'Drai</t>
  </si>
  <si>
    <t>Xã Ia Tơi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</si>
  <si>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</si>
  <si>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</si>
  <si>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</si>
  <si>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</si>
  <si>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</si>
  <si>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</si>
  <si>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</si>
  <si>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</si>
  <si>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</si>
  <si>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</si>
  <si>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</si>
  <si>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</si>
  <si>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</si>
  <si>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</si>
  <si>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</si>
  <si>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</si>
  <si>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</si>
  <si>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</si>
  <si>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</si>
  <si>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</si>
  <si>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</si>
  <si>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</si>
  <si>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</si>
  <si>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</si>
  <si>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</si>
  <si>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</si>
  <si>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</si>
  <si>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</si>
  <si>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</si>
  <si>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</si>
  <si>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</si>
  <si>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</si>
  <si>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</si>
  <si>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</si>
  <si>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</si>
  <si>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</si>
  <si>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</si>
  <si>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</si>
  <si>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</si>
  <si>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 xml:space="preserve">xã Ia Tơi </t>
  </si>
  <si>
    <t>huyện Ia H'Drai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</si>
  <si>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</si>
  <si>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r>
      <t xml:space="preserve">Dự án khởi công mới trong giai đoạn từ năm 2021 đến năm 2025 </t>
    </r>
    <r>
      <rPr>
        <b/>
        <vertAlign val="superscript"/>
        <sz val="10"/>
        <rFont val="Times New Roman"/>
        <family val="1"/>
      </rPr>
      <t>(1)</t>
    </r>
  </si>
  <si>
    <t>Biểu mẫu số 01</t>
  </si>
  <si>
    <t>2021-2025</t>
  </si>
  <si>
    <t>Sữa chữa trụ sở Mặt trận tổ quốc Việt Nam huyện Ia H'Drai</t>
  </si>
  <si>
    <t>Dự án đầu tư kết cấu hạ tầng điểm dân cư số 20, xã Ia Đal</t>
  </si>
  <si>
    <t>Sửa chữa trung tâm bồi dưỡng chính trị huyện Ia H’Drai</t>
  </si>
  <si>
    <t>Nâng cấp, sửa chữa Trung tâm Văn hóa –Thể thao –Du lịch và Truyền thông</t>
  </si>
  <si>
    <t>Phân cấp đầu tư từ nguồn thu tiền sử dụng đất trong cân đối</t>
  </si>
  <si>
    <t>Nguồn vốn cân đối NSĐP theo tiêu chí quy định tại Quyết định số 26/2020/QĐ-TTg</t>
  </si>
  <si>
    <t>Công trình Đường ĐĐT05</t>
  </si>
  <si>
    <t>Trường mầm non Tuổi Ngọc (phòng học, phòng chức năng, bếp ăn, nhà công vụ)</t>
  </si>
  <si>
    <t>Trường mầm non Măng Non (bếp ăn, nhà công vụ)</t>
  </si>
  <si>
    <t>Nguồn vốn</t>
  </si>
  <si>
    <t>Dự phòng</t>
  </si>
  <si>
    <t>TỔNG CỘNG</t>
  </si>
  <si>
    <t>Vốn đầu tư ngân sách địa phương</t>
  </si>
  <si>
    <t>Công trình Đường ĐĐT33 (N64-N65)</t>
  </si>
  <si>
    <t>Công trình Đường ĐĐT36 (N9-N66)</t>
  </si>
  <si>
    <t>Công trình Đường ĐĐT37 (N7-N75)</t>
  </si>
  <si>
    <t>Công trình Đường ĐĐT27 (N40-N53).</t>
  </si>
  <si>
    <t>Công trình Đường ĐĐT32 (N55-N58)</t>
  </si>
  <si>
    <t>Công trình Đường ĐĐT31 (N57-N54)</t>
  </si>
  <si>
    <t>Công trình Đường ĐĐT30 (N52-N54)</t>
  </si>
  <si>
    <t>Công trình Đường ĐĐT21 (N40-N30)</t>
  </si>
  <si>
    <t>Công trình Đường ĐĐT20 (N39-N30)</t>
  </si>
  <si>
    <t>Công trình Đường ĐĐT22 (N32-N33)</t>
  </si>
  <si>
    <t>Công trình Đường ĐĐT24 (N37-N36)</t>
  </si>
  <si>
    <t>Phân cấp hỗ trợ xây dựng nông thôn mới (Ưu tiên đầu tư các công trình GD-ĐT)</t>
  </si>
  <si>
    <t>Phân cấp hỗ trợ đầu tư các công trình cấp bách</t>
  </si>
  <si>
    <t>+</t>
  </si>
  <si>
    <t>Cầu Drai (thuộc Đường giao thông nối trung tâm hành chính huyện với đường tuần tra biên giới khu vực Hồ Le)</t>
  </si>
  <si>
    <t>Công trình Thủy lợi Hồ chứa nước xã IV (Thôn 1, thôn 2, xã Ia Đal, huyện Ia H'Drai)</t>
  </si>
  <si>
    <t>Các công trình khời công mới giai đoạn 2021-2025</t>
  </si>
  <si>
    <t>Hỗ trợ đền bù giải phóng mặt bằng các công trình</t>
  </si>
  <si>
    <t>Phân cấp cân đối theo tiêu chí theo quy định tại Nghị quyết 63/2020/NQ-HĐND ngày 08/12/2020</t>
  </si>
  <si>
    <t>Công trình Đường ĐĐT23 (N34-N35)</t>
  </si>
  <si>
    <t>Đơn vị Thực hiện</t>
  </si>
  <si>
    <t>BQL ĐT&amp;XD</t>
  </si>
  <si>
    <t>TMĐT Dự kiến</t>
  </si>
  <si>
    <t xml:space="preserve">Bãi rác tập trung (Hạng mục: Đường và các công trình phụ trợ) </t>
  </si>
  <si>
    <t>D</t>
  </si>
  <si>
    <t>Nguồn tăng thu ngân sách huyện năm 2020</t>
  </si>
  <si>
    <t xml:space="preserve">THỰC HIỆN DỰ ÁN </t>
  </si>
  <si>
    <t>Phòng Kinh tế &amp; Hạ tầng</t>
  </si>
  <si>
    <t>E</t>
  </si>
  <si>
    <t>Nguồn tiết kiệm, cắt giảm theo Nghị quyết 84/NQ-CP của Chính phủ</t>
  </si>
  <si>
    <t>UBND xã Ia Dom</t>
  </si>
  <si>
    <t>Xã Ia Dom</t>
  </si>
  <si>
    <t>Đường và hạng mục khác khu vực làng cá, thôn 7 xã Ia Tơi</t>
  </si>
  <si>
    <t xml:space="preserve">UBND xã Ia Tơi </t>
  </si>
  <si>
    <t>IV</t>
  </si>
  <si>
    <t>V</t>
  </si>
  <si>
    <t>Chỉnh trang, di dời, đầu tư hệ thống điện chiếu sáng</t>
  </si>
  <si>
    <t xml:space="preserve">Nhà văn hóa thôn Ia Muung </t>
  </si>
  <si>
    <t>Phòng NN&amp;PTNT</t>
  </si>
  <si>
    <t>Trường mầm non Hoa Mai (Phòng học, bếp ăn và hạng mục phụ trợ khác)</t>
  </si>
  <si>
    <t>Hồ chứa nước và các hạng mục phụ trợ khu dân cư phía Đông trung tâm xã Ia Tơi</t>
  </si>
  <si>
    <t>Trường Tiểu học - THCS Nguyễn Du, xã Ia Dom huyện Ia H’Drai (Phòng học, phòng bộ môn, thư viện, thiết bị)</t>
  </si>
  <si>
    <t>Đường giao thông từ cầu Drai đến đường Tuần tra biên giới tại khu vực Hồ Le (Đoạn Km7+316,41 - Km12+482,07)</t>
  </si>
  <si>
    <t>Đường giao thông từ Trung tâm xã Ia Đal đến tiếp giáp Dự án đường từ cầu Drai đường Tuần tra biên giới tại khu vực Hồ Le</t>
  </si>
  <si>
    <t>Đường từ thôn 1 đi thôn 9 xã Ia Tơi</t>
  </si>
  <si>
    <t>C</t>
  </si>
  <si>
    <t>Phân cấp đầu tư từ nguồn thu XSKT (lồng ghép thực hiện CT MTQG xây dựng nông thôn mới)</t>
  </si>
  <si>
    <t>Quyết định số 129/QĐ-UBND ngày 12/5/2021</t>
  </si>
  <si>
    <t>Quyết định số 390/QĐ-UBND tỉnh  ngày 14/5/2021</t>
  </si>
  <si>
    <t>Quyết định số 411/QĐ-UBND tỉnh ngày 14/5/2021</t>
  </si>
  <si>
    <t>Quyết định số 403/QĐ-UBND tỉnh ngày 14/5/2021</t>
  </si>
  <si>
    <t>Quyết định số 497/QĐ-UBND ngày 30/10/2019</t>
  </si>
  <si>
    <t>Quyết định số 292/QĐ-UBND ngày 31/7/2019</t>
  </si>
  <si>
    <t>Quyết định số 438/QĐ-UBND ngày 15/10/2019</t>
  </si>
  <si>
    <t>Quyết định số 185/QĐ-UBND ngày 22/4/2020</t>
  </si>
  <si>
    <t>Quyết định số 3538/UBND tỉnh ngày 29/12/2017</t>
  </si>
  <si>
    <t>Quyết định số 02/QĐ-UBND huyện ngày 08/01/2019</t>
  </si>
  <si>
    <t>Quyết định số  123/QĐ-UBND ngày 08/5/2021</t>
  </si>
  <si>
    <t>Quyết định số 133/QĐ-UBND ngày 12/5/2021</t>
  </si>
  <si>
    <t>Quyết định số 134/QĐ-UBND ngày 13/5/2021</t>
  </si>
  <si>
    <t>Quyết định số 171/QĐ-UBND ngày 11/6/2021</t>
  </si>
  <si>
    <t>Quyết định số 172/QĐ-UBND ngày 12/6/2021</t>
  </si>
  <si>
    <t>Quyết định số 158/QĐ-UBND ngày 08/6/2021</t>
  </si>
  <si>
    <t>Quyết định số 119/QĐ-UBND ngày 06/5/2021</t>
  </si>
  <si>
    <t>Quyết định số 125/QĐ-UBND ngày 11/5/2021</t>
  </si>
  <si>
    <t xml:space="preserve">Dự án trồng cây phân tán trên địa bàn huyện Ia
H’Drai </t>
  </si>
  <si>
    <t>Nguồn Kết dư ngân sách huyện</t>
  </si>
  <si>
    <t>F</t>
  </si>
  <si>
    <t>TỔNG SỐ (A+B+C+D+E+F)</t>
  </si>
  <si>
    <t>Dự án: Lập quy hoạch chi tiết (tỷ lệ 1/500) xây dựng vị trí mở rộng điểm dân cư số 45 xã Ia Tơi, huyện Ia H’Drai, tỉnh Kon Tum</t>
  </si>
  <si>
    <t>VI</t>
  </si>
  <si>
    <t>UBND xã Ia Tơi</t>
  </si>
  <si>
    <t xml:space="preserve">Xã Ia Tơi </t>
  </si>
  <si>
    <t>Quyết định số 880/QĐ-UBND tỉnh ngày 23/8/2019</t>
  </si>
  <si>
    <t>Quyết định số 498/QĐ-UBND tỉnh ngày 31/10/2019</t>
  </si>
  <si>
    <t>Quyết định số 165 /QĐ-UBND ngày 11/6/2021</t>
  </si>
  <si>
    <t xml:space="preserve">Dự án hỗ trợ đầu tư trồng rừng sản xuất tập trung trên đất trống, đồi núi trọc, đất bạc màu trên địa bàn huyện Ia H’Drai năm 2021 </t>
  </si>
  <si>
    <t>Quyết định số 202/QĐ-UBND huyện ngày 22/7/2021</t>
  </si>
  <si>
    <t>Điều chỉnh kế hoạch vốn từ nguồn Phân cấp hỗ trợ đầu tư các công trình cấp bách số tiền 8.230 triệu đồng từ công trình: Bãi rác tập trung (Hạng mục: Đường và các công trình phụ trợ) để đầu tư Trường Tiểu học - THCS Nguyễn Du, xã Ia Dom huyện Ia H’Drai (Phòng học, phòng bộ môn, thư viện, thiết bị).</t>
  </si>
  <si>
    <t>Quyết định số 231/QĐ-UBND ngày 13/8/2021</t>
  </si>
  <si>
    <t xml:space="preserve">Quyết định số 211/QĐ-UBND ngày 30/7/2021 </t>
  </si>
  <si>
    <t>Quyết định số 236/QĐ-UBND ngày 20/8/2021</t>
  </si>
  <si>
    <t>Quyết định số 198/QĐ-UBND ngày 21/7/2021</t>
  </si>
  <si>
    <t>Quyết định số 232/QĐ-UBND ngày 13/8/2021</t>
  </si>
  <si>
    <t>Quyết định số 197/QĐ-UBND ngày 21/7/2021</t>
  </si>
  <si>
    <t>Quyết định số 199/QĐ-UBND ngày 21/7/2021</t>
  </si>
  <si>
    <t>Quyết định số 235/QĐ-UBND ngày 20/8/2021</t>
  </si>
  <si>
    <t>Quyết định số  217/QĐ-UBND ngày03/8/2021</t>
  </si>
  <si>
    <t>Quyết định số  225a/QĐ-UBND ngày 10/8/2021</t>
  </si>
  <si>
    <t>Quyết định số  237/QĐ-UBND ngày 20/8/2021</t>
  </si>
  <si>
    <t>Quyết định số 218/QĐ-UBND ngày 03/8/2021</t>
  </si>
  <si>
    <r>
      <t xml:space="preserve">Dự án khai thác quỹ đất để phát triển kết cấu hạ tầng, bố trí dân cư dọc hai bên Quốc lộ 14C </t>
    </r>
    <r>
      <rPr>
        <i/>
        <sz val="10"/>
        <rFont val="Times New Roman"/>
        <family val="1"/>
      </rPr>
      <t>(Đoạn điểm dân cư số 41 – Trung tâm hành chính xã Ia Tơi)</t>
    </r>
  </si>
  <si>
    <t>Quyết định số 229/QĐ-UBND ngày 13/8/2021</t>
  </si>
  <si>
    <t>Quyết định số 216/QĐ-UBND ngày 03/8/2021</t>
  </si>
  <si>
    <t>CHI TIẾT KẾ HOẠCH ĐẦU TƯ CÔNG TRUNG HẠN GIAI ĐOẠN 2021 - 2025 
VỐN CÂN ĐỐI NGÂN SÁCH ĐỊA PHƯƠNG</t>
  </si>
  <si>
    <t>Tỉnh giao</t>
  </si>
  <si>
    <t>Huyện giao</t>
  </si>
  <si>
    <t>Phân bổ</t>
  </si>
  <si>
    <t xml:space="preserve">Phân bổ </t>
  </si>
  <si>
    <t>Tổng số vốn</t>
  </si>
  <si>
    <t>B.1</t>
  </si>
  <si>
    <t>B.2</t>
  </si>
  <si>
    <t>Phân cấp ngân sách các xã được hưởng</t>
  </si>
  <si>
    <t>Phân cấp ngân sách cấp huyện được hưởng</t>
  </si>
  <si>
    <t>Chi tiết tại biểu số 03</t>
  </si>
  <si>
    <t xml:space="preserve">Tổng số </t>
  </si>
  <si>
    <t xml:space="preserve">Đơn vị </t>
  </si>
  <si>
    <t>PHÂN CẤP ĐẦU TƯ CHO CÁC XÃ TRONG KẾ HOẠCH ĐẦU TƯ CÔNG TRUNG HẠN GIAI ĐOẠN 2021-2025 
NGUỒN NGÂN SÁCH ĐỊA PHƯƠNG</t>
  </si>
  <si>
    <t>Lũy kế vốn bố trí từ khởi công đến hết năm 2020 (Theo nguồn vốn)</t>
  </si>
  <si>
    <t>TỔNG HỢP KẾ HOẠCH ĐẦU TƯ CÔNG TRUNG HẠN NGUỒN VỐN NGÂN SÁCH ĐỊA PHƯƠNG GIAI ĐOẠN 2021-2025 HUYỆN IA H'DRAI</t>
  </si>
  <si>
    <r>
      <t>Nguồn vốn</t>
    </r>
    <r>
      <rPr>
        <b/>
        <i/>
        <sz val="13"/>
        <color theme="1"/>
        <rFont val="Times New Roman"/>
        <family val="1"/>
      </rPr>
      <t xml:space="preserve"> (Phân cấp đầu tư từ 
nguồn thu tiền sử dụng đất trong cân đối)</t>
    </r>
  </si>
  <si>
    <t>Kế hoạch đầu tư công, giai đoạn năm 2021 đến năm 2025</t>
  </si>
  <si>
    <t>(Kèm theo Tờ trình số 234 /TTr-UBND ngày 29/ 10/2021 của Ủy ban nhân dân huyện Ia H'Drai)</t>
  </si>
  <si>
    <t>(Kèm theo Tờ trình số  234 /TTr-UBND ngày 29  / 10/2021 của Ủy ban nhân dân huyện Ia H'Drai)</t>
  </si>
  <si>
    <t>(Kèm theo Tờ trình số 234/TTr-UBND ngày 29/10/2021 của Ủy ban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</si>
</sst>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\ &quot;þ&quot;_-;\-* #,##0\ &quot;þ&quot;_-;_-* &quot;-&quot;\ &quot;þ&quot;_-;_-@_-"/>
    <numFmt numFmtId="167" formatCode="_-* #,##0.00\ _þ_-;\-* #,##0.00\ _þ_-;_-* &quot;-&quot;??\ _þ_-;_-@_-"/>
    <numFmt numFmtId="168" formatCode="_-* #,##0\ _₫_-;\-* #,##0\ _₫_-;_-* &quot;-&quot;\ _₫_-;_-@_-"/>
    <numFmt numFmtId="169" formatCode="_-* #,##0.00\ _₫_-;\-* #,##0.00\ _₫_-;_-* &quot;-&quot;??\ _₫_-;_-@_-"/>
    <numFmt numFmtId="170" formatCode="_-&quot;ñ&quot;* #,##0_-;\-&quot;ñ&quot;* #,##0_-;_-&quot;ñ&quot;* &quot;-&quot;_-;_-@_-"/>
    <numFmt numFmtId="171" formatCode="_(* #,##0_);_(* \(#,##0\);_(* &quot;-&quot;??_);_(@_)"/>
    <numFmt numFmtId="172" formatCode="_-* #,##0\ &quot;F&quot;_-;\-* #,##0\ &quot;F&quot;_-;_-* &quot;-&quot;\ &quot;F&quot;_-;_-@_-"/>
    <numFmt numFmtId="173" formatCode="&quot;\&quot;#,##0;[Red]&quot;\&quot;&quot;\&quot;\-#,##0"/>
    <numFmt numFmtId="174" formatCode="#,##0\ &quot;DM&quot;;\-#,##0\ &quot;DM&quot;"/>
    <numFmt numFmtId="175" formatCode="0.000%"/>
    <numFmt numFmtId="176" formatCode="#.##00"/>
    <numFmt numFmtId="177" formatCode="&quot;Rp&quot;#,##0_);[Red]\(&quot;Rp&quot;#,##0\)"/>
    <numFmt numFmtId="178" formatCode="_ * #,##0_)\ &quot;$&quot;_ ;_ * \(#,##0\)\ &quot;$&quot;_ ;_ * &quot;-&quot;_)\ &quot;$&quot;_ ;_ @_ "/>
    <numFmt numFmtId="179" formatCode="_-&quot;$&quot;* #,##0_-;\-&quot;$&quot;* #,##0_-;_-&quot;$&quot;* &quot;-&quot;_-;_-@_-"/>
    <numFmt numFmtId="180" formatCode="_-* #,##0\ _F_-;\-* #,##0\ _F_-;_-* &quot;-&quot;\ _F_-;_-@_-"/>
    <numFmt numFmtId="181" formatCode="_-* #,##0\ &quot;€&quot;_-;\-* #,##0\ &quot;€&quot;_-;_-* &quot;-&quot;\ &quot;€&quot;_-;_-@_-"/>
    <numFmt numFmtId="182" formatCode="_-* #,##0\ &quot;$&quot;_-;\-* #,##0\ &quot;$&quot;_-;_-* &quot;-&quot;\ &quot;$&quot;_-;_-@_-"/>
    <numFmt numFmtId="183" formatCode="_ * #,##0_)&quot;$&quot;_ ;_ * \(#,##0\)&quot;$&quot;_ ;_ * &quot;-&quot;_)&quot;$&quot;_ ;_ @_ "/>
    <numFmt numFmtId="184" formatCode="_-&quot;€&quot;* #,##0_-;\-&quot;€&quot;* #,##0_-;_-&quot;€&quot;* &quot;-&quot;_-;_-@_-"/>
    <numFmt numFmtId="185" formatCode="_-* #,##0.00\ _F_-;\-* #,##0.00\ _F_-;_-* &quot;-&quot;??\ _F_-;_-@_-"/>
    <numFmt numFmtId="186" formatCode="_-* #,##0.00\ _€_-;\-* #,##0.00\ _€_-;_-* &quot;-&quot;??\ _€_-;_-@_-"/>
    <numFmt numFmtId="187" formatCode="_ * #,##0.00_ ;_ * \-#,##0.00_ ;_ * &quot;-&quot;??_ ;_ @_ "/>
    <numFmt numFmtId="188" formatCode="_-* #,##0.00\ _V_N_D_-;\-* #,##0.00\ _V_N_D_-;_-* &quot;-&quot;??\ _V_N_D_-;_-@_-"/>
    <numFmt numFmtId="189" formatCode="_ * #,##0.00_)\ _$_ ;_ * \(#,##0.00\)\ _$_ ;_ * &quot;-&quot;??_)\ _$_ ;_ @_ "/>
    <numFmt numFmtId="190" formatCode="_ * #,##0.00_)_$_ ;_ * \(#,##0.00\)_$_ ;_ * &quot;-&quot;??_)_$_ ;_ @_ "/>
    <numFmt numFmtId="191" formatCode="_-* #,##0.00\ _ñ_-;\-* #,##0.00\ _ñ_-;_-* &quot;-&quot;??\ _ñ_-;_-@_-"/>
    <numFmt numFmtId="192" formatCode="_-* #,##0.00\ _ñ_-;_-* #,##0.00\ _ñ\-;_-* &quot;-&quot;??\ _ñ_-;_-@_-"/>
    <numFmt numFmtId="193" formatCode="_(&quot;$&quot;\ * #,##0_);_(&quot;$&quot;\ * \(#,##0\);_(&quot;$&quot;\ * &quot;-&quot;_);_(@_)"/>
    <numFmt numFmtId="194" formatCode="_-* #,##0.00000000_-;\-* #,##0.00000000_-;_-* &quot;-&quot;??_-;_-@_-"/>
    <numFmt numFmtId="195" formatCode="_(&quot;€&quot;\ * #,##0_);_(&quot;€&quot;\ * \(#,##0\);_(&quot;€&quot;\ * &quot;-&quot;_);_(@_)"/>
    <numFmt numFmtId="196" formatCode="_-* #,##0\ &quot;ñ&quot;_-;\-* #,##0\ &quot;ñ&quot;_-;_-* &quot;-&quot;\ &quot;ñ&quot;_-;_-@_-"/>
    <numFmt numFmtId="197" formatCode="_-* #,##0\ _€_-;\-* #,##0\ _€_-;_-* &quot;-&quot;\ _€_-;_-@_-"/>
    <numFmt numFmtId="198" formatCode="_ * #,##0_ ;_ * \-#,##0_ ;_ * &quot;-&quot;_ ;_ @_ "/>
    <numFmt numFmtId="199" formatCode="_-* #,##0\ _V_N_D_-;\-* #,##0\ _V_N_D_-;_-* &quot;-&quot;\ _V_N_D_-;_-@_-"/>
    <numFmt numFmtId="200" formatCode="_ * #,##0_)\ _$_ ;_ * \(#,##0\)\ _$_ ;_ * &quot;-&quot;_)\ _$_ ;_ @_ "/>
    <numFmt numFmtId="201" formatCode="_ * #,##0_)_$_ ;_ * \(#,##0\)_$_ ;_ * &quot;-&quot;_)_$_ ;_ @_ "/>
    <numFmt numFmtId="202" formatCode="_-* #,##0\ _$_-;\-* #,##0\ _$_-;_-* &quot;-&quot;\ _$_-;_-@_-"/>
    <numFmt numFmtId="203" formatCode="_-* #,##0\ _ñ_-;\-* #,##0\ _ñ_-;_-* &quot;-&quot;\ _ñ_-;_-@_-"/>
    <numFmt numFmtId="204" formatCode="_-* #,##0\ _ñ_-;_-* #,##0\ _ñ\-;_-* &quot;-&quot;\ _ñ_-;_-@_-"/>
    <numFmt numFmtId="205" formatCode="_ &quot;\&quot;* #,##0_ ;_ &quot;\&quot;* \-#,##0_ ;_ &quot;\&quot;* &quot;-&quot;_ ;_ @_ "/>
    <numFmt numFmtId="206" formatCode="&quot;\&quot;#,##0.00;[Red]&quot;\&quot;\-#,##0.00"/>
    <numFmt numFmtId="207" formatCode="&quot;\&quot;#,##0;[Red]&quot;\&quot;\-#,##0"/>
    <numFmt numFmtId="208" formatCode="_ * #,##0_)\ &quot;F&quot;_ ;_ * \(#,##0\)\ &quot;F&quot;_ ;_ * &quot;-&quot;_)\ &quot;F&quot;_ ;_ @_ "/>
    <numFmt numFmtId="209" formatCode="&quot;£&quot;#,##0.00;\-&quot;£&quot;#,##0.00"/>
    <numFmt numFmtId="210" formatCode="_-&quot;F&quot;* #,##0_-;\-&quot;F&quot;* #,##0_-;_-&quot;F&quot;* &quot;-&quot;_-;_-@_-"/>
    <numFmt numFmtId="211" formatCode="_ * #,##0.00_)&quot;$&quot;_ ;_ * \(#,##0.00\)&quot;$&quot;_ ;_ * &quot;-&quot;??_)&quot;$&quot;_ ;_ @_ "/>
    <numFmt numFmtId="212" formatCode="_ * #,##0.0_)_$_ ;_ * \(#,##0.0\)_$_ ;_ * &quot;-&quot;??_)_$_ ;_ @_ "/>
    <numFmt numFmtId="213" formatCode=";;"/>
    <numFmt numFmtId="214" formatCode="_ * #,##0.00_)&quot;€&quot;_ ;_ * \(#,##0.00\)&quot;€&quot;_ ;_ * &quot;-&quot;??_)&quot;€&quot;_ ;_ @_ "/>
    <numFmt numFmtId="215" formatCode="#,##0.0_);\(#,##0.0\)"/>
    <numFmt numFmtId="21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7" formatCode="0.0%"/>
    <numFmt numFmtId="218" formatCode="_ * #,##0.00_ ;_ * &quot;\&quot;&quot;\&quot;&quot;\&quot;&quot;\&quot;&quot;\&quot;&quot;\&quot;&quot;\&quot;&quot;\&quot;&quot;\&quot;&quot;\&quot;&quot;\&quot;&quot;\&quot;\-#,##0.00_ ;_ * &quot;-&quot;??_ ;_ @_ "/>
    <numFmt numFmtId="219" formatCode="&quot;$&quot;#,##0.00"/>
    <numFmt numFmtId="220" formatCode="&quot;\&quot;#,##0;&quot;\&quot;&quot;\&quot;&quot;\&quot;&quot;\&quot;&quot;\&quot;&quot;\&quot;&quot;\&quot;&quot;\&quot;&quot;\&quot;&quot;\&quot;&quot;\&quot;&quot;\&quot;&quot;\&quot;&quot;\&quot;\-#,##0"/>
    <numFmt numFmtId="221" formatCode="_ * #,##0.00_)&quot;£&quot;_ ;_ * \(#,##0.00\)&quot;£&quot;_ ;_ * &quot;-&quot;??_)&quot;£&quot;_ ;_ @_ "/>
    <numFmt numFmtId="222" formatCode="&quot;\&quot;#,##0;[Red]&quot;\&quot;&quot;\&quot;&quot;\&quot;&quot;\&quot;&quot;\&quot;&quot;\&quot;&quot;\&quot;&quot;\&quot;&quot;\&quot;&quot;\&quot;&quot;\&quot;&quot;\&quot;&quot;\&quot;&quot;\&quot;\-#,##0"/>
    <numFmt numFmtId="223" formatCode="_-&quot;$&quot;* #,##0.00_-;\-&quot;$&quot;* #,##0.00_-;_-&quot;$&quot;* &quot;-&quot;??_-;_-@_-"/>
    <numFmt numFmtId="224" formatCode="_ * #,##0_ ;_ * &quot;\&quot;&quot;\&quot;&quot;\&quot;&quot;\&quot;&quot;\&quot;&quot;\&quot;&quot;\&quot;&quot;\&quot;&quot;\&quot;&quot;\&quot;&quot;\&quot;&quot;\&quot;\-#,##0_ ;_ * &quot;-&quot;_ ;_ @_ "/>
    <numFmt numFmtId="225" formatCode="0.0%;\(0.0%\)"/>
    <numFmt numFmtId="226" formatCode="&quot;\&quot;#,##0.00;&quot;\&quot;&quot;\&quot;&quot;\&quot;&quot;\&quot;&quot;\&quot;&quot;\&quot;&quot;\&quot;&quot;\&quot;&quot;\&quot;&quot;\&quot;&quot;\&quot;&quot;\&quot;&quot;\&quot;&quot;\&quot;\-#,##0.00"/>
    <numFmt numFmtId="227" formatCode="_-* #,##0.00\ &quot;F&quot;_-;\-* #,##0.00\ &quot;F&quot;_-;_-* &quot;-&quot;??\ &quot;F&quot;_-;_-@_-"/>
    <numFmt numFmtId="228" formatCode="0.000_)"/>
    <numFmt numFmtId="229" formatCode="#,##0_)_%;\(#,##0\)_%;"/>
    <numFmt numFmtId="230" formatCode="_(* #,##0.0_);_(* \(#,##0.0\);_(* &quot;-&quot;??_);_(@_)"/>
    <numFmt numFmtId="231" formatCode="_._.* #,##0.0_)_%;_._.* \(#,##0.0\)_%"/>
    <numFmt numFmtId="232" formatCode="#,##0.0_)_%;\(#,##0.0\)_%;\ \ .0_)_%"/>
    <numFmt numFmtId="233" formatCode="_._.* #,##0.00_)_%;_._.* \(#,##0.00\)_%"/>
    <numFmt numFmtId="234" formatCode="#,##0.00_)_%;\(#,##0.00\)_%;\ \ .00_)_%"/>
    <numFmt numFmtId="235" formatCode="_._.* #,##0.000_)_%;_._.* \(#,##0.000\)_%"/>
    <numFmt numFmtId="236" formatCode="#,##0.000_)_%;\(#,##0.000\)_%;\ \ .000_)_%"/>
    <numFmt numFmtId="237" formatCode="&quot;$&quot;#,##0;[Red]\-&quot;$&quot;#,##0"/>
    <numFmt numFmtId="238" formatCode="_-* #,##0_-;\-* #,##0_-;_-* &quot;-&quot;??_-;_-@_-"/>
    <numFmt numFmtId="239" formatCode="_(* #,##0.00_);_(* \(#,##0.00\);_(* &quot;-&quot;&quot;?&quot;&quot;?&quot;_);_(@_)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_-* #,##0.000\ _₫_-;\-* #,##0.000\ _₫_-;_-* &quot;-&quot;??\ _₫_-;_-@_-"/>
    <numFmt numFmtId="334" formatCode="_-* #,##0.000\ _₫_-;\-* #,##0.000\ _₫_-;_-* &quot;-&quot;???\ _₫_-;_-@_-"/>
    <numFmt numFmtId="335" formatCode="_(* #,##0.000_);_(* \(#,##0.000\);_(* &quot;-&quot;???_);_(@_)"/>
  </numFmts>
  <fonts count="259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3">
    <xf numFmtId="0" fontId="0" fillId="0" borderId="0"/>
    <xf numFmtId="0" fontId="9" fillId="0" borderId="0"/>
    <xf numFmtId="0" fontId="11" fillId="0" borderId="0"/>
    <xf numFmtId="170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71" fontId="30" fillId="0" borderId="18" applyFont="0" applyBorder="0"/>
    <xf numFmtId="171" fontId="31" fillId="0" borderId="0" applyProtection="0"/>
    <xf numFmtId="171" fontId="32" fillId="0" borderId="18" applyFont="0" applyBorder="0"/>
    <xf numFmtId="0" fontId="33" fillId="0" borderId="0"/>
    <xf numFmtId="172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6" fontId="33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64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27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9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26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5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9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5" fillId="0" borderId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31" fillId="0" borderId="0" applyProtection="0"/>
    <xf numFmtId="179" fontId="31" fillId="0" borderId="0" applyProtection="0"/>
    <xf numFmtId="179" fontId="31" fillId="0" borderId="0" applyProtection="0"/>
    <xf numFmtId="0" fontId="28" fillId="0" borderId="0" applyProtection="0"/>
    <xf numFmtId="170" fontId="31" fillId="0" borderId="0" applyProtection="0"/>
    <xf numFmtId="179" fontId="31" fillId="0" borderId="0" applyProtection="0"/>
    <xf numFmtId="179" fontId="31" fillId="0" borderId="0" applyProtection="0"/>
    <xf numFmtId="0" fontId="28" fillId="0" borderId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205" fontId="50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5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5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5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5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71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0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9" fontId="75" fillId="0" borderId="0" applyFont="0" applyFill="0" applyBorder="0" applyAlignment="0" applyProtection="0"/>
    <xf numFmtId="20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10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198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1" fontId="34" fillId="0" borderId="0" applyFont="0" applyFill="0" applyBorder="0" applyAlignment="0" applyProtection="0"/>
    <xf numFmtId="187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2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3" fontId="48" fillId="0" borderId="0" applyFill="0" applyBorder="0" applyAlignment="0"/>
    <xf numFmtId="214" fontId="27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9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27" fontId="34" fillId="0" borderId="0" applyFont="0" applyFill="0" applyBorder="0" applyAlignment="0" applyProtection="0"/>
    <xf numFmtId="0" fontId="93" fillId="25" borderId="22" applyNumberFormat="0" applyAlignment="0" applyProtection="0"/>
    <xf numFmtId="171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/>
    <xf numFmtId="164" fontId="7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230" fontId="31" fillId="0" borderId="0" applyProtection="0"/>
    <xf numFmtId="230" fontId="31" fillId="0" borderId="0" applyProtection="0"/>
    <xf numFmtId="197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1" fontId="98" fillId="0" borderId="0" applyFont="0" applyFill="0" applyBorder="0" applyAlignment="0" applyProtection="0"/>
    <xf numFmtId="164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3" fontId="88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1" fontId="99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00" fillId="0" borderId="0" applyFont="0" applyFill="0" applyBorder="0" applyAlignment="0" applyProtection="0"/>
    <xf numFmtId="234" fontId="31" fillId="0" borderId="0" applyFont="0" applyFill="0" applyBorder="0" applyAlignment="0" applyProtection="0"/>
    <xf numFmtId="235" fontId="100" fillId="0" borderId="0" applyFont="0" applyFill="0" applyBorder="0" applyAlignment="0" applyProtection="0"/>
    <xf numFmtId="236" fontId="31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0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6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0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3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207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240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241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2" fontId="31" fillId="0" borderId="0" applyFont="0" applyFill="0" applyBorder="0" applyAlignment="0" applyProtection="0"/>
    <xf numFmtId="2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8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31" fillId="0" borderId="0" applyProtection="0"/>
    <xf numFmtId="243" fontId="5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72" fillId="0" borderId="0" applyFont="0" applyFill="0" applyBorder="0" applyAlignment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31" fillId="0" borderId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6" fontId="31" fillId="0" borderId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1" fillId="0" borderId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248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246" fontId="31" fillId="0" borderId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1" fillId="0" borderId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171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9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5" fontId="108" fillId="0" borderId="0" applyFont="0" applyFill="0" applyBorder="0" applyAlignment="0" applyProtection="0"/>
    <xf numFmtId="250" fontId="109" fillId="0" borderId="0" applyFill="0" applyBorder="0" applyProtection="0"/>
    <xf numFmtId="251" fontId="99" fillId="0" borderId="0" applyFont="0" applyFill="0" applyBorder="0" applyAlignment="0" applyProtection="0"/>
    <xf numFmtId="252" fontId="54" fillId="0" borderId="0" applyFill="0" applyBorder="0" applyProtection="0"/>
    <xf numFmtId="252" fontId="54" fillId="0" borderId="24" applyFill="0" applyProtection="0"/>
    <xf numFmtId="252" fontId="54" fillId="0" borderId="25" applyFill="0" applyProtection="0"/>
    <xf numFmtId="253" fontId="83" fillId="0" borderId="0" applyFont="0" applyFill="0" applyBorder="0" applyAlignment="0" applyProtection="0"/>
    <xf numFmtId="254" fontId="11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110" fillId="0" borderId="0" applyFont="0" applyFill="0" applyBorder="0" applyAlignment="0" applyProtection="0"/>
    <xf numFmtId="215" fontId="88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58" fontId="100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00" fillId="0" borderId="0" applyFont="0" applyFill="0" applyBorder="0" applyAlignment="0" applyProtection="0"/>
    <xf numFmtId="261" fontId="100" fillId="0" borderId="0" applyFont="0" applyFill="0" applyBorder="0" applyAlignment="0" applyProtection="0"/>
    <xf numFmtId="262" fontId="31" fillId="0" borderId="0" applyFont="0" applyFill="0" applyBorder="0" applyAlignment="0" applyProtection="0"/>
    <xf numFmtId="263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31" fillId="0" borderId="0" applyFont="0" applyFill="0" applyBorder="0" applyAlignment="0" applyProtection="0"/>
    <xf numFmtId="266" fontId="100" fillId="0" borderId="0" applyFont="0" applyFill="0" applyBorder="0" applyAlignment="0" applyProtection="0"/>
    <xf numFmtId="44" fontId="98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31" fillId="0" borderId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2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43" fontId="102" fillId="0" borderId="0" applyFont="0" applyFill="0" applyBorder="0" applyAlignment="0" applyProtection="0"/>
    <xf numFmtId="3" fontId="111" fillId="0" borderId="8">
      <alignment horizontal="left" vertical="top" wrapText="1"/>
    </xf>
    <xf numFmtId="273" fontId="54" fillId="0" borderId="0" applyFill="0" applyBorder="0" applyProtection="0"/>
    <xf numFmtId="273" fontId="54" fillId="0" borderId="24" applyFill="0" applyProtection="0"/>
    <xf numFmtId="273" fontId="54" fillId="0" borderId="25" applyFill="0" applyProtection="0"/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5" fontId="27" fillId="0" borderId="0"/>
    <xf numFmtId="276" fontId="33" fillId="0" borderId="28"/>
    <xf numFmtId="276" fontId="33" fillId="0" borderId="28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 applyProtection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77" fontId="33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244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4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5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86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5" fontId="141" fillId="29" borderId="28" applyNumberFormat="0" applyAlignment="0">
      <alignment horizontal="left" vertical="top"/>
    </xf>
    <xf numFmtId="5" fontId="141" fillId="29" borderId="28" applyNumberFormat="0" applyAlignment="0">
      <alignment horizontal="left" vertical="top"/>
    </xf>
    <xf numFmtId="287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164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88" fontId="143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48" fillId="0" borderId="39" applyNumberFormat="0" applyFill="0" applyAlignment="0" applyProtection="0"/>
    <xf numFmtId="3" fontId="149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2" fontId="150" fillId="0" borderId="40" applyNumberFormat="0" applyFont="0" applyFill="0" applyBorder="0">
      <alignment horizontal="center"/>
    </xf>
    <xf numFmtId="272" fontId="150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1" fillId="0" borderId="33"/>
    <xf numFmtId="0" fontId="152" fillId="0" borderId="33"/>
    <xf numFmtId="289" fontId="67" fillId="0" borderId="40"/>
    <xf numFmtId="289" fontId="67" fillId="0" borderId="40"/>
    <xf numFmtId="290" fontId="153" fillId="0" borderId="40"/>
    <xf numFmtId="291" fontId="72" fillId="0" borderId="0" applyFont="0" applyFill="0" applyBorder="0" applyAlignment="0" applyProtection="0"/>
    <xf numFmtId="292" fontId="72" fillId="0" borderId="0" applyFont="0" applyFill="0" applyBorder="0" applyAlignment="0" applyProtection="0"/>
    <xf numFmtId="293" fontId="67" fillId="0" borderId="0" applyFont="0" applyFill="0" applyBorder="0" applyAlignment="0" applyProtection="0"/>
    <xf numFmtId="294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4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5" fillId="0" borderId="0"/>
    <xf numFmtId="37" fontId="155" fillId="0" borderId="0"/>
    <xf numFmtId="37" fontId="155" fillId="0" borderId="0"/>
    <xf numFmtId="0" fontId="156" fillId="0" borderId="28" applyNumberFormat="0" applyFont="0" applyFill="0" applyBorder="0" applyAlignment="0">
      <alignment horizontal="center"/>
    </xf>
    <xf numFmtId="0" fontId="156" fillId="0" borderId="28" applyNumberFormat="0" applyFont="0" applyFill="0" applyBorder="0" applyAlignment="0">
      <alignment horizontal="center"/>
    </xf>
    <xf numFmtId="295" fontId="157" fillId="0" borderId="0"/>
    <xf numFmtId="0" fontId="158" fillId="0" borderId="0"/>
    <xf numFmtId="0" fontId="9" fillId="0" borderId="0"/>
    <xf numFmtId="0" fontId="159" fillId="0" borderId="0"/>
    <xf numFmtId="0" fontId="160" fillId="0" borderId="0"/>
    <xf numFmtId="0" fontId="161" fillId="0" borderId="0"/>
    <xf numFmtId="0" fontId="11" fillId="0" borderId="0"/>
    <xf numFmtId="0" fontId="98" fillId="0" borderId="0"/>
    <xf numFmtId="0" fontId="162" fillId="0" borderId="0"/>
    <xf numFmtId="0" fontId="9" fillId="0" borderId="0"/>
    <xf numFmtId="0" fontId="163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2" fillId="0" borderId="0"/>
    <xf numFmtId="0" fontId="9" fillId="0" borderId="0"/>
    <xf numFmtId="0" fontId="98" fillId="0" borderId="0"/>
    <xf numFmtId="0" fontId="164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5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5" fillId="0" borderId="0"/>
    <xf numFmtId="0" fontId="165" fillId="0" borderId="0"/>
    <xf numFmtId="0" fontId="165" fillId="0" borderId="0"/>
    <xf numFmtId="0" fontId="163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6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5" fillId="0" borderId="0"/>
    <xf numFmtId="0" fontId="9" fillId="0" borderId="0"/>
    <xf numFmtId="0" fontId="165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7" fillId="0" borderId="0"/>
    <xf numFmtId="0" fontId="98" fillId="0" borderId="0"/>
    <xf numFmtId="0" fontId="9" fillId="0" borderId="0"/>
    <xf numFmtId="0" fontId="9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5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8" fillId="0" borderId="0"/>
    <xf numFmtId="0" fontId="31" fillId="0" borderId="0"/>
    <xf numFmtId="0" fontId="31" fillId="0" borderId="0"/>
    <xf numFmtId="0" fontId="31" fillId="0" borderId="0"/>
    <xf numFmtId="0" fontId="161" fillId="0" borderId="0"/>
    <xf numFmtId="0" fontId="161" fillId="0" borderId="0"/>
    <xf numFmtId="0" fontId="98" fillId="0" borderId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31" fillId="0" borderId="0"/>
    <xf numFmtId="0" fontId="161" fillId="0" borderId="0"/>
    <xf numFmtId="0" fontId="16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296" fontId="170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1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3" fillId="24" borderId="42" applyNumberFormat="0" applyAlignment="0" applyProtection="0"/>
    <xf numFmtId="171" fontId="174" fillId="0" borderId="10" applyFont="0" applyBorder="0" applyAlignment="0"/>
    <xf numFmtId="0" fontId="175" fillId="26" borderId="0"/>
    <xf numFmtId="0" fontId="105" fillId="26" borderId="0"/>
    <xf numFmtId="0" fontId="105" fillId="26" borderId="0"/>
    <xf numFmtId="41" fontId="67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297" fontId="92" fillId="0" borderId="0" applyFont="0" applyFill="0" applyBorder="0" applyAlignment="0" applyProtection="0"/>
    <xf numFmtId="298" fontId="99" fillId="0" borderId="0" applyFont="0" applyFill="0" applyBorder="0" applyAlignment="0" applyProtection="0"/>
    <xf numFmtId="299" fontId="100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221" fontId="67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301" fontId="67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9" fillId="0" borderId="0" applyFont="0" applyFill="0" applyBorder="0" applyAlignment="0" applyProtection="0"/>
    <xf numFmtId="305" fontId="100" fillId="0" borderId="0" applyFont="0" applyFill="0" applyBorder="0" applyAlignment="0" applyProtection="0"/>
    <xf numFmtId="306" fontId="9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76" fillId="0" borderId="0"/>
    <xf numFmtId="0" fontId="177" fillId="0" borderId="0"/>
    <xf numFmtId="0" fontId="48" fillId="0" borderId="0" applyNumberFormat="0" applyFont="0" applyFill="0" applyBorder="0" applyAlignment="0" applyProtection="0">
      <alignment horizontal="left"/>
    </xf>
    <xf numFmtId="0" fontId="178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79" fillId="33" borderId="0" applyNumberFormat="0" applyFont="0" applyBorder="0" applyAlignment="0">
      <alignment horizontal="center"/>
    </xf>
    <xf numFmtId="0" fontId="179" fillId="33" borderId="0" applyNumberFormat="0" applyFont="0" applyBorder="0" applyAlignment="0">
      <alignment horizontal="center"/>
    </xf>
    <xf numFmtId="14" fontId="180" fillId="0" borderId="0" applyNumberFormat="0" applyFill="0" applyBorder="0" applyAlignment="0" applyProtection="0">
      <alignment horizontal="left"/>
    </xf>
    <xf numFmtId="0" fontId="146" fillId="0" borderId="0"/>
    <xf numFmtId="0" fontId="33" fillId="0" borderId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200" fontId="34" fillId="0" borderId="0" applyFont="0" applyFill="0" applyBorder="0" applyAlignment="0" applyProtection="0"/>
    <xf numFmtId="41" fontId="31" fillId="0" borderId="0" applyProtection="0"/>
    <xf numFmtId="4" fontId="181" fillId="34" borderId="44" applyNumberFormat="0" applyProtection="0">
      <alignment vertical="center"/>
    </xf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horizontal="left" vertical="center" indent="1"/>
    </xf>
    <xf numFmtId="4" fontId="186" fillId="34" borderId="44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5" fillId="36" borderId="44" applyNumberFormat="0" applyProtection="0">
      <alignment horizontal="right" vertical="center"/>
    </xf>
    <xf numFmtId="4" fontId="186" fillId="36" borderId="44" applyNumberFormat="0" applyProtection="0">
      <alignment horizontal="right" vertical="center"/>
    </xf>
    <xf numFmtId="4" fontId="185" fillId="37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5" fillId="38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5" fillId="39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5" fillId="40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5" fillId="41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5" fillId="42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5" fillId="43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5" fillId="44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1" fillId="45" borderId="45" applyNumberFormat="0" applyProtection="0">
      <alignment horizontal="left" vertical="center" indent="1"/>
    </xf>
    <xf numFmtId="4" fontId="182" fillId="45" borderId="45" applyNumberFormat="0" applyProtection="0">
      <alignment horizontal="left" vertical="center" indent="1"/>
    </xf>
    <xf numFmtId="4" fontId="181" fillId="4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1" fillId="35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5" fillId="46" borderId="44" applyNumberFormat="0" applyProtection="0">
      <alignment horizontal="right" vertical="center"/>
    </xf>
    <xf numFmtId="4" fontId="186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5" fillId="47" borderId="44" applyNumberFormat="0" applyProtection="0">
      <alignment vertical="center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1" fillId="46" borderId="46" applyNumberFormat="0" applyProtection="0">
      <alignment horizontal="left" vertical="center" indent="1"/>
    </xf>
    <xf numFmtId="4" fontId="182" fillId="46" borderId="46" applyNumberFormat="0" applyProtection="0">
      <alignment horizontal="left" vertical="center" indent="1"/>
    </xf>
    <xf numFmtId="4" fontId="185" fillId="47" borderId="44" applyNumberFormat="0" applyProtection="0">
      <alignment horizontal="right" vertical="center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1" fillId="46" borderId="44" applyNumberFormat="0" applyProtection="0">
      <alignment horizontal="left" vertical="center" indent="1"/>
    </xf>
    <xf numFmtId="4" fontId="182" fillId="46" borderId="44" applyNumberFormat="0" applyProtection="0">
      <alignment horizontal="left" vertical="center" indent="1"/>
    </xf>
    <xf numFmtId="4" fontId="189" fillId="29" borderId="46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47" borderId="44" applyNumberFormat="0" applyProtection="0">
      <alignment horizontal="right" vertical="center"/>
    </xf>
    <xf numFmtId="4" fontId="192" fillId="47" borderId="44" applyNumberFormat="0" applyProtection="0">
      <alignment horizontal="right" vertical="center"/>
    </xf>
    <xf numFmtId="309" fontId="193" fillId="0" borderId="0" applyFont="0" applyFill="0" applyBorder="0" applyAlignment="0" applyProtection="0"/>
    <xf numFmtId="0" fontId="179" fillId="1" borderId="32" applyNumberFormat="0" applyFont="0" applyAlignment="0">
      <alignment horizontal="center"/>
    </xf>
    <xf numFmtId="0" fontId="179" fillId="1" borderId="32" applyNumberFormat="0" applyFont="0" applyAlignment="0">
      <alignment horizontal="center"/>
    </xf>
    <xf numFmtId="3" fontId="26" fillId="0" borderId="0"/>
    <xf numFmtId="0" fontId="194" fillId="0" borderId="0" applyNumberFormat="0" applyFill="0" applyBorder="0" applyAlignment="0">
      <alignment horizontal="center"/>
    </xf>
    <xf numFmtId="0" fontId="67" fillId="0" borderId="0"/>
    <xf numFmtId="171" fontId="195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71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8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3" fillId="0" borderId="0"/>
    <xf numFmtId="202" fontId="34" fillId="0" borderId="0" applyFont="0" applyFill="0" applyBorder="0" applyAlignment="0" applyProtection="0"/>
    <xf numFmtId="310" fontId="83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99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4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49" fillId="0" borderId="0" applyFont="0" applyFill="0" applyBorder="0" applyAlignment="0" applyProtection="0"/>
    <xf numFmtId="16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96" fillId="0" borderId="0"/>
    <xf numFmtId="0" fontId="197" fillId="0" borderId="0"/>
    <xf numFmtId="0" fontId="151" fillId="0" borderId="0"/>
    <xf numFmtId="0" fontId="152" fillId="0" borderId="0"/>
    <xf numFmtId="40" fontId="198" fillId="0" borderId="0" applyBorder="0">
      <alignment horizontal="right"/>
    </xf>
    <xf numFmtId="0" fontId="199" fillId="0" borderId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5" fontId="72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6" fontId="67" fillId="0" borderId="47">
      <alignment horizontal="right" vertical="center"/>
    </xf>
    <xf numFmtId="316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0" fontId="67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172" fontId="83" fillId="0" borderId="47">
      <alignment horizontal="center"/>
    </xf>
    <xf numFmtId="172" fontId="83" fillId="0" borderId="47">
      <alignment horizontal="center"/>
    </xf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4" fontId="204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3" fillId="0" borderId="50"/>
    <xf numFmtId="0" fontId="203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5" fillId="0" borderId="40" applyNumberFormat="0" applyBorder="0" applyAlignment="0">
      <alignment horizontal="center"/>
    </xf>
    <xf numFmtId="0" fontId="205" fillId="0" borderId="40" applyNumberFormat="0" applyBorder="0" applyAlignment="0">
      <alignment horizontal="center"/>
    </xf>
    <xf numFmtId="3" fontId="206" fillId="0" borderId="30" applyNumberFormat="0" applyBorder="0" applyAlignment="0"/>
    <xf numFmtId="0" fontId="207" fillId="0" borderId="0" applyFill="0" applyBorder="0" applyProtection="0">
      <alignment horizontal="left" vertical="top"/>
    </xf>
    <xf numFmtId="0" fontId="208" fillId="0" borderId="10">
      <alignment horizontal="center" vertical="center" wrapText="1"/>
    </xf>
    <xf numFmtId="0" fontId="209" fillId="0" borderId="0">
      <alignment horizontal="center"/>
    </xf>
    <xf numFmtId="40" fontId="129" fillId="0" borderId="0"/>
    <xf numFmtId="3" fontId="210" fillId="0" borderId="0" applyNumberFormat="0" applyFill="0" applyBorder="0" applyAlignment="0" applyProtection="0">
      <alignment horizontal="center" wrapText="1"/>
    </xf>
    <xf numFmtId="0" fontId="211" fillId="0" borderId="23" applyBorder="0" applyAlignment="0">
      <alignment horizontal="center" vertical="center"/>
    </xf>
    <xf numFmtId="0" fontId="211" fillId="0" borderId="23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3" fontId="214" fillId="0" borderId="8" applyNumberFormat="0" applyAlignment="0">
      <alignment horizontal="center" vertical="center"/>
    </xf>
    <xf numFmtId="3" fontId="215" fillId="0" borderId="10" applyNumberFormat="0" applyAlignment="0">
      <alignment horizontal="left" wrapText="1"/>
    </xf>
    <xf numFmtId="3" fontId="214" fillId="0" borderId="8" applyNumberFormat="0" applyAlignment="0">
      <alignment horizontal="center" vertical="center"/>
    </xf>
    <xf numFmtId="0" fontId="216" fillId="0" borderId="52" applyNumberFormat="0" applyBorder="0" applyAlignment="0">
      <alignment vertical="center"/>
    </xf>
    <xf numFmtId="0" fontId="217" fillId="0" borderId="53" applyNumberFormat="0" applyFill="0" applyAlignment="0" applyProtection="0"/>
    <xf numFmtId="0" fontId="153" fillId="0" borderId="54" applyNumberFormat="0" applyAlignment="0">
      <alignment horizontal="center"/>
    </xf>
    <xf numFmtId="0" fontId="218" fillId="0" borderId="55">
      <alignment horizontal="center"/>
    </xf>
    <xf numFmtId="164" fontId="67" fillId="0" borderId="0" applyFont="0" applyFill="0" applyBorder="0" applyAlignment="0" applyProtection="0"/>
    <xf numFmtId="325" fontId="67" fillId="0" borderId="0" applyFont="0" applyFill="0" applyBorder="0" applyAlignment="0" applyProtection="0"/>
    <xf numFmtId="244" fontId="143" fillId="0" borderId="0" applyFont="0" applyFill="0" applyBorder="0" applyAlignment="0" applyProtection="0"/>
    <xf numFmtId="179" fontId="67" fillId="0" borderId="0" applyFont="0" applyFill="0" applyBorder="0" applyAlignment="0" applyProtection="0"/>
    <xf numFmtId="326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0" fontId="83" fillId="0" borderId="0"/>
    <xf numFmtId="327" fontId="83" fillId="0" borderId="28"/>
    <xf numFmtId="327" fontId="83" fillId="0" borderId="28"/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1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0" fontId="222" fillId="0" borderId="57" applyFill="0" applyBorder="0" applyAlignment="0">
      <alignment horizontal="center"/>
    </xf>
    <xf numFmtId="5" fontId="223" fillId="48" borderId="23">
      <alignment vertical="top"/>
    </xf>
    <xf numFmtId="5" fontId="223" fillId="48" borderId="23">
      <alignment vertical="top"/>
    </xf>
    <xf numFmtId="287" fontId="223" fillId="48" borderId="23">
      <alignment vertical="top"/>
    </xf>
    <xf numFmtId="0" fontId="224" fillId="49" borderId="28">
      <alignment horizontal="left" vertical="center"/>
    </xf>
    <xf numFmtId="0" fontId="224" fillId="49" borderId="28">
      <alignment horizontal="left" vertical="center"/>
    </xf>
    <xf numFmtId="6" fontId="225" fillId="50" borderId="23"/>
    <xf numFmtId="6" fontId="225" fillId="50" borderId="23"/>
    <xf numFmtId="328" fontId="225" fillId="50" borderId="23"/>
    <xf numFmtId="5" fontId="141" fillId="0" borderId="23">
      <alignment horizontal="left" vertical="top"/>
    </xf>
    <xf numFmtId="5" fontId="141" fillId="0" borderId="23">
      <alignment horizontal="left" vertical="top"/>
    </xf>
    <xf numFmtId="287" fontId="226" fillId="0" borderId="23">
      <alignment horizontal="left" vertical="top"/>
    </xf>
    <xf numFmtId="0" fontId="227" fillId="51" borderId="0">
      <alignment horizontal="left" vertical="center"/>
    </xf>
    <xf numFmtId="5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87" fontId="228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0" fontId="229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2" fillId="0" borderId="58" applyNumberFormat="0" applyFont="0" applyAlignment="0">
      <alignment horizontal="center"/>
    </xf>
    <xf numFmtId="0" fontId="233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64" fontId="27" fillId="0" borderId="0" applyFont="0" applyFill="0" applyBorder="0" applyAlignment="0" applyProtection="0"/>
    <xf numFmtId="42" fontId="234" fillId="0" borderId="0" applyFont="0" applyFill="0" applyBorder="0" applyAlignment="0" applyProtection="0"/>
    <xf numFmtId="44" fontId="234" fillId="0" borderId="0" applyFont="0" applyFill="0" applyBorder="0" applyAlignment="0" applyProtection="0"/>
    <xf numFmtId="0" fontId="234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0" fontId="101" fillId="0" borderId="0">
      <alignment vertical="center"/>
    </xf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9" fontId="237" fillId="0" borderId="0" applyBorder="0" applyAlignment="0" applyProtection="0"/>
    <xf numFmtId="0" fontId="238" fillId="0" borderId="0"/>
    <xf numFmtId="0" fontId="239" fillId="0" borderId="19"/>
    <xf numFmtId="187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179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160" fillId="0" borderId="0"/>
    <xf numFmtId="0" fontId="160" fillId="0" borderId="0"/>
    <xf numFmtId="0" fontId="240" fillId="0" borderId="0"/>
    <xf numFmtId="0" fontId="52" fillId="0" borderId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184" fontId="31" fillId="0" borderId="0" applyFont="0" applyFill="0" applyBorder="0" applyAlignment="0" applyProtection="0"/>
    <xf numFmtId="331" fontId="40" fillId="0" borderId="0" applyFont="0" applyFill="0" applyBorder="0" applyAlignment="0" applyProtection="0"/>
    <xf numFmtId="332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9" fontId="24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3" fillId="0" borderId="0" xfId="0" applyFont="1"/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242" fillId="2" borderId="60" xfId="0" applyFont="1" applyFill="1" applyBorder="1" applyAlignment="1">
      <alignment horizontal="center" vertical="center" wrapText="1"/>
    </xf>
    <xf numFmtId="0" fontId="242" fillId="2" borderId="60" xfId="0" applyFont="1" applyFill="1" applyBorder="1" applyAlignment="1">
      <alignment vertical="center" wrapText="1"/>
    </xf>
    <xf numFmtId="0" fontId="242" fillId="0" borderId="60" xfId="0" applyFont="1" applyBorder="1" applyAlignment="1">
      <alignment horizontal="center" vertical="center" wrapText="1"/>
    </xf>
    <xf numFmtId="0" fontId="242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71" fontId="101" fillId="52" borderId="60" xfId="4261" applyNumberFormat="1" applyFont="1" applyFill="1" applyBorder="1" applyAlignment="1">
      <alignment horizontal="center" vertical="center"/>
    </xf>
    <xf numFmtId="240" fontId="243" fillId="52" borderId="60" xfId="4261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0" fontId="243" fillId="52" borderId="60" xfId="0" applyFont="1" applyFill="1" applyBorder="1" applyAlignment="1">
      <alignment horizontal="center" vertical="center" wrapText="1"/>
    </xf>
    <xf numFmtId="240" fontId="243" fillId="52" borderId="60" xfId="4261" applyNumberFormat="1" applyFont="1" applyFill="1" applyBorder="1" applyAlignment="1">
      <alignment horizontal="center" vertical="center" wrapText="1"/>
    </xf>
    <xf numFmtId="240" fontId="243" fillId="0" borderId="60" xfId="4261" applyNumberFormat="1" applyFont="1" applyBorder="1" applyAlignment="1">
      <alignment horizontal="right" vertical="center" wrapText="1"/>
    </xf>
    <xf numFmtId="240" fontId="101" fillId="52" borderId="60" xfId="4261" applyNumberFormat="1" applyFont="1" applyFill="1" applyBorder="1" applyAlignment="1">
      <alignment horizontal="right" vertical="center" wrapText="1"/>
    </xf>
    <xf numFmtId="0" fontId="242" fillId="0" borderId="60" xfId="0" applyFont="1" applyBorder="1" applyAlignment="1">
      <alignment horizontal="right" vertical="center" wrapText="1"/>
    </xf>
    <xf numFmtId="171" fontId="101" fillId="52" borderId="60" xfId="4261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71" fontId="246" fillId="52" borderId="60" xfId="4261" applyNumberFormat="1" applyFont="1" applyFill="1" applyBorder="1" applyAlignment="1">
      <alignment horizontal="center" vertical="center"/>
    </xf>
    <xf numFmtId="0" fontId="242" fillId="0" borderId="0" xfId="0" applyFont="1"/>
    <xf numFmtId="0" fontId="242" fillId="2" borderId="60" xfId="0" applyFont="1" applyFill="1" applyBorder="1" applyAlignment="1">
      <alignment horizontal="right" vertical="center" wrapText="1"/>
    </xf>
    <xf numFmtId="0" fontId="243" fillId="0" borderId="60" xfId="0" applyFont="1" applyFill="1" applyBorder="1" applyAlignment="1">
      <alignment horizontal="center" vertical="center" wrapText="1"/>
    </xf>
    <xf numFmtId="0" fontId="243" fillId="0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vertical="center"/>
    </xf>
    <xf numFmtId="0" fontId="243" fillId="52" borderId="60" xfId="0" applyFont="1" applyFill="1" applyBorder="1" applyAlignment="1">
      <alignment horizontal="right" vertical="center" wrapText="1"/>
    </xf>
    <xf numFmtId="171" fontId="245" fillId="52" borderId="66" xfId="1653" applyNumberFormat="1" applyFont="1" applyFill="1" applyBorder="1" applyAlignment="1">
      <alignment horizontal="center" vertical="center"/>
    </xf>
    <xf numFmtId="171" fontId="243" fillId="52" borderId="60" xfId="0" applyNumberFormat="1" applyFont="1" applyFill="1" applyBorder="1" applyAlignment="1">
      <alignment horizontal="right" vertical="center" wrapText="1"/>
    </xf>
    <xf numFmtId="0" fontId="243" fillId="52" borderId="60" xfId="0" applyFont="1" applyFill="1" applyBorder="1" applyAlignment="1">
      <alignment vertical="center" wrapText="1"/>
    </xf>
    <xf numFmtId="0" fontId="243" fillId="52" borderId="0" xfId="0" applyFont="1" applyFill="1"/>
    <xf numFmtId="0" fontId="245" fillId="52" borderId="60" xfId="2" applyFont="1" applyFill="1" applyBorder="1" applyAlignment="1">
      <alignment horizontal="center" vertical="center" wrapText="1"/>
    </xf>
    <xf numFmtId="0" fontId="54" fillId="52" borderId="60" xfId="0" quotePrefix="1" applyFont="1" applyFill="1" applyBorder="1" applyAlignment="1">
      <alignment horizontal="center" vertical="center" wrapText="1"/>
    </xf>
    <xf numFmtId="0" fontId="54" fillId="52" borderId="60" xfId="0" applyFont="1" applyFill="1" applyBorder="1" applyAlignment="1">
      <alignment vertical="center" wrapText="1"/>
    </xf>
    <xf numFmtId="0" fontId="54" fillId="52" borderId="60" xfId="0" applyFont="1" applyFill="1" applyBorder="1" applyAlignment="1">
      <alignment horizontal="center" vertical="center" wrapText="1"/>
    </xf>
    <xf numFmtId="240" fontId="54" fillId="52" borderId="60" xfId="4261" applyNumberFormat="1" applyFont="1" applyFill="1" applyBorder="1" applyAlignment="1">
      <alignment horizontal="left" vertical="center" wrapText="1"/>
    </xf>
    <xf numFmtId="0" fontId="54" fillId="52" borderId="60" xfId="0" applyFont="1" applyFill="1" applyBorder="1" applyAlignment="1">
      <alignment horizontal="left" vertical="center" wrapText="1"/>
    </xf>
    <xf numFmtId="240" fontId="247" fillId="52" borderId="0" xfId="4261" applyNumberFormat="1" applyFont="1" applyFill="1"/>
    <xf numFmtId="0" fontId="54" fillId="52" borderId="0" xfId="0" applyFont="1" applyFill="1"/>
    <xf numFmtId="0" fontId="247" fillId="52" borderId="0" xfId="0" applyFont="1" applyFill="1"/>
    <xf numFmtId="0" fontId="54" fillId="52" borderId="0" xfId="0" applyFont="1" applyFill="1" applyAlignment="1">
      <alignment horizontal="center"/>
    </xf>
    <xf numFmtId="333" fontId="54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left" vertical="center" wrapText="1"/>
    </xf>
    <xf numFmtId="333" fontId="250" fillId="52" borderId="60" xfId="4261" applyNumberFormat="1" applyFont="1" applyFill="1" applyBorder="1" applyAlignment="1">
      <alignment horizontal="center" vertical="center" wrapText="1"/>
    </xf>
    <xf numFmtId="0" fontId="250" fillId="52" borderId="0" xfId="0" applyFont="1" applyFill="1"/>
    <xf numFmtId="333" fontId="54" fillId="52" borderId="60" xfId="4261" applyNumberFormat="1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0" fontId="252" fillId="52" borderId="60" xfId="2700" applyFont="1" applyFill="1" applyBorder="1" applyAlignment="1">
      <alignment horizontal="center" vertical="center" wrapText="1"/>
    </xf>
    <xf numFmtId="171" fontId="251" fillId="52" borderId="60" xfId="2700" applyNumberFormat="1" applyFont="1" applyFill="1" applyBorder="1" applyAlignment="1">
      <alignment horizontal="right" vertical="center" wrapText="1"/>
    </xf>
    <xf numFmtId="171" fontId="251" fillId="52" borderId="60" xfId="2700" applyNumberFormat="1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justify" vertical="center" wrapText="1"/>
    </xf>
    <xf numFmtId="171" fontId="251" fillId="52" borderId="60" xfId="1724" applyNumberFormat="1" applyFont="1" applyFill="1" applyBorder="1" applyAlignment="1">
      <alignment horizontal="justify" vertical="center" wrapText="1"/>
    </xf>
    <xf numFmtId="0" fontId="168" fillId="52" borderId="60" xfId="2700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justify" vertical="center" wrapText="1"/>
    </xf>
    <xf numFmtId="171" fontId="168" fillId="52" borderId="60" xfId="1724" applyNumberFormat="1" applyFont="1" applyFill="1" applyBorder="1" applyAlignment="1">
      <alignment horizontal="justify" vertical="center" wrapText="1"/>
    </xf>
    <xf numFmtId="0" fontId="0" fillId="52" borderId="0" xfId="0" applyFill="1"/>
    <xf numFmtId="0" fontId="0" fillId="0" borderId="0" xfId="0" applyFont="1"/>
    <xf numFmtId="0" fontId="251" fillId="52" borderId="60" xfId="2700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333" fontId="0" fillId="0" borderId="0" xfId="0" applyNumberFormat="1"/>
    <xf numFmtId="333" fontId="250" fillId="52" borderId="60" xfId="4261" applyNumberFormat="1" applyFont="1" applyFill="1" applyBorder="1" applyAlignment="1">
      <alignment horizontal="right" vertical="center" wrapText="1"/>
    </xf>
    <xf numFmtId="334" fontId="249" fillId="52" borderId="0" xfId="0" applyNumberFormat="1" applyFont="1" applyFill="1"/>
    <xf numFmtId="335" fontId="54" fillId="52" borderId="0" xfId="0" applyNumberFormat="1" applyFont="1" applyFill="1"/>
    <xf numFmtId="0" fontId="252" fillId="0" borderId="60" xfId="270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33" fontId="54" fillId="52" borderId="0" xfId="4261" applyNumberFormat="1" applyFont="1" applyFill="1"/>
    <xf numFmtId="0" fontId="247" fillId="52" borderId="60" xfId="0" applyFont="1" applyFill="1" applyBorder="1" applyAlignment="1">
      <alignment horizontal="center" vertical="center" wrapText="1"/>
    </xf>
    <xf numFmtId="0" fontId="247" fillId="52" borderId="60" xfId="0" quotePrefix="1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vertical="center" wrapText="1"/>
    </xf>
    <xf numFmtId="240" fontId="54" fillId="52" borderId="60" xfId="4261" applyNumberFormat="1" applyFont="1" applyFill="1" applyBorder="1" applyAlignment="1">
      <alignment horizontal="center" vertical="center" wrapText="1"/>
    </xf>
    <xf numFmtId="240" fontId="54" fillId="52" borderId="0" xfId="4261" applyNumberFormat="1" applyFont="1" applyFill="1"/>
    <xf numFmtId="3" fontId="54" fillId="52" borderId="60" xfId="4261" applyNumberFormat="1" applyFont="1" applyFill="1" applyBorder="1" applyAlignment="1">
      <alignment horizontal="center" vertical="center" wrapText="1"/>
    </xf>
    <xf numFmtId="0" fontId="251" fillId="0" borderId="63" xfId="2700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54" fillId="53" borderId="60" xfId="0" applyFont="1" applyFill="1" applyBorder="1" applyAlignment="1">
      <alignment horizontal="center" vertical="center" wrapText="1"/>
    </xf>
    <xf numFmtId="333" fontId="54" fillId="53" borderId="60" xfId="4261" applyNumberFormat="1" applyFont="1" applyFill="1" applyBorder="1" applyAlignment="1">
      <alignment horizontal="right" vertical="center" wrapText="1"/>
    </xf>
    <xf numFmtId="0" fontId="54" fillId="53" borderId="0" xfId="0" applyFont="1" applyFill="1"/>
    <xf numFmtId="0" fontId="54" fillId="53" borderId="60" xfId="0" quotePrefix="1" applyFont="1" applyFill="1" applyBorder="1" applyAlignment="1">
      <alignment horizontal="center" vertical="center" wrapText="1"/>
    </xf>
    <xf numFmtId="0" fontId="54" fillId="53" borderId="60" xfId="0" applyFont="1" applyFill="1" applyBorder="1" applyAlignment="1">
      <alignment horizontal="left" vertical="center" wrapText="1"/>
    </xf>
    <xf numFmtId="0" fontId="54" fillId="53" borderId="60" xfId="0" applyFont="1" applyFill="1" applyBorder="1" applyAlignment="1">
      <alignment vertical="center" wrapText="1"/>
    </xf>
    <xf numFmtId="0" fontId="251" fillId="52" borderId="62" xfId="2700" applyFont="1" applyFill="1" applyBorder="1" applyAlignment="1">
      <alignment horizontal="center" vertical="center" wrapText="1"/>
    </xf>
    <xf numFmtId="0" fontId="251" fillId="0" borderId="62" xfId="2700" applyFont="1" applyFill="1" applyBorder="1" applyAlignment="1">
      <alignment horizontal="center" vertical="center"/>
    </xf>
    <xf numFmtId="0" fontId="254" fillId="0" borderId="0" xfId="0" applyFont="1" applyAlignment="1">
      <alignment vertical="center"/>
    </xf>
    <xf numFmtId="0" fontId="254" fillId="0" borderId="0" xfId="0" applyFont="1" applyAlignment="1">
      <alignment horizontal="center" vertical="center"/>
    </xf>
    <xf numFmtId="0" fontId="255" fillId="0" borderId="0" xfId="0" applyFont="1" applyAlignment="1">
      <alignment vertical="center"/>
    </xf>
    <xf numFmtId="240" fontId="247" fillId="52" borderId="60" xfId="4261" applyNumberFormat="1" applyFont="1" applyFill="1" applyBorder="1" applyAlignment="1">
      <alignment horizontal="right" vertical="center" wrapText="1"/>
    </xf>
    <xf numFmtId="240" fontId="54" fillId="52" borderId="60" xfId="4261" applyNumberFormat="1" applyFont="1" applyFill="1" applyBorder="1" applyAlignment="1">
      <alignment horizontal="right" vertical="center" wrapText="1"/>
    </xf>
    <xf numFmtId="240" fontId="54" fillId="53" borderId="60" xfId="4261" applyNumberFormat="1" applyFont="1" applyFill="1" applyBorder="1" applyAlignment="1">
      <alignment horizontal="right" vertical="center" wrapText="1"/>
    </xf>
    <xf numFmtId="240" fontId="250" fillId="52" borderId="60" xfId="4261" applyNumberFormat="1" applyFont="1" applyFill="1" applyBorder="1" applyAlignment="1">
      <alignment horizontal="right" vertical="center" wrapText="1"/>
    </xf>
    <xf numFmtId="240" fontId="251" fillId="0" borderId="60" xfId="4261" applyNumberFormat="1" applyFont="1" applyFill="1" applyBorder="1" applyAlignment="1">
      <alignment horizontal="center" vertical="center" wrapText="1"/>
    </xf>
    <xf numFmtId="240" fontId="251" fillId="0" borderId="60" xfId="4261" applyNumberFormat="1" applyFont="1" applyFill="1" applyBorder="1" applyAlignment="1">
      <alignment horizontal="right" vertical="center" wrapText="1"/>
    </xf>
    <xf numFmtId="240" fontId="168" fillId="0" borderId="60" xfId="4261" applyNumberFormat="1" applyFont="1" applyFill="1" applyBorder="1" applyAlignment="1">
      <alignment horizontal="right" vertical="center" wrapText="1"/>
    </xf>
    <xf numFmtId="240" fontId="168" fillId="52" borderId="60" xfId="4261" applyNumberFormat="1" applyFont="1" applyFill="1" applyBorder="1" applyAlignment="1">
      <alignment horizontal="center" vertical="center" wrapText="1"/>
    </xf>
    <xf numFmtId="240" fontId="168" fillId="52" borderId="60" xfId="4261" applyNumberFormat="1" applyFont="1" applyFill="1" applyBorder="1" applyAlignment="1">
      <alignment horizontal="right" vertical="center" wrapText="1"/>
    </xf>
    <xf numFmtId="240" fontId="168" fillId="0" borderId="60" xfId="4261" applyNumberFormat="1" applyFont="1" applyFill="1" applyBorder="1" applyAlignment="1">
      <alignment horizontal="center" vertical="center" wrapText="1"/>
    </xf>
    <xf numFmtId="240" fontId="251" fillId="52" borderId="60" xfId="4261" applyNumberFormat="1" applyFont="1" applyFill="1" applyBorder="1" applyAlignment="1">
      <alignment horizontal="right" vertical="center" wrapText="1"/>
    </xf>
    <xf numFmtId="0" fontId="256" fillId="0" borderId="60" xfId="0" applyFont="1" applyBorder="1" applyAlignment="1">
      <alignment horizontal="center" vertical="center"/>
    </xf>
    <xf numFmtId="0" fontId="256" fillId="0" borderId="60" xfId="0" applyFont="1" applyBorder="1" applyAlignment="1">
      <alignment horizontal="center" vertical="center" wrapText="1"/>
    </xf>
    <xf numFmtId="240" fontId="256" fillId="0" borderId="60" xfId="4261" applyNumberFormat="1" applyFont="1" applyBorder="1" applyAlignment="1">
      <alignment horizontal="right" vertical="center"/>
    </xf>
    <xf numFmtId="0" fontId="256" fillId="0" borderId="60" xfId="0" applyFont="1" applyBorder="1" applyAlignment="1">
      <alignment vertical="center"/>
    </xf>
    <xf numFmtId="0" fontId="258" fillId="0" borderId="60" xfId="0" applyFont="1" applyBorder="1" applyAlignment="1">
      <alignment horizontal="center" vertical="center"/>
    </xf>
    <xf numFmtId="0" fontId="258" fillId="0" borderId="60" xfId="0" applyFont="1" applyBorder="1" applyAlignment="1">
      <alignment vertical="center"/>
    </xf>
    <xf numFmtId="240" fontId="258" fillId="0" borderId="60" xfId="426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3" fillId="0" borderId="60" xfId="0" applyFont="1" applyBorder="1" applyAlignment="1">
      <alignment horizontal="center" vertical="center" wrapText="1"/>
    </xf>
    <xf numFmtId="0" fontId="242" fillId="0" borderId="0" xfId="0" applyFont="1" applyAlignment="1">
      <alignment horizontal="center"/>
    </xf>
    <xf numFmtId="0" fontId="244" fillId="0" borderId="0" xfId="0" applyFont="1" applyAlignment="1">
      <alignment horizontal="center"/>
    </xf>
    <xf numFmtId="0" fontId="243" fillId="0" borderId="2" xfId="0" applyFont="1" applyBorder="1" applyAlignment="1">
      <alignment horizontal="right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19" fillId="0" borderId="1" xfId="2" applyFont="1" applyBorder="1"/>
    <xf numFmtId="3" fontId="21" fillId="0" borderId="1" xfId="1" applyNumberFormat="1" applyFont="1" applyFill="1" applyBorder="1" applyAlignment="1">
      <alignment horizontal="left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0" fontId="23" fillId="52" borderId="0" xfId="2700" applyFont="1" applyFill="1" applyAlignment="1">
      <alignment horizontal="right" vertical="center"/>
    </xf>
    <xf numFmtId="0" fontId="14" fillId="52" borderId="2" xfId="2700" applyFont="1" applyFill="1" applyBorder="1" applyAlignment="1">
      <alignment horizontal="right" vertical="center"/>
    </xf>
    <xf numFmtId="0" fontId="251" fillId="52" borderId="63" xfId="2700" applyFont="1" applyFill="1" applyBorder="1" applyAlignment="1">
      <alignment horizontal="center" vertical="center" wrapText="1"/>
    </xf>
    <xf numFmtId="0" fontId="251" fillId="52" borderId="65" xfId="2700" applyFont="1" applyFill="1" applyBorder="1" applyAlignment="1">
      <alignment horizontal="center" vertical="center" wrapText="1"/>
    </xf>
    <xf numFmtId="0" fontId="251" fillId="52" borderId="64" xfId="2700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0" fontId="23" fillId="52" borderId="0" xfId="2700" applyFont="1" applyFill="1" applyBorder="1" applyAlignment="1">
      <alignment horizontal="center" vertical="center" wrapText="1"/>
    </xf>
    <xf numFmtId="0" fontId="23" fillId="52" borderId="0" xfId="2700" applyFont="1" applyFill="1" applyBorder="1" applyAlignment="1">
      <alignment horizontal="center" vertical="center"/>
    </xf>
    <xf numFmtId="0" fontId="14" fillId="52" borderId="0" xfId="2700" applyFont="1" applyFill="1" applyBorder="1" applyAlignment="1">
      <alignment horizontal="center" vertical="center"/>
    </xf>
    <xf numFmtId="0" fontId="12" fillId="52" borderId="0" xfId="2700" applyFont="1" applyFill="1" applyBorder="1" applyAlignment="1">
      <alignment horizontal="center" vertical="center"/>
    </xf>
    <xf numFmtId="0" fontId="251" fillId="0" borderId="60" xfId="2700" applyFont="1" applyFill="1" applyBorder="1" applyAlignment="1">
      <alignment horizontal="center" vertical="center" wrapText="1"/>
    </xf>
    <xf numFmtId="0" fontId="251" fillId="0" borderId="63" xfId="2700" applyFont="1" applyFill="1" applyBorder="1" applyAlignment="1">
      <alignment horizontal="center" vertical="center" wrapText="1"/>
    </xf>
    <xf numFmtId="0" fontId="251" fillId="0" borderId="64" xfId="2700" applyFont="1" applyFill="1" applyBorder="1" applyAlignment="1">
      <alignment horizontal="center" vertical="center" wrapText="1"/>
    </xf>
    <xf numFmtId="0" fontId="251" fillId="0" borderId="65" xfId="270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3" fillId="52" borderId="0" xfId="0" applyFont="1" applyFill="1" applyAlignment="1">
      <alignment horizontal="right"/>
    </xf>
    <xf numFmtId="0" fontId="23" fillId="52" borderId="0" xfId="0" applyFont="1" applyFill="1" applyAlignment="1">
      <alignment horizontal="center" vertical="center" wrapText="1"/>
    </xf>
    <xf numFmtId="0" fontId="14" fillId="52" borderId="2" xfId="0" applyFont="1" applyFill="1" applyBorder="1" applyAlignment="1">
      <alignment horizontal="right" vertical="center"/>
    </xf>
    <xf numFmtId="0" fontId="14" fillId="52" borderId="0" xfId="0" applyFont="1" applyFill="1" applyAlignment="1">
      <alignment horizontal="center"/>
    </xf>
    <xf numFmtId="0" fontId="14" fillId="52" borderId="0" xfId="0" applyFont="1" applyFill="1" applyAlignment="1">
      <alignment horizontal="center" vertical="center" wrapText="1"/>
    </xf>
    <xf numFmtId="0" fontId="247" fillId="52" borderId="62" xfId="0" applyFont="1" applyFill="1" applyBorder="1" applyAlignment="1">
      <alignment horizontal="center" vertical="center" wrapText="1"/>
    </xf>
    <xf numFmtId="0" fontId="247" fillId="52" borderId="8" xfId="0" applyFont="1" applyFill="1" applyBorder="1" applyAlignment="1">
      <alignment horizontal="center" vertical="center" wrapText="1"/>
    </xf>
    <xf numFmtId="0" fontId="247" fillId="52" borderId="7" xfId="0" applyFont="1" applyFill="1" applyBorder="1" applyAlignment="1">
      <alignment horizontal="center" vertical="center" wrapText="1"/>
    </xf>
    <xf numFmtId="0" fontId="247" fillId="52" borderId="63" xfId="0" applyFont="1" applyFill="1" applyBorder="1" applyAlignment="1">
      <alignment horizontal="center" vertical="center" wrapText="1"/>
    </xf>
    <xf numFmtId="0" fontId="18" fillId="52" borderId="65" xfId="0" applyFont="1" applyFill="1" applyBorder="1"/>
    <xf numFmtId="0" fontId="18" fillId="52" borderId="64" xfId="0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6" fillId="0" borderId="63" xfId="0" applyFont="1" applyBorder="1" applyAlignment="1">
      <alignment horizontal="center" vertical="center"/>
    </xf>
    <xf numFmtId="0" fontId="256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ga" xfId="2535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H TPCP vung TNB (03-1-2012)" xfId="3520"/>
    <cellStyle name="T_Book1_1_KH TPCP vung TNB (03-1-2012) 2" xfId="3521"/>
    <cellStyle name="T_Book1_1_kien giang 2" xfId="3522"/>
    <cellStyle name="T_Book1_1_kien giang 2 2" xfId="3523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kien giang 2" xfId="3654"/>
    <cellStyle name="T_Book1_kien giang 2 2" xfId="3655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kien giang 2" xfId="3909"/>
    <cellStyle name="T_kien giang 2 2" xfId="3910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TK_HT" xfId="3986"/>
    <cellStyle name="T_TK_HT 2" xfId="3987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H TPCP vung TNB (03-1-2012)" xfId="4074"/>
    <cellStyle name="T_ÿÿÿÿÿ_KH TPCP vung TNB (03-1-2012) 2" xfId="4075"/>
    <cellStyle name="T_ÿÿÿÿÿ_kien giang 2" xfId="4076"/>
    <cellStyle name="T_ÿÿÿÿÿ_kien giang 2 2" xfId="4077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rang" xfId="4149"/>
    <cellStyle name="tt1" xfId="4150"/>
    <cellStyle name="Tusental (0)_pldt" xfId="4151"/>
    <cellStyle name="Tusental_pldt" xfId="4152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18" t="s">
        <v>103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</row>
    <row r="2" spans="1:40" ht="21.95" customHeight="1">
      <c r="A2" s="220" t="s">
        <v>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</row>
    <row r="3" spans="1:40" ht="21.95" customHeight="1">
      <c r="A3" s="218" t="s">
        <v>230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</row>
    <row r="4" spans="1:40" ht="21.95" customHeight="1">
      <c r="A4" s="220" t="s">
        <v>129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</row>
    <row r="5" spans="1:40" ht="21.95" customHeight="1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</row>
    <row r="6" spans="1:40" ht="38.25" customHeight="1">
      <c r="A6" s="221" t="s">
        <v>1</v>
      </c>
      <c r="B6" s="221" t="s">
        <v>2</v>
      </c>
      <c r="C6" s="221" t="s">
        <v>4</v>
      </c>
      <c r="D6" s="224" t="s">
        <v>87</v>
      </c>
      <c r="E6" s="226"/>
      <c r="F6" s="225"/>
      <c r="G6" s="224" t="s">
        <v>5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5"/>
      <c r="V6" s="224" t="s">
        <v>76</v>
      </c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5"/>
      <c r="AN6" s="221" t="s">
        <v>3</v>
      </c>
    </row>
    <row r="7" spans="1:40" ht="29.25" customHeight="1">
      <c r="A7" s="222"/>
      <c r="B7" s="222"/>
      <c r="C7" s="222"/>
      <c r="D7" s="221" t="s">
        <v>27</v>
      </c>
      <c r="E7" s="224" t="s">
        <v>28</v>
      </c>
      <c r="F7" s="225"/>
      <c r="G7" s="224" t="s">
        <v>88</v>
      </c>
      <c r="H7" s="226"/>
      <c r="I7" s="225"/>
      <c r="J7" s="224" t="s">
        <v>89</v>
      </c>
      <c r="K7" s="226"/>
      <c r="L7" s="225"/>
      <c r="M7" s="224" t="s">
        <v>90</v>
      </c>
      <c r="N7" s="226"/>
      <c r="O7" s="225"/>
      <c r="P7" s="224" t="s">
        <v>91</v>
      </c>
      <c r="Q7" s="226"/>
      <c r="R7" s="225"/>
      <c r="S7" s="224" t="s">
        <v>92</v>
      </c>
      <c r="T7" s="226"/>
      <c r="U7" s="225"/>
      <c r="V7" s="224" t="s">
        <v>27</v>
      </c>
      <c r="W7" s="226"/>
      <c r="X7" s="225"/>
      <c r="Y7" s="224" t="s">
        <v>5</v>
      </c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5"/>
      <c r="AN7" s="222"/>
    </row>
    <row r="8" spans="1:40" ht="31.5" customHeight="1">
      <c r="A8" s="222"/>
      <c r="B8" s="222"/>
      <c r="C8" s="222"/>
      <c r="D8" s="222"/>
      <c r="E8" s="221" t="s">
        <v>6</v>
      </c>
      <c r="F8" s="221" t="s">
        <v>7</v>
      </c>
      <c r="G8" s="221" t="s">
        <v>27</v>
      </c>
      <c r="H8" s="224" t="s">
        <v>28</v>
      </c>
      <c r="I8" s="225"/>
      <c r="J8" s="221" t="s">
        <v>27</v>
      </c>
      <c r="K8" s="224" t="s">
        <v>28</v>
      </c>
      <c r="L8" s="225"/>
      <c r="M8" s="221" t="s">
        <v>27</v>
      </c>
      <c r="N8" s="224" t="s">
        <v>28</v>
      </c>
      <c r="O8" s="225"/>
      <c r="P8" s="221" t="s">
        <v>27</v>
      </c>
      <c r="Q8" s="224" t="s">
        <v>28</v>
      </c>
      <c r="R8" s="225"/>
      <c r="S8" s="221" t="s">
        <v>27</v>
      </c>
      <c r="T8" s="224" t="s">
        <v>28</v>
      </c>
      <c r="U8" s="225"/>
      <c r="V8" s="221" t="s">
        <v>27</v>
      </c>
      <c r="W8" s="224" t="s">
        <v>28</v>
      </c>
      <c r="X8" s="225"/>
      <c r="Y8" s="224" t="s">
        <v>88</v>
      </c>
      <c r="Z8" s="226"/>
      <c r="AA8" s="225"/>
      <c r="AB8" s="224" t="s">
        <v>89</v>
      </c>
      <c r="AC8" s="226"/>
      <c r="AD8" s="225"/>
      <c r="AE8" s="224" t="s">
        <v>90</v>
      </c>
      <c r="AF8" s="226"/>
      <c r="AG8" s="225"/>
      <c r="AH8" s="224" t="s">
        <v>93</v>
      </c>
      <c r="AI8" s="226"/>
      <c r="AJ8" s="225"/>
      <c r="AK8" s="224" t="s">
        <v>94</v>
      </c>
      <c r="AL8" s="226"/>
      <c r="AM8" s="225"/>
      <c r="AN8" s="222"/>
    </row>
    <row r="9" spans="1:40" ht="21.95" customHeight="1">
      <c r="A9" s="222"/>
      <c r="B9" s="222"/>
      <c r="C9" s="222"/>
      <c r="D9" s="222"/>
      <c r="E9" s="222"/>
      <c r="F9" s="222"/>
      <c r="G9" s="222"/>
      <c r="H9" s="221" t="s">
        <v>6</v>
      </c>
      <c r="I9" s="221" t="s">
        <v>7</v>
      </c>
      <c r="J9" s="222"/>
      <c r="K9" s="221" t="s">
        <v>6</v>
      </c>
      <c r="L9" s="221" t="s">
        <v>7</v>
      </c>
      <c r="M9" s="222"/>
      <c r="N9" s="221" t="s">
        <v>6</v>
      </c>
      <c r="O9" s="221" t="s">
        <v>7</v>
      </c>
      <c r="P9" s="222"/>
      <c r="Q9" s="221" t="s">
        <v>6</v>
      </c>
      <c r="R9" s="221" t="s">
        <v>7</v>
      </c>
      <c r="S9" s="222"/>
      <c r="T9" s="221" t="s">
        <v>6</v>
      </c>
      <c r="U9" s="221" t="s">
        <v>7</v>
      </c>
      <c r="V9" s="222"/>
      <c r="W9" s="221" t="s">
        <v>6</v>
      </c>
      <c r="X9" s="221" t="s">
        <v>7</v>
      </c>
      <c r="Y9" s="221" t="s">
        <v>27</v>
      </c>
      <c r="Z9" s="224" t="s">
        <v>28</v>
      </c>
      <c r="AA9" s="225"/>
      <c r="AB9" s="221" t="s">
        <v>27</v>
      </c>
      <c r="AC9" s="224" t="s">
        <v>28</v>
      </c>
      <c r="AD9" s="225"/>
      <c r="AE9" s="221" t="s">
        <v>27</v>
      </c>
      <c r="AF9" s="224" t="s">
        <v>28</v>
      </c>
      <c r="AG9" s="225"/>
      <c r="AH9" s="221" t="s">
        <v>27</v>
      </c>
      <c r="AI9" s="224" t="s">
        <v>28</v>
      </c>
      <c r="AJ9" s="225"/>
      <c r="AK9" s="221" t="s">
        <v>27</v>
      </c>
      <c r="AL9" s="224" t="s">
        <v>28</v>
      </c>
      <c r="AM9" s="225"/>
      <c r="AN9" s="222"/>
    </row>
    <row r="10" spans="1:40" ht="30.7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1" t="s">
        <v>6</v>
      </c>
      <c r="AA10" s="1" t="s">
        <v>7</v>
      </c>
      <c r="AB10" s="223"/>
      <c r="AC10" s="1" t="s">
        <v>6</v>
      </c>
      <c r="AD10" s="1" t="s">
        <v>7</v>
      </c>
      <c r="AE10" s="223"/>
      <c r="AF10" s="1" t="s">
        <v>6</v>
      </c>
      <c r="AG10" s="1" t="s">
        <v>7</v>
      </c>
      <c r="AH10" s="223"/>
      <c r="AI10" s="1" t="s">
        <v>6</v>
      </c>
      <c r="AJ10" s="1" t="s">
        <v>7</v>
      </c>
      <c r="AK10" s="223"/>
      <c r="AL10" s="1" t="s">
        <v>6</v>
      </c>
      <c r="AM10" s="1" t="s">
        <v>7</v>
      </c>
      <c r="AN10" s="223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19</v>
      </c>
      <c r="B13" s="27" t="s">
        <v>77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78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79</v>
      </c>
      <c r="B16" s="29" t="s">
        <v>80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81</v>
      </c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15</v>
      </c>
      <c r="B20" s="29" t="s">
        <v>97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15</v>
      </c>
      <c r="B21" s="29" t="s">
        <v>98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15</v>
      </c>
      <c r="B22" s="31" t="s">
        <v>99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82</v>
      </c>
      <c r="B23" s="29" t="s">
        <v>83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84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79</v>
      </c>
      <c r="B27" s="29" t="s">
        <v>85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15</v>
      </c>
      <c r="B29" s="29" t="s">
        <v>95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15</v>
      </c>
      <c r="B30" s="29" t="s">
        <v>96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81</v>
      </c>
      <c r="B31" s="29" t="s">
        <v>86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20</v>
      </c>
      <c r="B32" s="27" t="s">
        <v>100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15</v>
      </c>
      <c r="B34" s="29" t="s">
        <v>101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15</v>
      </c>
      <c r="B35" s="33" t="s">
        <v>102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S7:U7"/>
    <mergeCell ref="G6:U6"/>
    <mergeCell ref="D6:F6"/>
    <mergeCell ref="G7:I7"/>
    <mergeCell ref="J7:L7"/>
    <mergeCell ref="M7:O7"/>
    <mergeCell ref="P7:R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3:AN3"/>
    <mergeCell ref="A5:AN5"/>
    <mergeCell ref="A2:AN2"/>
    <mergeCell ref="A1:AN1"/>
    <mergeCell ref="A4:AN4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32" t="s">
        <v>181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s="14" customFormat="1" ht="18.75">
      <c r="A2" s="233" t="s">
        <v>72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44.25" customHeight="1">
      <c r="A3" s="298" t="s">
        <v>234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</row>
    <row r="4" spans="1:19" ht="27" customHeight="1">
      <c r="A4" s="306" t="e">
        <f>#REF!</f>
        <v>#REF!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19" ht="26.25" customHeight="1">
      <c r="A5" s="299" t="s">
        <v>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</row>
    <row r="6" spans="1:19" s="14" customFormat="1" ht="39.75" customHeight="1">
      <c r="A6" s="300" t="s">
        <v>1</v>
      </c>
      <c r="B6" s="300" t="s">
        <v>21</v>
      </c>
      <c r="C6" s="300" t="s">
        <v>22</v>
      </c>
      <c r="D6" s="300" t="s">
        <v>37</v>
      </c>
      <c r="E6" s="300" t="s">
        <v>38</v>
      </c>
      <c r="F6" s="303" t="s">
        <v>23</v>
      </c>
      <c r="G6" s="304"/>
      <c r="H6" s="305"/>
      <c r="I6" s="303" t="s">
        <v>40</v>
      </c>
      <c r="J6" s="305"/>
      <c r="K6" s="303" t="s">
        <v>14</v>
      </c>
      <c r="L6" s="304"/>
      <c r="M6" s="304"/>
      <c r="N6" s="304"/>
      <c r="O6" s="304"/>
      <c r="P6" s="304"/>
      <c r="Q6" s="304"/>
      <c r="R6" s="305"/>
      <c r="S6" s="300" t="s">
        <v>3</v>
      </c>
    </row>
    <row r="7" spans="1:19" s="14" customFormat="1" ht="24.95" customHeight="1">
      <c r="A7" s="301"/>
      <c r="B7" s="301"/>
      <c r="C7" s="301"/>
      <c r="D7" s="301"/>
      <c r="E7" s="301"/>
      <c r="F7" s="300" t="s">
        <v>24</v>
      </c>
      <c r="G7" s="303" t="s">
        <v>25</v>
      </c>
      <c r="H7" s="304"/>
      <c r="I7" s="300" t="s">
        <v>26</v>
      </c>
      <c r="J7" s="300" t="s">
        <v>67</v>
      </c>
      <c r="K7" s="303" t="s">
        <v>41</v>
      </c>
      <c r="L7" s="304"/>
      <c r="M7" s="304"/>
      <c r="N7" s="305"/>
      <c r="O7" s="303" t="s">
        <v>42</v>
      </c>
      <c r="P7" s="304"/>
      <c r="Q7" s="304"/>
      <c r="R7" s="305"/>
      <c r="S7" s="301"/>
    </row>
    <row r="8" spans="1:19" s="14" customFormat="1" ht="24.95" customHeight="1">
      <c r="A8" s="301"/>
      <c r="B8" s="301"/>
      <c r="C8" s="301"/>
      <c r="D8" s="301"/>
      <c r="E8" s="301"/>
      <c r="F8" s="301"/>
      <c r="G8" s="300" t="s">
        <v>26</v>
      </c>
      <c r="H8" s="300" t="s">
        <v>67</v>
      </c>
      <c r="I8" s="301"/>
      <c r="J8" s="301"/>
      <c r="K8" s="300" t="s">
        <v>26</v>
      </c>
      <c r="L8" s="303" t="s">
        <v>68</v>
      </c>
      <c r="M8" s="304"/>
      <c r="N8" s="305"/>
      <c r="O8" s="300" t="s">
        <v>26</v>
      </c>
      <c r="P8" s="303" t="s">
        <v>68</v>
      </c>
      <c r="Q8" s="304"/>
      <c r="R8" s="305"/>
      <c r="S8" s="301"/>
    </row>
    <row r="9" spans="1:19" s="14" customFormat="1" ht="24.9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0" t="s">
        <v>27</v>
      </c>
      <c r="M9" s="303" t="s">
        <v>28</v>
      </c>
      <c r="N9" s="305"/>
      <c r="O9" s="301"/>
      <c r="P9" s="300" t="s">
        <v>27</v>
      </c>
      <c r="Q9" s="303" t="s">
        <v>28</v>
      </c>
      <c r="R9" s="305"/>
      <c r="S9" s="301"/>
    </row>
    <row r="10" spans="1:19" s="14" customFormat="1" ht="64.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108" t="s">
        <v>29</v>
      </c>
      <c r="N10" s="108" t="s">
        <v>233</v>
      </c>
      <c r="O10" s="302"/>
      <c r="P10" s="302"/>
      <c r="Q10" s="108" t="s">
        <v>29</v>
      </c>
      <c r="R10" s="108" t="s">
        <v>44</v>
      </c>
      <c r="S10" s="302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65</v>
      </c>
      <c r="B13" s="19" t="s">
        <v>182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19</v>
      </c>
      <c r="B14" s="15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20</v>
      </c>
      <c r="B18" s="15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31</v>
      </c>
      <c r="B19" s="18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9</v>
      </c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11</v>
      </c>
      <c r="B23" s="11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60</v>
      </c>
      <c r="B24" s="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61</v>
      </c>
      <c r="B27" s="9" t="s">
        <v>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33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36</v>
      </c>
      <c r="B30" s="1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63</v>
      </c>
      <c r="B31" s="9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64</v>
      </c>
      <c r="B34" s="9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33</v>
      </c>
      <c r="B36" s="4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47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33</v>
      </c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70</v>
      </c>
      <c r="B40" s="19" t="s">
        <v>183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33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13</v>
      </c>
    </row>
    <row r="45" spans="1:19">
      <c r="B45" s="8" t="s">
        <v>54</v>
      </c>
    </row>
    <row r="46" spans="1:19">
      <c r="B46" t="s">
        <v>55</v>
      </c>
    </row>
  </sheetData>
  <mergeCells count="30"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2" sqref="D12"/>
    </sheetView>
  </sheetViews>
  <sheetFormatPr defaultRowHeight="12.75"/>
  <cols>
    <col min="1" max="1" width="12.1640625" style="198" customWidth="1"/>
    <col min="2" max="2" width="40.83203125" style="197" customWidth="1"/>
    <col min="3" max="3" width="31.1640625" style="197" customWidth="1"/>
    <col min="4" max="4" width="55.6640625" style="197" customWidth="1"/>
    <col min="5" max="5" width="23.6640625" style="197" customWidth="1"/>
    <col min="6" max="16384" width="9.33203125" style="197"/>
  </cols>
  <sheetData>
    <row r="1" spans="1:5" ht="18.75">
      <c r="A1" s="309" t="s">
        <v>128</v>
      </c>
      <c r="B1" s="309"/>
      <c r="C1" s="309"/>
      <c r="D1" s="309"/>
      <c r="E1" s="309"/>
    </row>
    <row r="2" spans="1:5" ht="39" customHeight="1">
      <c r="A2" s="298" t="s">
        <v>407</v>
      </c>
      <c r="B2" s="218"/>
      <c r="C2" s="218"/>
      <c r="D2" s="218"/>
      <c r="E2" s="218"/>
    </row>
    <row r="3" spans="1:5" ht="24.75" customHeight="1">
      <c r="A3" s="306" t="s">
        <v>414</v>
      </c>
      <c r="B3" s="306"/>
      <c r="C3" s="306"/>
      <c r="D3" s="306"/>
      <c r="E3" s="306"/>
    </row>
    <row r="4" spans="1:5" ht="18.75">
      <c r="A4" s="299" t="s">
        <v>0</v>
      </c>
      <c r="B4" s="299"/>
      <c r="C4" s="299"/>
      <c r="D4" s="299"/>
      <c r="E4" s="299"/>
    </row>
    <row r="5" spans="1:5" ht="34.5">
      <c r="A5" s="211" t="s">
        <v>1</v>
      </c>
      <c r="B5" s="211" t="s">
        <v>406</v>
      </c>
      <c r="C5" s="211" t="s">
        <v>405</v>
      </c>
      <c r="D5" s="212" t="s">
        <v>410</v>
      </c>
      <c r="E5" s="212" t="s">
        <v>3</v>
      </c>
    </row>
    <row r="6" spans="1:5" s="199" customFormat="1" ht="16.5">
      <c r="A6" s="307" t="s">
        <v>405</v>
      </c>
      <c r="B6" s="308"/>
      <c r="C6" s="213">
        <f>SUM(C7:C7)</f>
        <v>17542.141558589745</v>
      </c>
      <c r="D6" s="213">
        <f>SUM(D7:D7)</f>
        <v>17542.141558589745</v>
      </c>
      <c r="E6" s="214"/>
    </row>
    <row r="7" spans="1:5" ht="16.5">
      <c r="A7" s="215">
        <v>1</v>
      </c>
      <c r="B7" s="216" t="s">
        <v>241</v>
      </c>
      <c r="C7" s="217">
        <f>D7</f>
        <v>17542.141558589745</v>
      </c>
      <c r="D7" s="217">
        <f>'Biểu 2'!L64</f>
        <v>17542.141558589745</v>
      </c>
      <c r="E7" s="216"/>
    </row>
  </sheetData>
  <mergeCells count="5">
    <mergeCell ref="A6:B6"/>
    <mergeCell ref="A1:E1"/>
    <mergeCell ref="A2:E2"/>
    <mergeCell ref="A3:E3"/>
    <mergeCell ref="A4:E4"/>
  </mergeCells>
  <pageMargins left="0.69" right="0.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ColWidth="9.33203125" defaultRowHeight="15.75"/>
  <cols>
    <col min="1" max="1" width="5" style="110" customWidth="1"/>
    <col min="2" max="2" width="44.33203125" style="110" customWidth="1"/>
    <col min="3" max="3" width="16" style="110" customWidth="1"/>
    <col min="4" max="4" width="9.33203125" style="110"/>
    <col min="5" max="5" width="9.83203125" style="110" customWidth="1"/>
    <col min="6" max="6" width="16.1640625" style="110" customWidth="1"/>
    <col min="7" max="7" width="11" style="110" customWidth="1"/>
    <col min="8" max="8" width="12.5" style="110" customWidth="1"/>
    <col min="9" max="10" width="7.83203125" style="110" customWidth="1"/>
    <col min="11" max="12" width="10.5" style="110" customWidth="1"/>
    <col min="13" max="14" width="7.83203125" style="110" customWidth="1"/>
    <col min="15" max="15" width="11.5" style="110" customWidth="1"/>
    <col min="16" max="16" width="11.6640625" style="110" customWidth="1"/>
    <col min="17" max="18" width="7.83203125" style="110" customWidth="1"/>
    <col min="19" max="20" width="11.5" style="110" customWidth="1"/>
    <col min="21" max="22" width="12.33203125" style="110" customWidth="1"/>
    <col min="23" max="55" width="7.83203125" style="110" customWidth="1"/>
    <col min="56" max="16384" width="9.33203125" style="110"/>
  </cols>
  <sheetData>
    <row r="1" spans="1:55">
      <c r="A1" s="228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</row>
    <row r="2" spans="1:55">
      <c r="A2" s="229" t="s">
        <v>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</row>
    <row r="3" spans="1:55">
      <c r="A3" s="228" t="s">
        <v>118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</row>
    <row r="4" spans="1:55">
      <c r="A4" s="229" t="str">
        <f>'Bieu 01 TH'!A4:AN4</f>
        <v>(Biểu mẫu kèm theo Công văn số              /SKHĐT-TH ngày           tháng       năm 2019 của Sở Kế hoạch và Đầu tư)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</row>
    <row r="5" spans="1:55">
      <c r="A5" s="230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</row>
    <row r="6" spans="1:55" ht="105" customHeight="1">
      <c r="A6" s="227" t="s">
        <v>1</v>
      </c>
      <c r="B6" s="227" t="s">
        <v>21</v>
      </c>
      <c r="C6" s="227" t="s">
        <v>114</v>
      </c>
      <c r="D6" s="227" t="s">
        <v>104</v>
      </c>
      <c r="E6" s="227" t="s">
        <v>106</v>
      </c>
      <c r="F6" s="227" t="s">
        <v>113</v>
      </c>
      <c r="G6" s="227"/>
      <c r="H6" s="227"/>
      <c r="I6" s="227" t="s">
        <v>116</v>
      </c>
      <c r="J6" s="227"/>
      <c r="K6" s="227" t="s">
        <v>115</v>
      </c>
      <c r="L6" s="227"/>
      <c r="M6" s="227"/>
      <c r="N6" s="227"/>
      <c r="O6" s="227" t="s">
        <v>28</v>
      </c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 t="s">
        <v>117</v>
      </c>
      <c r="AZ6" s="227"/>
      <c r="BA6" s="227"/>
      <c r="BB6" s="227"/>
      <c r="BC6" s="227" t="s">
        <v>3</v>
      </c>
    </row>
    <row r="7" spans="1:55" ht="51.75" customHeight="1">
      <c r="A7" s="227"/>
      <c r="B7" s="227"/>
      <c r="C7" s="227"/>
      <c r="D7" s="227"/>
      <c r="E7" s="227"/>
      <c r="F7" s="227" t="s">
        <v>24</v>
      </c>
      <c r="G7" s="227" t="s">
        <v>25</v>
      </c>
      <c r="H7" s="227"/>
      <c r="I7" s="227" t="s">
        <v>26</v>
      </c>
      <c r="J7" s="227" t="s">
        <v>214</v>
      </c>
      <c r="K7" s="227" t="s">
        <v>26</v>
      </c>
      <c r="L7" s="227" t="s">
        <v>68</v>
      </c>
      <c r="M7" s="227"/>
      <c r="N7" s="227"/>
      <c r="O7" s="227" t="s">
        <v>200</v>
      </c>
      <c r="P7" s="227"/>
      <c r="Q7" s="227"/>
      <c r="R7" s="227"/>
      <c r="S7" s="227"/>
      <c r="T7" s="227"/>
      <c r="U7" s="227" t="s">
        <v>202</v>
      </c>
      <c r="V7" s="227"/>
      <c r="W7" s="227"/>
      <c r="X7" s="227"/>
      <c r="Y7" s="227"/>
      <c r="Z7" s="227"/>
      <c r="AA7" s="227"/>
      <c r="AB7" s="227"/>
      <c r="AC7" s="227"/>
      <c r="AD7" s="227"/>
      <c r="AE7" s="227" t="s">
        <v>203</v>
      </c>
      <c r="AF7" s="227"/>
      <c r="AG7" s="227"/>
      <c r="AH7" s="227"/>
      <c r="AI7" s="227"/>
      <c r="AJ7" s="227"/>
      <c r="AK7" s="227"/>
      <c r="AL7" s="227"/>
      <c r="AM7" s="227"/>
      <c r="AN7" s="227"/>
      <c r="AO7" s="227" t="s">
        <v>210</v>
      </c>
      <c r="AP7" s="227"/>
      <c r="AQ7" s="227"/>
      <c r="AR7" s="227"/>
      <c r="AS7" s="227"/>
      <c r="AT7" s="227"/>
      <c r="AU7" s="227"/>
      <c r="AV7" s="227"/>
      <c r="AW7" s="227"/>
      <c r="AX7" s="227"/>
      <c r="AY7" s="227" t="s">
        <v>26</v>
      </c>
      <c r="AZ7" s="227" t="s">
        <v>68</v>
      </c>
      <c r="BA7" s="227"/>
      <c r="BB7" s="227"/>
      <c r="BC7" s="227"/>
    </row>
    <row r="8" spans="1:55" ht="43.5" customHeight="1">
      <c r="A8" s="227"/>
      <c r="B8" s="227"/>
      <c r="C8" s="227"/>
      <c r="D8" s="227"/>
      <c r="E8" s="227"/>
      <c r="F8" s="227"/>
      <c r="G8" s="227" t="s">
        <v>26</v>
      </c>
      <c r="H8" s="227" t="s">
        <v>68</v>
      </c>
      <c r="I8" s="227"/>
      <c r="J8" s="227"/>
      <c r="K8" s="227"/>
      <c r="L8" s="227" t="s">
        <v>27</v>
      </c>
      <c r="M8" s="227" t="s">
        <v>28</v>
      </c>
      <c r="N8" s="227"/>
      <c r="O8" s="227" t="s">
        <v>199</v>
      </c>
      <c r="P8" s="227"/>
      <c r="Q8" s="227"/>
      <c r="R8" s="227"/>
      <c r="S8" s="227" t="s">
        <v>201</v>
      </c>
      <c r="T8" s="227"/>
      <c r="U8" s="227" t="s">
        <v>199</v>
      </c>
      <c r="V8" s="227"/>
      <c r="W8" s="227"/>
      <c r="X8" s="227"/>
      <c r="Y8" s="227" t="s">
        <v>206</v>
      </c>
      <c r="Z8" s="227"/>
      <c r="AA8" s="227"/>
      <c r="AB8" s="227"/>
      <c r="AC8" s="227"/>
      <c r="AD8" s="227"/>
      <c r="AE8" s="227" t="s">
        <v>199</v>
      </c>
      <c r="AF8" s="227"/>
      <c r="AG8" s="227"/>
      <c r="AH8" s="227"/>
      <c r="AI8" s="227" t="s">
        <v>208</v>
      </c>
      <c r="AJ8" s="227"/>
      <c r="AK8" s="227"/>
      <c r="AL8" s="227"/>
      <c r="AM8" s="227"/>
      <c r="AN8" s="227"/>
      <c r="AO8" s="227" t="s">
        <v>199</v>
      </c>
      <c r="AP8" s="227"/>
      <c r="AQ8" s="227"/>
      <c r="AR8" s="227"/>
      <c r="AS8" s="227" t="s">
        <v>211</v>
      </c>
      <c r="AT8" s="227"/>
      <c r="AU8" s="227"/>
      <c r="AV8" s="227"/>
      <c r="AW8" s="227"/>
      <c r="AX8" s="227"/>
      <c r="AY8" s="227"/>
      <c r="AZ8" s="227" t="s">
        <v>27</v>
      </c>
      <c r="BA8" s="227" t="s">
        <v>28</v>
      </c>
      <c r="BB8" s="227"/>
      <c r="BC8" s="227"/>
    </row>
    <row r="9" spans="1:55" ht="36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 t="s">
        <v>29</v>
      </c>
      <c r="N9" s="227" t="s">
        <v>44</v>
      </c>
      <c r="O9" s="227" t="s">
        <v>26</v>
      </c>
      <c r="P9" s="227" t="s">
        <v>68</v>
      </c>
      <c r="Q9" s="227"/>
      <c r="R9" s="227"/>
      <c r="S9" s="227" t="s">
        <v>26</v>
      </c>
      <c r="T9" s="227" t="s">
        <v>68</v>
      </c>
      <c r="U9" s="227" t="s">
        <v>26</v>
      </c>
      <c r="V9" s="227" t="s">
        <v>68</v>
      </c>
      <c r="W9" s="227"/>
      <c r="X9" s="227"/>
      <c r="Y9" s="227" t="s">
        <v>26</v>
      </c>
      <c r="Z9" s="227" t="s">
        <v>68</v>
      </c>
      <c r="AA9" s="227" t="s">
        <v>28</v>
      </c>
      <c r="AB9" s="227"/>
      <c r="AC9" s="227"/>
      <c r="AD9" s="227"/>
      <c r="AE9" s="227" t="s">
        <v>26</v>
      </c>
      <c r="AF9" s="227" t="s">
        <v>68</v>
      </c>
      <c r="AG9" s="227"/>
      <c r="AH9" s="227"/>
      <c r="AI9" s="227" t="s">
        <v>26</v>
      </c>
      <c r="AJ9" s="227" t="s">
        <v>68</v>
      </c>
      <c r="AK9" s="227" t="s">
        <v>28</v>
      </c>
      <c r="AL9" s="227"/>
      <c r="AM9" s="227"/>
      <c r="AN9" s="227"/>
      <c r="AO9" s="227" t="s">
        <v>26</v>
      </c>
      <c r="AP9" s="227" t="s">
        <v>68</v>
      </c>
      <c r="AQ9" s="227"/>
      <c r="AR9" s="227"/>
      <c r="AS9" s="227" t="s">
        <v>26</v>
      </c>
      <c r="AT9" s="227" t="s">
        <v>68</v>
      </c>
      <c r="AU9" s="227" t="s">
        <v>28</v>
      </c>
      <c r="AV9" s="227"/>
      <c r="AW9" s="227"/>
      <c r="AX9" s="227"/>
      <c r="AY9" s="227"/>
      <c r="AZ9" s="227"/>
      <c r="BA9" s="227" t="s">
        <v>29</v>
      </c>
      <c r="BB9" s="227" t="s">
        <v>44</v>
      </c>
      <c r="BC9" s="227"/>
    </row>
    <row r="10" spans="1:55" ht="73.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 t="s">
        <v>27</v>
      </c>
      <c r="Q10" s="227" t="s">
        <v>28</v>
      </c>
      <c r="R10" s="227"/>
      <c r="S10" s="227"/>
      <c r="T10" s="227"/>
      <c r="U10" s="227"/>
      <c r="V10" s="227" t="s">
        <v>27</v>
      </c>
      <c r="W10" s="227" t="s">
        <v>28</v>
      </c>
      <c r="X10" s="227"/>
      <c r="Y10" s="227"/>
      <c r="Z10" s="227"/>
      <c r="AA10" s="227" t="s">
        <v>207</v>
      </c>
      <c r="AB10" s="227"/>
      <c r="AC10" s="227" t="s">
        <v>204</v>
      </c>
      <c r="AD10" s="227"/>
      <c r="AE10" s="227"/>
      <c r="AF10" s="227" t="s">
        <v>27</v>
      </c>
      <c r="AG10" s="227" t="s">
        <v>28</v>
      </c>
      <c r="AH10" s="227"/>
      <c r="AI10" s="227"/>
      <c r="AJ10" s="227"/>
      <c r="AK10" s="227" t="s">
        <v>209</v>
      </c>
      <c r="AL10" s="227"/>
      <c r="AM10" s="227" t="s">
        <v>205</v>
      </c>
      <c r="AN10" s="227"/>
      <c r="AO10" s="227"/>
      <c r="AP10" s="227" t="s">
        <v>27</v>
      </c>
      <c r="AQ10" s="227" t="s">
        <v>28</v>
      </c>
      <c r="AR10" s="227"/>
      <c r="AS10" s="227"/>
      <c r="AT10" s="227"/>
      <c r="AU10" s="227" t="s">
        <v>212</v>
      </c>
      <c r="AV10" s="227"/>
      <c r="AW10" s="227" t="s">
        <v>213</v>
      </c>
      <c r="AX10" s="227"/>
      <c r="AY10" s="227"/>
      <c r="AZ10" s="227"/>
      <c r="BA10" s="227"/>
      <c r="BB10" s="227"/>
      <c r="BC10" s="227"/>
    </row>
    <row r="11" spans="1:55" ht="64.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111" t="s">
        <v>29</v>
      </c>
      <c r="R11" s="111" t="s">
        <v>44</v>
      </c>
      <c r="S11" s="227"/>
      <c r="T11" s="227"/>
      <c r="U11" s="227"/>
      <c r="V11" s="227"/>
      <c r="W11" s="111" t="s">
        <v>29</v>
      </c>
      <c r="X11" s="111" t="s">
        <v>44</v>
      </c>
      <c r="Y11" s="227"/>
      <c r="Z11" s="227"/>
      <c r="AA11" s="111" t="s">
        <v>26</v>
      </c>
      <c r="AB11" s="111" t="s">
        <v>68</v>
      </c>
      <c r="AC11" s="112" t="s">
        <v>26</v>
      </c>
      <c r="AD11" s="111" t="s">
        <v>68</v>
      </c>
      <c r="AE11" s="227"/>
      <c r="AF11" s="227"/>
      <c r="AG11" s="111" t="s">
        <v>29</v>
      </c>
      <c r="AH11" s="111" t="s">
        <v>44</v>
      </c>
      <c r="AI11" s="227"/>
      <c r="AJ11" s="227"/>
      <c r="AK11" s="111" t="s">
        <v>26</v>
      </c>
      <c r="AL11" s="111" t="s">
        <v>68</v>
      </c>
      <c r="AM11" s="111" t="s">
        <v>26</v>
      </c>
      <c r="AN11" s="111" t="s">
        <v>68</v>
      </c>
      <c r="AO11" s="227"/>
      <c r="AP11" s="227"/>
      <c r="AQ11" s="111" t="s">
        <v>29</v>
      </c>
      <c r="AR11" s="111" t="s">
        <v>44</v>
      </c>
      <c r="AS11" s="227"/>
      <c r="AT11" s="227"/>
      <c r="AU11" s="111" t="s">
        <v>26</v>
      </c>
      <c r="AV11" s="111" t="s">
        <v>68</v>
      </c>
      <c r="AW11" s="111" t="s">
        <v>26</v>
      </c>
      <c r="AX11" s="111" t="s">
        <v>68</v>
      </c>
      <c r="AY11" s="227"/>
      <c r="AZ11" s="227"/>
      <c r="BA11" s="227"/>
      <c r="BB11" s="227"/>
      <c r="BC11" s="227"/>
    </row>
    <row r="12" spans="1:55" ht="24.95" customHeight="1">
      <c r="A12" s="111">
        <v>1</v>
      </c>
      <c r="B12" s="111">
        <v>2</v>
      </c>
      <c r="C12" s="111">
        <v>3</v>
      </c>
      <c r="D12" s="111">
        <v>4</v>
      </c>
      <c r="E12" s="111">
        <v>6</v>
      </c>
      <c r="F12" s="111">
        <v>7</v>
      </c>
      <c r="G12" s="111">
        <v>8</v>
      </c>
      <c r="H12" s="111">
        <v>9</v>
      </c>
      <c r="I12" s="111">
        <v>10</v>
      </c>
      <c r="J12" s="111">
        <v>11</v>
      </c>
      <c r="K12" s="111">
        <v>12</v>
      </c>
      <c r="L12" s="111">
        <v>13</v>
      </c>
      <c r="M12" s="111">
        <v>14</v>
      </c>
      <c r="N12" s="111">
        <v>15</v>
      </c>
      <c r="O12" s="111">
        <v>16</v>
      </c>
      <c r="P12" s="111">
        <v>17</v>
      </c>
      <c r="Q12" s="111">
        <v>18</v>
      </c>
      <c r="R12" s="111">
        <v>19</v>
      </c>
      <c r="S12" s="111">
        <v>20</v>
      </c>
      <c r="T12" s="111">
        <v>21</v>
      </c>
      <c r="U12" s="111">
        <v>22</v>
      </c>
      <c r="V12" s="111">
        <v>23</v>
      </c>
      <c r="W12" s="111">
        <v>24</v>
      </c>
      <c r="X12" s="111">
        <v>25</v>
      </c>
      <c r="Y12" s="111">
        <v>26</v>
      </c>
      <c r="Z12" s="111">
        <v>27</v>
      </c>
      <c r="AA12" s="111">
        <v>28</v>
      </c>
      <c r="AB12" s="111">
        <v>29</v>
      </c>
      <c r="AC12" s="111">
        <v>30</v>
      </c>
      <c r="AD12" s="111">
        <v>31</v>
      </c>
      <c r="AE12" s="111">
        <v>32</v>
      </c>
      <c r="AF12" s="111">
        <v>33</v>
      </c>
      <c r="AG12" s="111">
        <v>34</v>
      </c>
      <c r="AH12" s="111">
        <v>35</v>
      </c>
      <c r="AI12" s="111">
        <v>36</v>
      </c>
      <c r="AJ12" s="111">
        <v>37</v>
      </c>
      <c r="AK12" s="111">
        <v>38</v>
      </c>
      <c r="AL12" s="111">
        <v>39</v>
      </c>
      <c r="AM12" s="111">
        <v>40</v>
      </c>
      <c r="AN12" s="111">
        <v>41</v>
      </c>
      <c r="AO12" s="111">
        <v>42</v>
      </c>
      <c r="AP12" s="111">
        <v>43</v>
      </c>
      <c r="AQ12" s="111">
        <v>44</v>
      </c>
      <c r="AR12" s="111">
        <v>45</v>
      </c>
      <c r="AS12" s="111">
        <v>46</v>
      </c>
      <c r="AT12" s="111">
        <v>47</v>
      </c>
      <c r="AU12" s="111">
        <v>48</v>
      </c>
      <c r="AV12" s="111">
        <v>49</v>
      </c>
      <c r="AW12" s="111">
        <v>50</v>
      </c>
      <c r="AX12" s="111">
        <v>51</v>
      </c>
      <c r="AY12" s="111">
        <v>52</v>
      </c>
      <c r="AZ12" s="111">
        <v>53</v>
      </c>
      <c r="BA12" s="111">
        <v>54</v>
      </c>
      <c r="BB12" s="111">
        <v>55</v>
      </c>
      <c r="BC12" s="111">
        <v>56</v>
      </c>
    </row>
    <row r="13" spans="1:55" ht="24.95" customHeight="1">
      <c r="A13" s="111"/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ht="24.95" customHeight="1">
      <c r="A14" s="113" t="s">
        <v>19</v>
      </c>
      <c r="B14" s="114" t="s">
        <v>125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24.95" customHeight="1">
      <c r="A15" s="115"/>
      <c r="B15" s="115" t="s">
        <v>124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30" customHeight="1">
      <c r="A16" s="115"/>
      <c r="B16" s="115" t="s">
        <v>247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52.5" customHeight="1">
      <c r="A17" s="117" t="s">
        <v>15</v>
      </c>
      <c r="B17" s="118" t="s">
        <v>242</v>
      </c>
      <c r="C17" s="112">
        <v>7653237</v>
      </c>
      <c r="D17" s="119" t="s">
        <v>241</v>
      </c>
      <c r="E17" s="120" t="s">
        <v>248</v>
      </c>
      <c r="F17" s="112" t="s">
        <v>250</v>
      </c>
      <c r="G17" s="121">
        <v>1590</v>
      </c>
      <c r="H17" s="121">
        <v>1590</v>
      </c>
      <c r="I17" s="122"/>
      <c r="J17" s="122"/>
      <c r="K17" s="121">
        <v>100</v>
      </c>
      <c r="L17" s="121">
        <v>100</v>
      </c>
      <c r="M17" s="122"/>
      <c r="N17" s="122"/>
      <c r="O17" s="122"/>
      <c r="P17" s="122"/>
      <c r="Q17" s="122"/>
      <c r="R17" s="122"/>
      <c r="S17" s="122"/>
      <c r="T17" s="122"/>
      <c r="U17" s="122">
        <v>100</v>
      </c>
      <c r="V17" s="122">
        <v>100</v>
      </c>
      <c r="W17" s="122"/>
      <c r="X17" s="122"/>
      <c r="Y17" s="122"/>
      <c r="Z17" s="122">
        <v>100</v>
      </c>
      <c r="AA17" s="122">
        <v>100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12"/>
    </row>
    <row r="18" spans="1:55" ht="38.25" customHeight="1">
      <c r="A18" s="117" t="s">
        <v>15</v>
      </c>
      <c r="B18" s="118" t="s">
        <v>243</v>
      </c>
      <c r="C18" s="123">
        <v>7621054</v>
      </c>
      <c r="D18" s="119" t="s">
        <v>241</v>
      </c>
      <c r="E18" s="119" t="s">
        <v>248</v>
      </c>
      <c r="F18" s="124" t="s">
        <v>252</v>
      </c>
      <c r="G18" s="121">
        <v>2293.4404039999999</v>
      </c>
      <c r="H18" s="121">
        <v>2293.4404039999999</v>
      </c>
      <c r="I18" s="122"/>
      <c r="J18" s="122"/>
      <c r="K18" s="121">
        <v>100</v>
      </c>
      <c r="L18" s="121">
        <v>100</v>
      </c>
      <c r="M18" s="122"/>
      <c r="N18" s="122"/>
      <c r="O18" s="122"/>
      <c r="P18" s="122"/>
      <c r="Q18" s="122"/>
      <c r="R18" s="122"/>
      <c r="S18" s="122"/>
      <c r="T18" s="122"/>
      <c r="U18" s="122">
        <v>100</v>
      </c>
      <c r="V18" s="122">
        <v>100</v>
      </c>
      <c r="W18" s="122"/>
      <c r="X18" s="122"/>
      <c r="Y18" s="122"/>
      <c r="Z18" s="122">
        <v>100</v>
      </c>
      <c r="AA18" s="122">
        <v>100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12"/>
    </row>
    <row r="19" spans="1:55" ht="45.75" customHeight="1">
      <c r="A19" s="117" t="s">
        <v>15</v>
      </c>
      <c r="B19" s="118" t="s">
        <v>244</v>
      </c>
      <c r="C19" s="119"/>
      <c r="D19" s="119"/>
      <c r="E19" s="119" t="s">
        <v>249</v>
      </c>
      <c r="F19" s="124" t="s">
        <v>253</v>
      </c>
      <c r="G19" s="125">
        <v>1455.2619999999999</v>
      </c>
      <c r="H19" s="125">
        <v>1455.2619999999999</v>
      </c>
      <c r="I19" s="125"/>
      <c r="J19" s="125"/>
      <c r="K19" s="125">
        <v>120</v>
      </c>
      <c r="L19" s="125">
        <v>120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>
        <v>120</v>
      </c>
      <c r="AP19" s="122">
        <v>120</v>
      </c>
      <c r="AQ19" s="122"/>
      <c r="AR19" s="122"/>
      <c r="AS19" s="122">
        <v>120</v>
      </c>
      <c r="AT19" s="122">
        <v>120</v>
      </c>
      <c r="AU19" s="122"/>
      <c r="AV19" s="122"/>
      <c r="AW19" s="122"/>
      <c r="AX19" s="122"/>
      <c r="AY19" s="122"/>
      <c r="AZ19" s="122"/>
      <c r="BA19" s="122"/>
      <c r="BB19" s="122"/>
      <c r="BC19" s="112"/>
    </row>
    <row r="20" spans="1:55" ht="34.5" customHeight="1">
      <c r="A20" s="117" t="s">
        <v>15</v>
      </c>
      <c r="B20" s="118" t="s">
        <v>245</v>
      </c>
      <c r="C20" s="119">
        <v>7708106</v>
      </c>
      <c r="D20" s="119" t="s">
        <v>241</v>
      </c>
      <c r="E20" s="119" t="s">
        <v>248</v>
      </c>
      <c r="F20" s="119" t="s">
        <v>254</v>
      </c>
      <c r="G20" s="126">
        <v>4453.4960000000001</v>
      </c>
      <c r="H20" s="126">
        <v>4453.4960000000001</v>
      </c>
      <c r="I20" s="122"/>
      <c r="J20" s="122"/>
      <c r="K20" s="122">
        <v>150</v>
      </c>
      <c r="L20" s="122">
        <v>150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>
        <v>150</v>
      </c>
      <c r="AF20" s="122">
        <v>150</v>
      </c>
      <c r="AG20" s="122"/>
      <c r="AH20" s="122"/>
      <c r="AI20" s="122">
        <v>150</v>
      </c>
      <c r="AJ20" s="122">
        <v>150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12"/>
    </row>
    <row r="21" spans="1:55" ht="45" customHeight="1">
      <c r="A21" s="117" t="s">
        <v>15</v>
      </c>
      <c r="B21" s="118" t="s">
        <v>246</v>
      </c>
      <c r="C21" s="119">
        <v>7658758</v>
      </c>
      <c r="D21" s="119" t="s">
        <v>241</v>
      </c>
      <c r="E21" s="119" t="s">
        <v>248</v>
      </c>
      <c r="F21" s="119" t="s">
        <v>255</v>
      </c>
      <c r="G21" s="126">
        <v>5530</v>
      </c>
      <c r="H21" s="126">
        <v>5530</v>
      </c>
      <c r="I21" s="122"/>
      <c r="J21" s="122"/>
      <c r="K21" s="122">
        <v>150</v>
      </c>
      <c r="L21" s="122">
        <v>150</v>
      </c>
      <c r="M21" s="122"/>
      <c r="N21" s="122"/>
      <c r="O21" s="122"/>
      <c r="P21" s="122"/>
      <c r="Q21" s="122"/>
      <c r="R21" s="122"/>
      <c r="S21" s="122"/>
      <c r="T21" s="122"/>
      <c r="U21" s="122">
        <v>150</v>
      </c>
      <c r="V21" s="122">
        <v>150</v>
      </c>
      <c r="W21" s="122"/>
      <c r="X21" s="122"/>
      <c r="Y21" s="122"/>
      <c r="Z21" s="122">
        <v>150</v>
      </c>
      <c r="AA21" s="122">
        <v>150</v>
      </c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12"/>
    </row>
    <row r="22" spans="1:55" ht="45" customHeight="1">
      <c r="A22" s="117"/>
      <c r="B22" s="118"/>
      <c r="C22" s="119"/>
      <c r="D22" s="119"/>
      <c r="E22" s="119"/>
      <c r="F22" s="119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12"/>
    </row>
    <row r="23" spans="1:55" ht="45" customHeight="1">
      <c r="A23" s="117"/>
      <c r="B23" s="118"/>
      <c r="C23" s="119"/>
      <c r="D23" s="119"/>
      <c r="E23" s="119"/>
      <c r="F23" s="119"/>
      <c r="G23" s="126"/>
      <c r="H23" s="12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2"/>
    </row>
    <row r="24" spans="1:55" ht="45" customHeight="1">
      <c r="A24" s="117"/>
      <c r="B24" s="118"/>
      <c r="C24" s="119"/>
      <c r="D24" s="119"/>
      <c r="E24" s="119"/>
      <c r="F24" s="119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12"/>
    </row>
    <row r="25" spans="1:55" ht="45" customHeight="1">
      <c r="A25" s="117"/>
      <c r="B25" s="118"/>
      <c r="C25" s="119"/>
      <c r="D25" s="119"/>
      <c r="E25" s="119"/>
      <c r="F25" s="119"/>
      <c r="G25" s="126"/>
      <c r="H25" s="12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2"/>
    </row>
    <row r="26" spans="1:55" ht="45" customHeight="1">
      <c r="A26" s="117"/>
      <c r="B26" s="118"/>
      <c r="C26" s="119"/>
      <c r="D26" s="119"/>
      <c r="E26" s="119"/>
      <c r="F26" s="119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12"/>
    </row>
    <row r="27" spans="1:55" ht="45" customHeight="1">
      <c r="A27" s="117"/>
      <c r="B27" s="118"/>
      <c r="C27" s="119"/>
      <c r="D27" s="119"/>
      <c r="E27" s="119"/>
      <c r="F27" s="119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12"/>
    </row>
    <row r="28" spans="1:55" ht="45" customHeight="1">
      <c r="A28" s="117"/>
      <c r="B28" s="118"/>
      <c r="C28" s="119"/>
      <c r="D28" s="119"/>
      <c r="E28" s="119"/>
      <c r="F28" s="119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12"/>
    </row>
    <row r="29" spans="1:55" ht="45" customHeight="1">
      <c r="A29" s="117"/>
      <c r="B29" s="118"/>
      <c r="C29" s="119"/>
      <c r="D29" s="119"/>
      <c r="E29" s="119"/>
      <c r="F29" s="119"/>
      <c r="G29" s="126"/>
      <c r="H29" s="12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12"/>
    </row>
    <row r="30" spans="1:55" ht="45" customHeight="1">
      <c r="A30" s="117"/>
      <c r="B30" s="118"/>
      <c r="C30" s="119"/>
      <c r="D30" s="119"/>
      <c r="E30" s="119"/>
      <c r="F30" s="119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12"/>
    </row>
    <row r="31" spans="1:55" ht="45" customHeight="1">
      <c r="A31" s="117"/>
      <c r="B31" s="118"/>
      <c r="C31" s="119"/>
      <c r="D31" s="119"/>
      <c r="E31" s="119"/>
      <c r="F31" s="119"/>
      <c r="G31" s="126"/>
      <c r="H31" s="12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12"/>
    </row>
    <row r="32" spans="1:55" ht="45" customHeight="1">
      <c r="A32" s="117"/>
      <c r="B32" s="118"/>
      <c r="C32" s="119"/>
      <c r="D32" s="119"/>
      <c r="E32" s="119"/>
      <c r="F32" s="119"/>
      <c r="G32" s="126"/>
      <c r="H32" s="12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12"/>
    </row>
    <row r="33" spans="1:55" ht="45" customHeight="1">
      <c r="A33" s="117"/>
      <c r="B33" s="118"/>
      <c r="C33" s="119"/>
      <c r="D33" s="119"/>
      <c r="E33" s="119"/>
      <c r="F33" s="119"/>
      <c r="G33" s="126"/>
      <c r="H33" s="12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12"/>
    </row>
    <row r="34" spans="1:55" ht="45" customHeight="1">
      <c r="A34" s="117"/>
      <c r="B34" s="118"/>
      <c r="C34" s="119"/>
      <c r="D34" s="119"/>
      <c r="E34" s="119"/>
      <c r="F34" s="119"/>
      <c r="G34" s="126"/>
      <c r="H34" s="126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12"/>
    </row>
    <row r="35" spans="1:55" ht="45" customHeight="1">
      <c r="A35" s="117"/>
      <c r="B35" s="118"/>
      <c r="C35" s="119"/>
      <c r="D35" s="119"/>
      <c r="E35" s="119"/>
      <c r="F35" s="119"/>
      <c r="G35" s="126"/>
      <c r="H35" s="12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12"/>
    </row>
    <row r="36" spans="1:55" ht="45" customHeight="1">
      <c r="A36" s="117"/>
      <c r="B36" s="118"/>
      <c r="C36" s="119"/>
      <c r="D36" s="119"/>
      <c r="E36" s="119"/>
      <c r="F36" s="119"/>
      <c r="G36" s="126"/>
      <c r="H36" s="12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2"/>
    </row>
    <row r="37" spans="1:55" ht="45" customHeight="1">
      <c r="A37" s="117"/>
      <c r="B37" s="118"/>
      <c r="C37" s="119"/>
      <c r="D37" s="119"/>
      <c r="E37" s="119"/>
      <c r="F37" s="119"/>
      <c r="G37" s="126"/>
      <c r="H37" s="126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2"/>
    </row>
    <row r="38" spans="1:55" ht="45" customHeight="1">
      <c r="A38" s="117"/>
      <c r="B38" s="118"/>
      <c r="C38" s="119"/>
      <c r="D38" s="119"/>
      <c r="E38" s="119"/>
      <c r="F38" s="119"/>
      <c r="G38" s="126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2"/>
    </row>
    <row r="39" spans="1:55" ht="45" customHeight="1">
      <c r="A39" s="117"/>
      <c r="B39" s="118"/>
      <c r="C39" s="119"/>
      <c r="D39" s="119"/>
      <c r="E39" s="119"/>
      <c r="F39" s="119"/>
      <c r="G39" s="126"/>
      <c r="H39" s="126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12"/>
    </row>
    <row r="40" spans="1:55" ht="45" customHeight="1">
      <c r="A40" s="117"/>
      <c r="B40" s="118"/>
      <c r="C40" s="119"/>
      <c r="D40" s="119"/>
      <c r="E40" s="119"/>
      <c r="F40" s="119"/>
      <c r="G40" s="126"/>
      <c r="H40" s="12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12"/>
    </row>
    <row r="41" spans="1:55" ht="45" customHeight="1">
      <c r="A41" s="117"/>
      <c r="B41" s="118"/>
      <c r="C41" s="119"/>
      <c r="D41" s="119"/>
      <c r="E41" s="119"/>
      <c r="F41" s="119"/>
      <c r="G41" s="126"/>
      <c r="H41" s="12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12"/>
    </row>
    <row r="42" spans="1:55" ht="45" customHeight="1">
      <c r="A42" s="117"/>
      <c r="B42" s="118"/>
      <c r="C42" s="119"/>
      <c r="D42" s="119"/>
      <c r="E42" s="119"/>
      <c r="F42" s="119"/>
      <c r="G42" s="126"/>
      <c r="H42" s="126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12"/>
    </row>
    <row r="43" spans="1:55" ht="45" customHeight="1">
      <c r="A43" s="117"/>
      <c r="B43" s="118"/>
      <c r="C43" s="119"/>
      <c r="D43" s="119"/>
      <c r="E43" s="119"/>
      <c r="F43" s="119"/>
      <c r="G43" s="126"/>
      <c r="H43" s="1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12"/>
    </row>
    <row r="44" spans="1:55" ht="45" customHeight="1">
      <c r="A44" s="117"/>
      <c r="B44" s="118"/>
      <c r="C44" s="119"/>
      <c r="D44" s="119"/>
      <c r="E44" s="119"/>
      <c r="F44" s="119"/>
      <c r="G44" s="126"/>
      <c r="H44" s="1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12"/>
    </row>
    <row r="45" spans="1:55" ht="45" customHeight="1">
      <c r="A45" s="117"/>
      <c r="B45" s="118"/>
      <c r="C45" s="119"/>
      <c r="D45" s="119"/>
      <c r="E45" s="119"/>
      <c r="F45" s="119"/>
      <c r="G45" s="126"/>
      <c r="H45" s="1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12"/>
    </row>
    <row r="46" spans="1:55" ht="45" customHeight="1">
      <c r="A46" s="117"/>
      <c r="B46" s="118"/>
      <c r="C46" s="119"/>
      <c r="D46" s="119"/>
      <c r="E46" s="119"/>
      <c r="F46" s="119"/>
      <c r="G46" s="126"/>
      <c r="H46" s="126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12"/>
    </row>
    <row r="47" spans="1:55" ht="45" customHeight="1">
      <c r="A47" s="117"/>
      <c r="B47" s="118"/>
      <c r="C47" s="119"/>
      <c r="D47" s="119"/>
      <c r="E47" s="119"/>
      <c r="F47" s="119"/>
      <c r="G47" s="126"/>
      <c r="H47" s="12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12"/>
    </row>
    <row r="48" spans="1:55" ht="45" customHeight="1">
      <c r="A48" s="117"/>
      <c r="B48" s="118"/>
      <c r="C48" s="119"/>
      <c r="D48" s="119"/>
      <c r="E48" s="119"/>
      <c r="F48" s="119"/>
      <c r="G48" s="126"/>
      <c r="H48" s="126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12"/>
    </row>
    <row r="49" spans="1:55" ht="48.75" customHeight="1">
      <c r="A49" s="117"/>
      <c r="B49" s="118"/>
      <c r="C49" s="119"/>
      <c r="D49" s="119"/>
      <c r="E49" s="119"/>
      <c r="F49" s="119"/>
      <c r="G49" s="126"/>
      <c r="H49" s="1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12"/>
    </row>
    <row r="50" spans="1:55" ht="48.75" customHeight="1">
      <c r="A50" s="117"/>
      <c r="B50" s="118"/>
      <c r="C50" s="119"/>
      <c r="D50" s="119"/>
      <c r="E50" s="119"/>
      <c r="F50" s="119"/>
      <c r="G50" s="126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12"/>
    </row>
    <row r="51" spans="1:55" ht="48.75" customHeight="1">
      <c r="A51" s="117"/>
      <c r="B51" s="118"/>
      <c r="C51" s="119"/>
      <c r="D51" s="119"/>
      <c r="E51" s="119"/>
      <c r="F51" s="119"/>
      <c r="G51" s="126"/>
      <c r="H51" s="126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12"/>
    </row>
    <row r="52" spans="1:55" ht="48.75" customHeight="1">
      <c r="A52" s="117"/>
      <c r="B52" s="118"/>
      <c r="C52" s="119"/>
      <c r="D52" s="119"/>
      <c r="E52" s="119"/>
      <c r="F52" s="119"/>
      <c r="G52" s="126"/>
      <c r="H52" s="12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12"/>
    </row>
    <row r="53" spans="1:55" ht="48.75" customHeight="1">
      <c r="A53" s="117"/>
      <c r="B53" s="118"/>
      <c r="C53" s="119"/>
      <c r="D53" s="119"/>
      <c r="E53" s="119"/>
      <c r="F53" s="119"/>
      <c r="G53" s="126"/>
      <c r="H53" s="126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12"/>
    </row>
    <row r="54" spans="1:55" ht="48.75" customHeight="1">
      <c r="A54" s="117"/>
      <c r="B54" s="118"/>
      <c r="C54" s="119"/>
      <c r="D54" s="119"/>
      <c r="E54" s="119"/>
      <c r="F54" s="119"/>
      <c r="G54" s="126"/>
      <c r="H54" s="126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12"/>
    </row>
    <row r="55" spans="1:55" ht="48.75" customHeight="1">
      <c r="A55" s="117"/>
      <c r="B55" s="118"/>
      <c r="C55" s="119"/>
      <c r="D55" s="119"/>
      <c r="E55" s="119"/>
      <c r="F55" s="119"/>
      <c r="G55" s="126"/>
      <c r="H55" s="126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12"/>
    </row>
    <row r="56" spans="1:55" ht="48.75" customHeight="1">
      <c r="A56" s="117"/>
      <c r="B56" s="118"/>
      <c r="C56" s="119"/>
      <c r="D56" s="119"/>
      <c r="E56" s="119"/>
      <c r="F56" s="119"/>
      <c r="G56" s="126"/>
      <c r="H56" s="126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12"/>
    </row>
    <row r="57" spans="1:55" ht="48.75" customHeight="1">
      <c r="A57" s="117"/>
      <c r="B57" s="118"/>
      <c r="C57" s="119"/>
      <c r="D57" s="119"/>
      <c r="E57" s="119"/>
      <c r="F57" s="119"/>
      <c r="G57" s="126"/>
      <c r="H57" s="126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12"/>
    </row>
    <row r="58" spans="1:55" ht="24.95" customHeight="1">
      <c r="A58" s="115"/>
      <c r="B58" s="115"/>
      <c r="C58" s="116"/>
      <c r="D58" s="116"/>
      <c r="E58" s="116"/>
      <c r="F58" s="11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16"/>
    </row>
    <row r="59" spans="1:55" ht="24.95" customHeight="1">
      <c r="A59" s="115"/>
      <c r="B59" s="115"/>
      <c r="C59" s="116"/>
      <c r="D59" s="116"/>
      <c r="E59" s="116"/>
      <c r="F59" s="11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16"/>
    </row>
    <row r="60" spans="1:55" ht="24.95" customHeight="1">
      <c r="A60" s="115"/>
      <c r="B60" s="115"/>
      <c r="C60" s="116"/>
      <c r="D60" s="116"/>
      <c r="E60" s="116"/>
      <c r="F60" s="11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16"/>
    </row>
    <row r="61" spans="1:55" ht="24.95" customHeight="1">
      <c r="A61" s="115"/>
      <c r="B61" s="115"/>
      <c r="C61" s="116"/>
      <c r="D61" s="116"/>
      <c r="E61" s="116"/>
      <c r="F61" s="11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16"/>
    </row>
    <row r="62" spans="1:55" ht="24.95" customHeight="1">
      <c r="A62" s="115"/>
      <c r="B62" s="115"/>
      <c r="C62" s="116"/>
      <c r="D62" s="116"/>
      <c r="E62" s="116"/>
      <c r="F62" s="11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16"/>
    </row>
    <row r="63" spans="1:55" ht="24.95" customHeight="1">
      <c r="A63" s="115"/>
      <c r="B63" s="115"/>
      <c r="C63" s="116"/>
      <c r="D63" s="116"/>
      <c r="E63" s="116"/>
      <c r="F63" s="11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16"/>
    </row>
    <row r="64" spans="1:55" ht="24.95" customHeight="1">
      <c r="A64" s="115"/>
      <c r="B64" s="115"/>
      <c r="C64" s="116"/>
      <c r="D64" s="116"/>
      <c r="E64" s="116"/>
      <c r="F64" s="11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16"/>
    </row>
    <row r="65" spans="1:55" ht="24.95" customHeight="1">
      <c r="A65" s="115"/>
      <c r="B65" s="115"/>
      <c r="C65" s="116"/>
      <c r="D65" s="116"/>
      <c r="E65" s="116"/>
      <c r="F65" s="11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16"/>
    </row>
    <row r="66" spans="1:55" ht="24.95" customHeight="1">
      <c r="A66" s="115"/>
      <c r="B66" s="115"/>
      <c r="C66" s="116"/>
      <c r="D66" s="116"/>
      <c r="E66" s="116"/>
      <c r="F66" s="11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16"/>
    </row>
    <row r="67" spans="1:55" ht="24.95" customHeight="1">
      <c r="A67" s="111" t="s">
        <v>31</v>
      </c>
      <c r="B67" s="112" t="s">
        <v>32</v>
      </c>
      <c r="C67" s="112"/>
      <c r="D67" s="112"/>
      <c r="E67" s="112"/>
      <c r="F67" s="11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12"/>
    </row>
    <row r="68" spans="1:55" ht="24.95" customHeight="1">
      <c r="A68" s="111" t="s">
        <v>33</v>
      </c>
      <c r="B68" s="112" t="s">
        <v>34</v>
      </c>
      <c r="C68" s="112"/>
      <c r="D68" s="112"/>
      <c r="E68" s="112"/>
      <c r="F68" s="11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12"/>
    </row>
    <row r="69" spans="1:55" ht="24.95" customHeight="1">
      <c r="A69" s="115"/>
      <c r="B69" s="115" t="s">
        <v>46</v>
      </c>
      <c r="C69" s="116"/>
      <c r="D69" s="116"/>
      <c r="E69" s="116"/>
      <c r="F69" s="11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16"/>
    </row>
    <row r="70" spans="1:55" ht="43.5" customHeight="1">
      <c r="A70" s="115" t="s">
        <v>30</v>
      </c>
      <c r="B70" s="116" t="s">
        <v>123</v>
      </c>
      <c r="C70" s="116"/>
      <c r="D70" s="116"/>
      <c r="E70" s="116"/>
      <c r="F70" s="11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16"/>
    </row>
    <row r="71" spans="1:55" ht="45" customHeight="1">
      <c r="A71" s="115" t="s">
        <v>79</v>
      </c>
      <c r="B71" s="116" t="s">
        <v>119</v>
      </c>
      <c r="C71" s="116"/>
      <c r="D71" s="116"/>
      <c r="E71" s="116"/>
      <c r="F71" s="11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16"/>
    </row>
    <row r="72" spans="1:55" ht="78.75" customHeight="1">
      <c r="A72" s="115" t="s">
        <v>81</v>
      </c>
      <c r="B72" s="116" t="s">
        <v>120</v>
      </c>
      <c r="C72" s="116"/>
      <c r="D72" s="116"/>
      <c r="E72" s="116"/>
      <c r="F72" s="11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16"/>
    </row>
    <row r="73" spans="1:55" ht="51" customHeight="1">
      <c r="A73" s="115"/>
      <c r="B73" s="115" t="s">
        <v>247</v>
      </c>
      <c r="C73" s="116"/>
      <c r="D73" s="116"/>
      <c r="E73" s="116"/>
      <c r="F73" s="11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16"/>
    </row>
    <row r="74" spans="1:55" s="140" customFormat="1" ht="80.25" customHeight="1">
      <c r="A74" s="117" t="s">
        <v>15</v>
      </c>
      <c r="B74" s="118" t="s">
        <v>256</v>
      </c>
      <c r="C74" s="123">
        <v>7557331</v>
      </c>
      <c r="D74" s="119" t="s">
        <v>241</v>
      </c>
      <c r="E74" s="119" t="s">
        <v>267</v>
      </c>
      <c r="F74" s="119" t="s">
        <v>270</v>
      </c>
      <c r="G74" s="120">
        <v>5158.7209999999995</v>
      </c>
      <c r="H74" s="120">
        <v>5158.7209999999995</v>
      </c>
      <c r="I74" s="136"/>
      <c r="J74" s="136"/>
      <c r="K74" s="120">
        <f>L74</f>
        <v>4379</v>
      </c>
      <c r="L74" s="120">
        <v>4379</v>
      </c>
      <c r="M74" s="136"/>
      <c r="N74" s="136"/>
      <c r="O74" s="137">
        <v>3692</v>
      </c>
      <c r="P74" s="137">
        <v>3692</v>
      </c>
      <c r="Q74" s="136"/>
      <c r="R74" s="136"/>
      <c r="S74" s="138">
        <f>P74</f>
        <v>3692</v>
      </c>
      <c r="T74" s="138">
        <f>S74-0.0007</f>
        <v>3691.9992999999999</v>
      </c>
      <c r="U74" s="138">
        <v>1467</v>
      </c>
      <c r="V74" s="138">
        <v>1467</v>
      </c>
      <c r="W74" s="136"/>
      <c r="X74" s="136"/>
      <c r="Y74" s="136">
        <f>Z74</f>
        <v>631.96299999999997</v>
      </c>
      <c r="Z74" s="136">
        <v>631.96299999999997</v>
      </c>
      <c r="AA74" s="136">
        <f>Z74</f>
        <v>631.96299999999997</v>
      </c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9"/>
    </row>
    <row r="75" spans="1:55" s="140" customFormat="1" ht="50.25" customHeight="1">
      <c r="A75" s="117" t="s">
        <v>15</v>
      </c>
      <c r="B75" s="118" t="s">
        <v>257</v>
      </c>
      <c r="C75" s="141">
        <v>7569889</v>
      </c>
      <c r="D75" s="119" t="s">
        <v>236</v>
      </c>
      <c r="E75" s="119" t="s">
        <v>268</v>
      </c>
      <c r="F75" s="119" t="s">
        <v>271</v>
      </c>
      <c r="G75" s="120">
        <v>886.5</v>
      </c>
      <c r="H75" s="120">
        <v>886.5</v>
      </c>
      <c r="I75" s="136"/>
      <c r="J75" s="136"/>
      <c r="K75" s="120">
        <f t="shared" ref="K75:K87" si="0">L75</f>
        <v>587</v>
      </c>
      <c r="L75" s="120">
        <v>587</v>
      </c>
      <c r="M75" s="136"/>
      <c r="N75" s="136"/>
      <c r="O75" s="136">
        <v>578</v>
      </c>
      <c r="P75" s="136">
        <v>578</v>
      </c>
      <c r="Q75" s="136"/>
      <c r="R75" s="136"/>
      <c r="S75" s="136">
        <v>578</v>
      </c>
      <c r="T75" s="136">
        <v>578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</row>
    <row r="76" spans="1:55" s="140" customFormat="1" ht="98.25" customHeight="1">
      <c r="A76" s="117" t="s">
        <v>15</v>
      </c>
      <c r="B76" s="118" t="s">
        <v>258</v>
      </c>
      <c r="C76" s="141">
        <v>7569891</v>
      </c>
      <c r="D76" s="119" t="s">
        <v>236</v>
      </c>
      <c r="E76" s="119">
        <v>2016</v>
      </c>
      <c r="F76" s="119" t="s">
        <v>272</v>
      </c>
      <c r="G76" s="120">
        <v>921.3</v>
      </c>
      <c r="H76" s="120">
        <v>921.3</v>
      </c>
      <c r="I76" s="136"/>
      <c r="J76" s="136"/>
      <c r="K76" s="120">
        <f t="shared" si="0"/>
        <v>921</v>
      </c>
      <c r="L76" s="120">
        <v>921</v>
      </c>
      <c r="M76" s="136"/>
      <c r="N76" s="136"/>
      <c r="O76" s="136">
        <v>921</v>
      </c>
      <c r="P76" s="136">
        <v>921</v>
      </c>
      <c r="Q76" s="136"/>
      <c r="R76" s="136"/>
      <c r="S76" s="136">
        <v>921</v>
      </c>
      <c r="T76" s="136">
        <v>921</v>
      </c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9"/>
    </row>
    <row r="77" spans="1:55" s="140" customFormat="1" ht="93.75" customHeight="1">
      <c r="A77" s="119" t="s">
        <v>15</v>
      </c>
      <c r="B77" s="118" t="s">
        <v>259</v>
      </c>
      <c r="C77" s="141">
        <v>7576884</v>
      </c>
      <c r="D77" s="119" t="s">
        <v>241</v>
      </c>
      <c r="E77" s="119" t="s">
        <v>267</v>
      </c>
      <c r="F77" s="119" t="s">
        <v>273</v>
      </c>
      <c r="G77" s="120">
        <v>3632.2983450000002</v>
      </c>
      <c r="H77" s="120">
        <v>3632.2983450000002</v>
      </c>
      <c r="I77" s="136"/>
      <c r="J77" s="136"/>
      <c r="K77" s="120">
        <f t="shared" si="0"/>
        <v>841</v>
      </c>
      <c r="L77" s="120">
        <v>841</v>
      </c>
      <c r="M77" s="136"/>
      <c r="N77" s="136"/>
      <c r="O77" s="136">
        <v>1432</v>
      </c>
      <c r="P77" s="136">
        <v>1432</v>
      </c>
      <c r="Q77" s="136"/>
      <c r="R77" s="136"/>
      <c r="S77" s="136">
        <v>760</v>
      </c>
      <c r="T77" s="136">
        <v>760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9"/>
    </row>
    <row r="78" spans="1:55" s="140" customFormat="1" ht="63.75" customHeight="1">
      <c r="A78" s="119" t="s">
        <v>15</v>
      </c>
      <c r="B78" s="118" t="s">
        <v>260</v>
      </c>
      <c r="C78" s="141">
        <v>7612160</v>
      </c>
      <c r="D78" s="119" t="s">
        <v>241</v>
      </c>
      <c r="E78" s="119" t="s">
        <v>251</v>
      </c>
      <c r="F78" s="119" t="s">
        <v>274</v>
      </c>
      <c r="G78" s="120">
        <v>4015.3139999999999</v>
      </c>
      <c r="H78" s="120">
        <v>4015.3139999999999</v>
      </c>
      <c r="I78" s="136"/>
      <c r="J78" s="136"/>
      <c r="K78" s="120">
        <f t="shared" si="0"/>
        <v>4015</v>
      </c>
      <c r="L78" s="120">
        <v>4015</v>
      </c>
      <c r="M78" s="136"/>
      <c r="N78" s="136"/>
      <c r="O78" s="136"/>
      <c r="P78" s="136"/>
      <c r="Q78" s="136"/>
      <c r="R78" s="136"/>
      <c r="S78" s="136"/>
      <c r="T78" s="136"/>
      <c r="U78" s="136">
        <v>1998</v>
      </c>
      <c r="V78" s="136">
        <v>1998</v>
      </c>
      <c r="W78" s="136"/>
      <c r="X78" s="136"/>
      <c r="Y78" s="136"/>
      <c r="Z78" s="136">
        <f>AA78</f>
        <v>1638.249</v>
      </c>
      <c r="AA78" s="136">
        <f>1638.249</f>
        <v>1638.249</v>
      </c>
      <c r="AB78" s="136">
        <f>AA7</f>
        <v>0</v>
      </c>
      <c r="AC78" s="136"/>
      <c r="AD78" s="136"/>
      <c r="AE78" s="136"/>
      <c r="AF78" s="136">
        <v>2017</v>
      </c>
      <c r="AG78" s="136">
        <v>2017</v>
      </c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9"/>
    </row>
    <row r="79" spans="1:55" s="140" customFormat="1" ht="65.25" customHeight="1">
      <c r="A79" s="117" t="s">
        <v>15</v>
      </c>
      <c r="B79" s="118" t="s">
        <v>261</v>
      </c>
      <c r="C79" s="141">
        <v>7621054</v>
      </c>
      <c r="D79" s="119" t="s">
        <v>236</v>
      </c>
      <c r="E79" s="119" t="s">
        <v>251</v>
      </c>
      <c r="F79" s="128" t="s">
        <v>275</v>
      </c>
      <c r="G79" s="120">
        <v>2293.4404039999999</v>
      </c>
      <c r="H79" s="120">
        <v>2293.4404039999999</v>
      </c>
      <c r="I79" s="136"/>
      <c r="J79" s="136"/>
      <c r="K79" s="120">
        <f t="shared" si="0"/>
        <v>1844.867</v>
      </c>
      <c r="L79" s="120">
        <f>2054-209.133</f>
        <v>1844.867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9"/>
    </row>
    <row r="80" spans="1:55" s="140" customFormat="1" ht="50.25" customHeight="1">
      <c r="A80" s="117" t="s">
        <v>15</v>
      </c>
      <c r="B80" s="118" t="s">
        <v>242</v>
      </c>
      <c r="C80" s="141">
        <v>7653237</v>
      </c>
      <c r="D80" s="119" t="s">
        <v>241</v>
      </c>
      <c r="E80" s="120" t="s">
        <v>248</v>
      </c>
      <c r="F80" s="139" t="s">
        <v>250</v>
      </c>
      <c r="G80" s="121">
        <v>1590</v>
      </c>
      <c r="H80" s="121">
        <v>1590</v>
      </c>
      <c r="I80" s="136"/>
      <c r="J80" s="136"/>
      <c r="K80" s="120">
        <f t="shared" si="0"/>
        <v>1490</v>
      </c>
      <c r="L80" s="120">
        <v>1490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9"/>
    </row>
    <row r="81" spans="1:55" s="140" customFormat="1" ht="47.25" customHeight="1">
      <c r="A81" s="117" t="s">
        <v>15</v>
      </c>
      <c r="B81" s="118" t="s">
        <v>243</v>
      </c>
      <c r="C81" s="141">
        <v>7654493</v>
      </c>
      <c r="D81" s="119" t="s">
        <v>241</v>
      </c>
      <c r="E81" s="119" t="s">
        <v>248</v>
      </c>
      <c r="F81" s="124" t="s">
        <v>252</v>
      </c>
      <c r="G81" s="121">
        <v>2293.4404039999999</v>
      </c>
      <c r="H81" s="121">
        <v>2293.4404039999999</v>
      </c>
      <c r="I81" s="136"/>
      <c r="J81" s="136"/>
      <c r="K81" s="120">
        <f t="shared" si="0"/>
        <v>1858</v>
      </c>
      <c r="L81" s="120">
        <v>1858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9"/>
    </row>
    <row r="82" spans="1:55" s="140" customFormat="1" ht="62.25" customHeight="1">
      <c r="A82" s="117" t="s">
        <v>15</v>
      </c>
      <c r="B82" s="118" t="s">
        <v>244</v>
      </c>
      <c r="C82" s="119"/>
      <c r="D82" s="119"/>
      <c r="E82" s="119" t="s">
        <v>249</v>
      </c>
      <c r="F82" s="124" t="s">
        <v>253</v>
      </c>
      <c r="G82" s="121">
        <v>1455.2619999999999</v>
      </c>
      <c r="H82" s="121">
        <v>1455.2619999999999</v>
      </c>
      <c r="I82" s="136"/>
      <c r="J82" s="136"/>
      <c r="K82" s="120">
        <f t="shared" si="0"/>
        <v>1335</v>
      </c>
      <c r="L82" s="120">
        <f>1423-88</f>
        <v>1335</v>
      </c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9"/>
    </row>
    <row r="83" spans="1:55" s="140" customFormat="1" ht="60" customHeight="1">
      <c r="A83" s="129" t="s">
        <v>15</v>
      </c>
      <c r="B83" s="118" t="s">
        <v>245</v>
      </c>
      <c r="C83" s="119">
        <v>7708106</v>
      </c>
      <c r="D83" s="119" t="s">
        <v>241</v>
      </c>
      <c r="E83" s="119" t="s">
        <v>248</v>
      </c>
      <c r="F83" s="119" t="s">
        <v>254</v>
      </c>
      <c r="G83" s="126">
        <v>4453.4960000000001</v>
      </c>
      <c r="H83" s="126">
        <v>4453.4960000000001</v>
      </c>
      <c r="I83" s="136"/>
      <c r="J83" s="136"/>
      <c r="K83" s="120">
        <f t="shared" si="0"/>
        <v>4272</v>
      </c>
      <c r="L83" s="120">
        <v>4272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9"/>
    </row>
    <row r="84" spans="1:55" s="140" customFormat="1" ht="66" customHeight="1">
      <c r="A84" s="129" t="s">
        <v>15</v>
      </c>
      <c r="B84" s="118" t="s">
        <v>262</v>
      </c>
      <c r="C84" s="119">
        <v>7652357</v>
      </c>
      <c r="D84" s="119" t="s">
        <v>241</v>
      </c>
      <c r="E84" s="119" t="s">
        <v>248</v>
      </c>
      <c r="F84" s="128" t="s">
        <v>276</v>
      </c>
      <c r="G84" s="120">
        <v>4200</v>
      </c>
      <c r="H84" s="120">
        <v>4200</v>
      </c>
      <c r="I84" s="136"/>
      <c r="J84" s="136"/>
      <c r="K84" s="120">
        <f t="shared" si="0"/>
        <v>1409</v>
      </c>
      <c r="L84" s="120">
        <f>610+799</f>
        <v>1409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9"/>
    </row>
    <row r="85" spans="1:55" s="140" customFormat="1" ht="66" customHeight="1">
      <c r="A85" s="117" t="s">
        <v>15</v>
      </c>
      <c r="B85" s="118" t="s">
        <v>246</v>
      </c>
      <c r="C85" s="141">
        <v>7658758</v>
      </c>
      <c r="D85" s="119" t="s">
        <v>241</v>
      </c>
      <c r="E85" s="119" t="s">
        <v>248</v>
      </c>
      <c r="F85" s="128" t="s">
        <v>276</v>
      </c>
      <c r="G85" s="120">
        <v>6145</v>
      </c>
      <c r="H85" s="120">
        <v>6145</v>
      </c>
      <c r="I85" s="136"/>
      <c r="J85" s="136"/>
      <c r="K85" s="120">
        <f t="shared" si="0"/>
        <v>2670</v>
      </c>
      <c r="L85" s="120">
        <v>2670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9"/>
    </row>
    <row r="86" spans="1:55" s="140" customFormat="1" ht="66" customHeight="1">
      <c r="A86" s="117" t="s">
        <v>15</v>
      </c>
      <c r="B86" s="118" t="s">
        <v>263</v>
      </c>
      <c r="C86" s="119">
        <v>7640768</v>
      </c>
      <c r="D86" s="119" t="s">
        <v>240</v>
      </c>
      <c r="E86" s="119" t="s">
        <v>251</v>
      </c>
      <c r="F86" s="128" t="s">
        <v>277</v>
      </c>
      <c r="G86" s="120">
        <v>9930.1450000000004</v>
      </c>
      <c r="H86" s="120">
        <v>9930.1450000000004</v>
      </c>
      <c r="I86" s="136"/>
      <c r="J86" s="136"/>
      <c r="K86" s="120">
        <f t="shared" si="0"/>
        <v>1371</v>
      </c>
      <c r="L86" s="120">
        <v>1371</v>
      </c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9"/>
    </row>
    <row r="87" spans="1:55" s="140" customFormat="1" ht="66" customHeight="1">
      <c r="A87" s="117" t="s">
        <v>15</v>
      </c>
      <c r="B87" s="118" t="s">
        <v>264</v>
      </c>
      <c r="C87" s="119">
        <v>7733978</v>
      </c>
      <c r="D87" s="119" t="s">
        <v>241</v>
      </c>
      <c r="E87" s="128" t="s">
        <v>248</v>
      </c>
      <c r="F87" s="128" t="s">
        <v>278</v>
      </c>
      <c r="G87" s="120">
        <f>4045.571616</f>
        <v>4045.5716160000002</v>
      </c>
      <c r="H87" s="120">
        <f>4045.571616</f>
        <v>4045.5716160000002</v>
      </c>
      <c r="I87" s="136"/>
      <c r="J87" s="136"/>
      <c r="K87" s="120">
        <f t="shared" si="0"/>
        <v>2320</v>
      </c>
      <c r="L87" s="120">
        <f>2320</f>
        <v>2320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9"/>
    </row>
    <row r="88" spans="1:55" s="140" customFormat="1" ht="66" customHeight="1">
      <c r="A88" s="117" t="s">
        <v>15</v>
      </c>
      <c r="B88" s="118" t="s">
        <v>265</v>
      </c>
      <c r="C88" s="139"/>
      <c r="D88" s="119" t="s">
        <v>240</v>
      </c>
      <c r="E88" s="119" t="s">
        <v>269</v>
      </c>
      <c r="F88" s="128" t="s">
        <v>279</v>
      </c>
      <c r="G88" s="130">
        <v>2202.6239999999998</v>
      </c>
      <c r="H88" s="130">
        <v>2202.6239999999998</v>
      </c>
      <c r="I88" s="136"/>
      <c r="J88" s="136"/>
      <c r="K88" s="120">
        <f>L88</f>
        <v>1748.5140000000001</v>
      </c>
      <c r="L88" s="120">
        <f>1455+88+55+209.133-58.619</f>
        <v>1748.5140000000001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9"/>
    </row>
    <row r="89" spans="1:55" s="140" customFormat="1" ht="66" customHeight="1">
      <c r="A89" s="117" t="s">
        <v>15</v>
      </c>
      <c r="B89" s="118" t="s">
        <v>266</v>
      </c>
      <c r="C89" s="119">
        <v>7733977</v>
      </c>
      <c r="D89" s="119" t="s">
        <v>241</v>
      </c>
      <c r="E89" s="128" t="s">
        <v>248</v>
      </c>
      <c r="F89" s="128" t="s">
        <v>280</v>
      </c>
      <c r="G89" s="120">
        <v>503.50590299999999</v>
      </c>
      <c r="H89" s="120">
        <v>503.50590299999999</v>
      </c>
      <c r="I89" s="136"/>
      <c r="J89" s="136"/>
      <c r="K89" s="120">
        <f>L89</f>
        <v>58.619</v>
      </c>
      <c r="L89" s="120">
        <v>58.619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9"/>
    </row>
    <row r="90" spans="1:55" ht="37.5" customHeight="1">
      <c r="A90" s="115"/>
      <c r="B90" s="116"/>
      <c r="C90" s="116"/>
      <c r="D90" s="116"/>
      <c r="E90" s="116"/>
      <c r="F90" s="116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16"/>
    </row>
    <row r="91" spans="1:55" ht="37.5" customHeight="1">
      <c r="A91" s="115"/>
      <c r="B91" s="116"/>
      <c r="C91" s="116"/>
      <c r="D91" s="116"/>
      <c r="E91" s="116"/>
      <c r="F91" s="11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16"/>
    </row>
    <row r="92" spans="1:55" ht="37.5" customHeight="1">
      <c r="A92" s="115"/>
      <c r="B92" s="116"/>
      <c r="C92" s="116"/>
      <c r="D92" s="116"/>
      <c r="E92" s="116"/>
      <c r="F92" s="116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16"/>
    </row>
    <row r="93" spans="1:55" ht="37.5" customHeight="1">
      <c r="A93" s="115"/>
      <c r="B93" s="116"/>
      <c r="C93" s="116"/>
      <c r="D93" s="116"/>
      <c r="E93" s="116"/>
      <c r="F93" s="11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16"/>
    </row>
    <row r="94" spans="1:55" ht="37.5" customHeight="1">
      <c r="A94" s="115"/>
      <c r="B94" s="116"/>
      <c r="C94" s="116"/>
      <c r="D94" s="116"/>
      <c r="E94" s="116"/>
      <c r="F94" s="116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16"/>
    </row>
    <row r="95" spans="1:55" ht="37.5" customHeight="1">
      <c r="A95" s="115"/>
      <c r="B95" s="116"/>
      <c r="C95" s="116"/>
      <c r="D95" s="116"/>
      <c r="E95" s="116"/>
      <c r="F95" s="11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16"/>
    </row>
    <row r="96" spans="1:55" ht="37.5" customHeight="1">
      <c r="A96" s="115"/>
      <c r="B96" s="116"/>
      <c r="C96" s="116"/>
      <c r="D96" s="116"/>
      <c r="E96" s="116"/>
      <c r="F96" s="11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16"/>
    </row>
    <row r="97" spans="1:55" ht="37.5" customHeight="1">
      <c r="A97" s="115"/>
      <c r="B97" s="116"/>
      <c r="C97" s="116"/>
      <c r="D97" s="116"/>
      <c r="E97" s="116"/>
      <c r="F97" s="116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16"/>
    </row>
    <row r="98" spans="1:55" ht="37.5" customHeight="1">
      <c r="A98" s="115"/>
      <c r="B98" s="116"/>
      <c r="C98" s="116"/>
      <c r="D98" s="116"/>
      <c r="E98" s="116"/>
      <c r="F98" s="11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16"/>
    </row>
    <row r="99" spans="1:55" ht="37.5" customHeight="1">
      <c r="A99" s="115"/>
      <c r="B99" s="116"/>
      <c r="C99" s="116"/>
      <c r="D99" s="116"/>
      <c r="E99" s="116"/>
      <c r="F99" s="11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16"/>
    </row>
    <row r="100" spans="1:55" ht="37.5" customHeight="1">
      <c r="A100" s="115"/>
      <c r="B100" s="116"/>
      <c r="C100" s="116"/>
      <c r="D100" s="116"/>
      <c r="E100" s="116"/>
      <c r="F100" s="11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16"/>
    </row>
    <row r="101" spans="1:55" ht="37.5" customHeight="1">
      <c r="A101" s="115"/>
      <c r="B101" s="116"/>
      <c r="C101" s="116"/>
      <c r="D101" s="116"/>
      <c r="E101" s="116"/>
      <c r="F101" s="11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16"/>
    </row>
    <row r="102" spans="1:55" ht="37.5" customHeight="1">
      <c r="A102" s="115"/>
      <c r="B102" s="116"/>
      <c r="C102" s="116"/>
      <c r="D102" s="116"/>
      <c r="E102" s="116"/>
      <c r="F102" s="11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16"/>
    </row>
    <row r="103" spans="1:55" ht="37.5" customHeight="1">
      <c r="A103" s="115"/>
      <c r="B103" s="116"/>
      <c r="C103" s="116"/>
      <c r="D103" s="116"/>
      <c r="E103" s="116"/>
      <c r="F103" s="116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16"/>
    </row>
    <row r="104" spans="1:55" ht="37.5" customHeight="1">
      <c r="A104" s="115"/>
      <c r="B104" s="116"/>
      <c r="C104" s="116"/>
      <c r="D104" s="116"/>
      <c r="E104" s="116"/>
      <c r="F104" s="11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16"/>
    </row>
    <row r="105" spans="1:55" ht="37.5" customHeight="1">
      <c r="A105" s="115"/>
      <c r="B105" s="116"/>
      <c r="C105" s="116"/>
      <c r="D105" s="116"/>
      <c r="E105" s="116"/>
      <c r="F105" s="116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16"/>
    </row>
    <row r="106" spans="1:55" ht="37.5" customHeight="1">
      <c r="A106" s="115"/>
      <c r="B106" s="116"/>
      <c r="C106" s="116"/>
      <c r="D106" s="116"/>
      <c r="E106" s="116"/>
      <c r="F106" s="116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16"/>
    </row>
    <row r="107" spans="1:55" ht="37.5" customHeight="1">
      <c r="A107" s="115"/>
      <c r="B107" s="116"/>
      <c r="C107" s="116"/>
      <c r="D107" s="116"/>
      <c r="E107" s="116"/>
      <c r="F107" s="11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16"/>
    </row>
    <row r="108" spans="1:55" ht="37.5" customHeight="1">
      <c r="A108" s="115"/>
      <c r="B108" s="116"/>
      <c r="C108" s="116"/>
      <c r="D108" s="116"/>
      <c r="E108" s="116"/>
      <c r="F108" s="116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16"/>
    </row>
    <row r="109" spans="1:55" ht="37.5" customHeight="1">
      <c r="A109" s="115"/>
      <c r="B109" s="116"/>
      <c r="C109" s="116"/>
      <c r="D109" s="116"/>
      <c r="E109" s="116"/>
      <c r="F109" s="11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16"/>
    </row>
    <row r="110" spans="1:55" ht="37.5" customHeight="1">
      <c r="A110" s="115"/>
      <c r="B110" s="116"/>
      <c r="C110" s="116"/>
      <c r="D110" s="116"/>
      <c r="E110" s="116"/>
      <c r="F110" s="116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16"/>
    </row>
    <row r="111" spans="1:55" ht="37.5" customHeight="1">
      <c r="A111" s="115"/>
      <c r="B111" s="116"/>
      <c r="C111" s="116"/>
      <c r="D111" s="116"/>
      <c r="E111" s="116"/>
      <c r="F111" s="116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16"/>
    </row>
    <row r="112" spans="1:55" ht="37.5" customHeight="1">
      <c r="A112" s="115"/>
      <c r="B112" s="116"/>
      <c r="C112" s="116"/>
      <c r="D112" s="116"/>
      <c r="E112" s="116"/>
      <c r="F112" s="116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16"/>
    </row>
    <row r="113" spans="1:55" ht="37.5" customHeight="1">
      <c r="A113" s="115"/>
      <c r="B113" s="116"/>
      <c r="C113" s="116"/>
      <c r="D113" s="116"/>
      <c r="E113" s="116"/>
      <c r="F113" s="116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16"/>
    </row>
    <row r="114" spans="1:55" ht="37.5" customHeight="1">
      <c r="A114" s="115"/>
      <c r="B114" s="116"/>
      <c r="C114" s="116"/>
      <c r="D114" s="116"/>
      <c r="E114" s="116"/>
      <c r="F114" s="11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16"/>
    </row>
    <row r="115" spans="1:55" ht="37.5" customHeight="1">
      <c r="A115" s="115"/>
      <c r="B115" s="116"/>
      <c r="C115" s="116"/>
      <c r="D115" s="116"/>
      <c r="E115" s="116"/>
      <c r="F115" s="116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16"/>
    </row>
    <row r="116" spans="1:55" ht="37.5" customHeight="1">
      <c r="A116" s="115"/>
      <c r="B116" s="116"/>
      <c r="C116" s="116"/>
      <c r="D116" s="116"/>
      <c r="E116" s="116"/>
      <c r="F116" s="116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16"/>
    </row>
    <row r="117" spans="1:55" ht="45" customHeight="1">
      <c r="A117" s="117"/>
      <c r="B117" s="118"/>
      <c r="C117" s="119"/>
      <c r="D117" s="119"/>
      <c r="E117" s="119"/>
      <c r="F117" s="119"/>
      <c r="G117" s="126"/>
      <c r="H117" s="126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12"/>
    </row>
    <row r="118" spans="1:55" ht="45" customHeight="1">
      <c r="A118" s="117"/>
      <c r="B118" s="118"/>
      <c r="C118" s="119"/>
      <c r="D118" s="119"/>
      <c r="E118" s="119"/>
      <c r="F118" s="119"/>
      <c r="G118" s="126"/>
      <c r="H118" s="126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12"/>
    </row>
    <row r="119" spans="1:55" ht="45" customHeight="1">
      <c r="A119" s="117"/>
      <c r="B119" s="118"/>
      <c r="C119" s="119"/>
      <c r="D119" s="119"/>
      <c r="E119" s="119"/>
      <c r="F119" s="119"/>
      <c r="G119" s="126"/>
      <c r="H119" s="126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12"/>
    </row>
    <row r="120" spans="1:55" ht="45" customHeight="1">
      <c r="A120" s="117"/>
      <c r="B120" s="118"/>
      <c r="C120" s="119"/>
      <c r="D120" s="119"/>
      <c r="E120" s="119"/>
      <c r="F120" s="119"/>
      <c r="G120" s="126"/>
      <c r="H120" s="126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12"/>
    </row>
    <row r="121" spans="1:55" ht="45" customHeight="1">
      <c r="A121" s="117"/>
      <c r="B121" s="118"/>
      <c r="C121" s="119"/>
      <c r="D121" s="119"/>
      <c r="E121" s="119"/>
      <c r="F121" s="119"/>
      <c r="G121" s="126"/>
      <c r="H121" s="126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12"/>
    </row>
    <row r="122" spans="1:55" ht="45" customHeight="1">
      <c r="A122" s="117"/>
      <c r="B122" s="118"/>
      <c r="C122" s="119"/>
      <c r="D122" s="119"/>
      <c r="E122" s="119"/>
      <c r="F122" s="119"/>
      <c r="G122" s="126"/>
      <c r="H122" s="126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12"/>
    </row>
    <row r="123" spans="1:55" ht="45" customHeight="1">
      <c r="A123" s="117"/>
      <c r="B123" s="118"/>
      <c r="C123" s="119"/>
      <c r="D123" s="119"/>
      <c r="E123" s="119"/>
      <c r="F123" s="119"/>
      <c r="G123" s="126"/>
      <c r="H123" s="126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12"/>
    </row>
    <row r="124" spans="1:55" ht="45" customHeight="1">
      <c r="A124" s="117"/>
      <c r="B124" s="118"/>
      <c r="C124" s="119"/>
      <c r="D124" s="119"/>
      <c r="E124" s="119"/>
      <c r="F124" s="119"/>
      <c r="G124" s="126"/>
      <c r="H124" s="126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12"/>
    </row>
    <row r="125" spans="1:55" ht="45" customHeight="1">
      <c r="A125" s="117"/>
      <c r="B125" s="118"/>
      <c r="C125" s="119"/>
      <c r="D125" s="119"/>
      <c r="E125" s="119"/>
      <c r="F125" s="119"/>
      <c r="G125" s="126"/>
      <c r="H125" s="126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12"/>
    </row>
    <row r="126" spans="1:55" ht="45" customHeight="1">
      <c r="A126" s="117"/>
      <c r="B126" s="118"/>
      <c r="C126" s="119"/>
      <c r="D126" s="119"/>
      <c r="E126" s="119"/>
      <c r="F126" s="119"/>
      <c r="G126" s="126"/>
      <c r="H126" s="126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12"/>
    </row>
    <row r="127" spans="1:55" ht="45" customHeight="1">
      <c r="A127" s="117"/>
      <c r="B127" s="118"/>
      <c r="C127" s="119"/>
      <c r="D127" s="119"/>
      <c r="E127" s="119"/>
      <c r="F127" s="119"/>
      <c r="G127" s="126"/>
      <c r="H127" s="126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12"/>
    </row>
    <row r="128" spans="1:55" ht="45" customHeight="1">
      <c r="A128" s="117"/>
      <c r="B128" s="118"/>
      <c r="C128" s="119"/>
      <c r="D128" s="119"/>
      <c r="E128" s="119"/>
      <c r="F128" s="119"/>
      <c r="G128" s="126"/>
      <c r="H128" s="126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12"/>
    </row>
    <row r="129" spans="1:55" ht="45" customHeight="1">
      <c r="A129" s="117"/>
      <c r="B129" s="118"/>
      <c r="C129" s="119"/>
      <c r="D129" s="119"/>
      <c r="E129" s="119"/>
      <c r="F129" s="119"/>
      <c r="G129" s="126"/>
      <c r="H129" s="126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12"/>
    </row>
    <row r="130" spans="1:55" ht="45" customHeight="1">
      <c r="A130" s="117"/>
      <c r="B130" s="118"/>
      <c r="C130" s="119"/>
      <c r="D130" s="119"/>
      <c r="E130" s="119"/>
      <c r="F130" s="119"/>
      <c r="G130" s="126"/>
      <c r="H130" s="126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12"/>
    </row>
    <row r="131" spans="1:55" ht="45" customHeight="1">
      <c r="A131" s="117"/>
      <c r="B131" s="118"/>
      <c r="C131" s="119"/>
      <c r="D131" s="119"/>
      <c r="E131" s="119"/>
      <c r="F131" s="119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12"/>
    </row>
    <row r="132" spans="1:55" ht="45" customHeight="1">
      <c r="A132" s="117"/>
      <c r="B132" s="118"/>
      <c r="C132" s="119"/>
      <c r="D132" s="119"/>
      <c r="E132" s="119"/>
      <c r="F132" s="119"/>
      <c r="G132" s="126"/>
      <c r="H132" s="126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12"/>
    </row>
    <row r="133" spans="1:55" ht="45" customHeight="1">
      <c r="A133" s="117"/>
      <c r="B133" s="118"/>
      <c r="C133" s="119"/>
      <c r="D133" s="119"/>
      <c r="E133" s="119"/>
      <c r="F133" s="119"/>
      <c r="G133" s="126"/>
      <c r="H133" s="126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12"/>
    </row>
    <row r="134" spans="1:55" ht="45" customHeight="1">
      <c r="A134" s="117"/>
      <c r="B134" s="118"/>
      <c r="C134" s="119"/>
      <c r="D134" s="119"/>
      <c r="E134" s="119"/>
      <c r="F134" s="119"/>
      <c r="G134" s="126"/>
      <c r="H134" s="126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12"/>
    </row>
    <row r="135" spans="1:55" ht="45" customHeight="1">
      <c r="A135" s="117"/>
      <c r="B135" s="118"/>
      <c r="C135" s="119"/>
      <c r="D135" s="119"/>
      <c r="E135" s="119"/>
      <c r="F135" s="119"/>
      <c r="G135" s="126"/>
      <c r="H135" s="126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12"/>
    </row>
    <row r="136" spans="1:55" ht="45" customHeight="1">
      <c r="A136" s="117"/>
      <c r="B136" s="118"/>
      <c r="C136" s="119"/>
      <c r="D136" s="119"/>
      <c r="E136" s="119"/>
      <c r="F136" s="119"/>
      <c r="G136" s="126"/>
      <c r="H136" s="126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12"/>
    </row>
    <row r="137" spans="1:55" ht="45" customHeight="1">
      <c r="A137" s="117"/>
      <c r="B137" s="118"/>
      <c r="C137" s="119"/>
      <c r="D137" s="119"/>
      <c r="E137" s="119"/>
      <c r="F137" s="119"/>
      <c r="G137" s="126"/>
      <c r="H137" s="126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12"/>
    </row>
    <row r="138" spans="1:55" ht="45" customHeight="1">
      <c r="A138" s="117"/>
      <c r="B138" s="118"/>
      <c r="C138" s="119"/>
      <c r="D138" s="119"/>
      <c r="E138" s="119"/>
      <c r="F138" s="119"/>
      <c r="G138" s="126"/>
      <c r="H138" s="126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12"/>
    </row>
    <row r="139" spans="1:55" ht="45" customHeight="1">
      <c r="A139" s="117"/>
      <c r="B139" s="118"/>
      <c r="C139" s="119"/>
      <c r="D139" s="119"/>
      <c r="E139" s="119"/>
      <c r="F139" s="119"/>
      <c r="G139" s="126"/>
      <c r="H139" s="126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12"/>
    </row>
    <row r="140" spans="1:55" ht="45" customHeight="1">
      <c r="A140" s="117"/>
      <c r="B140" s="118"/>
      <c r="C140" s="119"/>
      <c r="D140" s="119"/>
      <c r="E140" s="119"/>
      <c r="F140" s="119"/>
      <c r="G140" s="126"/>
      <c r="H140" s="126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12"/>
    </row>
    <row r="141" spans="1:55" ht="45" customHeight="1">
      <c r="A141" s="117"/>
      <c r="B141" s="118"/>
      <c r="C141" s="119"/>
      <c r="D141" s="119"/>
      <c r="E141" s="119"/>
      <c r="F141" s="119"/>
      <c r="G141" s="126"/>
      <c r="H141" s="126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12"/>
    </row>
    <row r="142" spans="1:55" ht="45" customHeight="1">
      <c r="A142" s="117"/>
      <c r="B142" s="118"/>
      <c r="C142" s="119"/>
      <c r="D142" s="119"/>
      <c r="E142" s="119"/>
      <c r="F142" s="119"/>
      <c r="G142" s="126"/>
      <c r="H142" s="126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12"/>
    </row>
    <row r="143" spans="1:55" ht="45" customHeight="1">
      <c r="A143" s="117"/>
      <c r="B143" s="118"/>
      <c r="C143" s="119"/>
      <c r="D143" s="119"/>
      <c r="E143" s="119"/>
      <c r="F143" s="119"/>
      <c r="G143" s="126"/>
      <c r="H143" s="126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12"/>
    </row>
    <row r="144" spans="1:55" ht="48.75" customHeight="1">
      <c r="A144" s="117"/>
      <c r="B144" s="118"/>
      <c r="C144" s="119"/>
      <c r="D144" s="119"/>
      <c r="E144" s="119"/>
      <c r="F144" s="119"/>
      <c r="G144" s="126"/>
      <c r="H144" s="126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12"/>
    </row>
    <row r="145" spans="1:55" ht="48.75" customHeight="1">
      <c r="A145" s="117"/>
      <c r="B145" s="118"/>
      <c r="C145" s="119"/>
      <c r="D145" s="119"/>
      <c r="E145" s="119"/>
      <c r="F145" s="119"/>
      <c r="G145" s="126"/>
      <c r="H145" s="126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12"/>
    </row>
    <row r="146" spans="1:55" ht="48.75" customHeight="1">
      <c r="A146" s="117"/>
      <c r="B146" s="118"/>
      <c r="C146" s="119"/>
      <c r="D146" s="119"/>
      <c r="E146" s="119"/>
      <c r="F146" s="119"/>
      <c r="G146" s="126"/>
      <c r="H146" s="126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12"/>
    </row>
    <row r="147" spans="1:55" ht="48.75" customHeight="1">
      <c r="A147" s="117"/>
      <c r="B147" s="118"/>
      <c r="C147" s="119"/>
      <c r="D147" s="119"/>
      <c r="E147" s="119"/>
      <c r="F147" s="119"/>
      <c r="G147" s="126"/>
      <c r="H147" s="126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12"/>
    </row>
    <row r="148" spans="1:55" ht="48.75" customHeight="1">
      <c r="A148" s="117"/>
      <c r="B148" s="118"/>
      <c r="C148" s="119"/>
      <c r="D148" s="119"/>
      <c r="E148" s="119"/>
      <c r="F148" s="119"/>
      <c r="G148" s="126"/>
      <c r="H148" s="126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12"/>
    </row>
    <row r="149" spans="1:55" ht="48.75" customHeight="1">
      <c r="A149" s="117"/>
      <c r="B149" s="118"/>
      <c r="C149" s="119"/>
      <c r="D149" s="119"/>
      <c r="E149" s="119"/>
      <c r="F149" s="119"/>
      <c r="G149" s="126"/>
      <c r="H149" s="126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12"/>
    </row>
    <row r="150" spans="1:55" ht="48.75" customHeight="1">
      <c r="A150" s="117"/>
      <c r="B150" s="118"/>
      <c r="C150" s="119"/>
      <c r="D150" s="119"/>
      <c r="E150" s="119"/>
      <c r="F150" s="119"/>
      <c r="G150" s="126"/>
      <c r="H150" s="126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12"/>
    </row>
    <row r="151" spans="1:55" ht="48.75" customHeight="1">
      <c r="A151" s="117"/>
      <c r="B151" s="118"/>
      <c r="C151" s="119"/>
      <c r="D151" s="119"/>
      <c r="E151" s="119"/>
      <c r="F151" s="119"/>
      <c r="G151" s="126"/>
      <c r="H151" s="126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12"/>
    </row>
    <row r="152" spans="1:55" ht="48.75" customHeight="1">
      <c r="A152" s="117"/>
      <c r="B152" s="118"/>
      <c r="C152" s="119"/>
      <c r="D152" s="119"/>
      <c r="E152" s="119"/>
      <c r="F152" s="119"/>
      <c r="G152" s="126"/>
      <c r="H152" s="126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12"/>
    </row>
    <row r="153" spans="1:55" ht="24.95" customHeight="1">
      <c r="A153" s="115"/>
      <c r="B153" s="115"/>
      <c r="C153" s="116"/>
      <c r="D153" s="116"/>
      <c r="E153" s="116"/>
      <c r="F153" s="11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16"/>
    </row>
    <row r="154" spans="1:55" ht="24.95" customHeight="1">
      <c r="A154" s="115"/>
      <c r="B154" s="115"/>
      <c r="C154" s="116"/>
      <c r="D154" s="116"/>
      <c r="E154" s="116"/>
      <c r="F154" s="11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16"/>
    </row>
    <row r="155" spans="1:55" ht="24.95" customHeight="1">
      <c r="A155" s="115"/>
      <c r="B155" s="115"/>
      <c r="C155" s="116"/>
      <c r="D155" s="116"/>
      <c r="E155" s="116"/>
      <c r="F155" s="116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16"/>
    </row>
    <row r="156" spans="1:55" ht="24.95" customHeight="1">
      <c r="A156" s="115"/>
      <c r="B156" s="115"/>
      <c r="C156" s="116"/>
      <c r="D156" s="116"/>
      <c r="E156" s="116"/>
      <c r="F156" s="116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16"/>
    </row>
    <row r="157" spans="1:55" ht="24.95" customHeight="1">
      <c r="A157" s="115"/>
      <c r="B157" s="115"/>
      <c r="C157" s="116"/>
      <c r="D157" s="116"/>
      <c r="E157" s="116"/>
      <c r="F157" s="116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16"/>
    </row>
    <row r="158" spans="1:55" ht="24.95" customHeight="1">
      <c r="A158" s="115"/>
      <c r="B158" s="115"/>
      <c r="C158" s="116"/>
      <c r="D158" s="116"/>
      <c r="E158" s="116"/>
      <c r="F158" s="116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16"/>
    </row>
    <row r="159" spans="1:55" ht="24.95" customHeight="1">
      <c r="A159" s="115"/>
      <c r="B159" s="115"/>
      <c r="C159" s="116"/>
      <c r="D159" s="116"/>
      <c r="E159" s="116"/>
      <c r="F159" s="116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16"/>
    </row>
    <row r="160" spans="1:55" ht="24.95" customHeight="1">
      <c r="A160" s="115"/>
      <c r="B160" s="115"/>
      <c r="C160" s="116"/>
      <c r="D160" s="116"/>
      <c r="E160" s="116"/>
      <c r="F160" s="116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16"/>
    </row>
    <row r="161" spans="1:55" ht="24.95" customHeight="1">
      <c r="A161" s="115"/>
      <c r="B161" s="115"/>
      <c r="C161" s="116"/>
      <c r="D161" s="116"/>
      <c r="E161" s="116"/>
      <c r="F161" s="116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16"/>
    </row>
    <row r="162" spans="1:55" ht="24.95" customHeight="1">
      <c r="A162" s="111" t="s">
        <v>31</v>
      </c>
      <c r="B162" s="112" t="s">
        <v>32</v>
      </c>
      <c r="C162" s="112"/>
      <c r="D162" s="112"/>
      <c r="E162" s="112"/>
      <c r="F162" s="11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12"/>
    </row>
    <row r="163" spans="1:55" ht="24.95" customHeight="1">
      <c r="A163" s="111" t="s">
        <v>33</v>
      </c>
      <c r="B163" s="112" t="s">
        <v>34</v>
      </c>
      <c r="C163" s="112"/>
      <c r="D163" s="112"/>
      <c r="E163" s="112"/>
      <c r="F163" s="11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12"/>
    </row>
    <row r="164" spans="1:55" s="131" customFormat="1" ht="24.95" customHeight="1">
      <c r="A164" s="115" t="s">
        <v>82</v>
      </c>
      <c r="B164" s="116" t="s">
        <v>122</v>
      </c>
      <c r="C164" s="116"/>
      <c r="D164" s="116"/>
      <c r="E164" s="116"/>
      <c r="F164" s="116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16"/>
    </row>
    <row r="165" spans="1:55" ht="24.95" customHeight="1">
      <c r="A165" s="111"/>
      <c r="B165" s="112" t="s">
        <v>5</v>
      </c>
      <c r="C165" s="112"/>
      <c r="D165" s="112"/>
      <c r="E165" s="112"/>
      <c r="F165" s="11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12"/>
    </row>
    <row r="166" spans="1:55" s="131" customFormat="1" ht="24.95" customHeight="1">
      <c r="A166" s="115"/>
      <c r="B166" s="116" t="s">
        <v>108</v>
      </c>
      <c r="C166" s="116"/>
      <c r="D166" s="116"/>
      <c r="E166" s="116"/>
      <c r="F166" s="11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16"/>
    </row>
    <row r="167" spans="1:55" ht="24.95" customHeight="1">
      <c r="A167" s="111" t="s">
        <v>31</v>
      </c>
      <c r="B167" s="112" t="s">
        <v>32</v>
      </c>
      <c r="C167" s="112"/>
      <c r="D167" s="112"/>
      <c r="E167" s="112"/>
      <c r="F167" s="11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12"/>
    </row>
    <row r="168" spans="1:55" ht="24.95" customHeight="1">
      <c r="A168" s="111" t="s">
        <v>33</v>
      </c>
      <c r="B168" s="112" t="s">
        <v>34</v>
      </c>
      <c r="C168" s="112"/>
      <c r="D168" s="112"/>
      <c r="E168" s="112"/>
      <c r="F168" s="11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12"/>
    </row>
    <row r="169" spans="1:55" s="131" customFormat="1" ht="24.95" customHeight="1">
      <c r="A169" s="115"/>
      <c r="B169" s="116" t="s">
        <v>109</v>
      </c>
      <c r="C169" s="116"/>
      <c r="D169" s="116"/>
      <c r="E169" s="116"/>
      <c r="F169" s="116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16"/>
    </row>
    <row r="170" spans="1:55" ht="24.95" customHeight="1">
      <c r="A170" s="111" t="s">
        <v>31</v>
      </c>
      <c r="B170" s="112" t="s">
        <v>32</v>
      </c>
      <c r="C170" s="112"/>
      <c r="D170" s="112"/>
      <c r="E170" s="112"/>
      <c r="F170" s="11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12"/>
    </row>
    <row r="171" spans="1:55" ht="24.95" customHeight="1">
      <c r="A171" s="111" t="s">
        <v>33</v>
      </c>
      <c r="B171" s="112" t="s">
        <v>34</v>
      </c>
      <c r="C171" s="112"/>
      <c r="D171" s="112"/>
      <c r="E171" s="112"/>
      <c r="F171" s="11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12"/>
    </row>
    <row r="172" spans="1:55" s="131" customFormat="1" ht="24.95" customHeight="1">
      <c r="A172" s="115" t="s">
        <v>35</v>
      </c>
      <c r="B172" s="116" t="s">
        <v>110</v>
      </c>
      <c r="C172" s="116"/>
      <c r="D172" s="116"/>
      <c r="E172" s="116"/>
      <c r="F172" s="116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16"/>
    </row>
    <row r="173" spans="1:55" s="131" customFormat="1" ht="24.95" customHeight="1">
      <c r="A173" s="115" t="s">
        <v>79</v>
      </c>
      <c r="B173" s="116" t="s">
        <v>121</v>
      </c>
      <c r="C173" s="116"/>
      <c r="D173" s="116"/>
      <c r="E173" s="116"/>
      <c r="F173" s="116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16"/>
    </row>
    <row r="174" spans="1:55" ht="24.95" customHeight="1">
      <c r="A174" s="111" t="s">
        <v>31</v>
      </c>
      <c r="B174" s="112" t="s">
        <v>32</v>
      </c>
      <c r="C174" s="112"/>
      <c r="D174" s="112"/>
      <c r="E174" s="112"/>
      <c r="F174" s="11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12"/>
    </row>
    <row r="175" spans="1:55" ht="24.95" customHeight="1">
      <c r="A175" s="111" t="s">
        <v>33</v>
      </c>
      <c r="B175" s="112" t="s">
        <v>34</v>
      </c>
      <c r="C175" s="112"/>
      <c r="D175" s="112"/>
      <c r="E175" s="112"/>
      <c r="F175" s="11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12"/>
    </row>
    <row r="176" spans="1:55" s="131" customFormat="1" ht="24.95" customHeight="1">
      <c r="A176" s="115" t="s">
        <v>81</v>
      </c>
      <c r="B176" s="116" t="s">
        <v>122</v>
      </c>
      <c r="C176" s="116"/>
      <c r="D176" s="116"/>
      <c r="E176" s="116"/>
      <c r="F176" s="11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16"/>
    </row>
    <row r="177" spans="1:55" ht="24.95" customHeight="1">
      <c r="A177" s="111" t="s">
        <v>31</v>
      </c>
      <c r="B177" s="112" t="s">
        <v>32</v>
      </c>
      <c r="C177" s="112"/>
      <c r="D177" s="112"/>
      <c r="E177" s="112"/>
      <c r="F177" s="11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12"/>
    </row>
    <row r="178" spans="1:55" ht="24.95" customHeight="1">
      <c r="A178" s="111" t="s">
        <v>33</v>
      </c>
      <c r="B178" s="112" t="s">
        <v>34</v>
      </c>
      <c r="C178" s="112"/>
      <c r="D178" s="112"/>
      <c r="E178" s="112"/>
      <c r="F178" s="11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12"/>
    </row>
    <row r="179" spans="1:55" ht="24.95" customHeight="1">
      <c r="A179" s="113" t="s">
        <v>20</v>
      </c>
      <c r="B179" s="114" t="s">
        <v>111</v>
      </c>
      <c r="C179" s="114"/>
      <c r="D179" s="114"/>
      <c r="E179" s="114"/>
      <c r="F179" s="114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14"/>
    </row>
    <row r="180" spans="1:55" ht="24.95" customHeight="1">
      <c r="A180" s="111"/>
      <c r="B180" s="112" t="s">
        <v>112</v>
      </c>
      <c r="C180" s="112"/>
      <c r="D180" s="112"/>
      <c r="E180" s="112"/>
      <c r="F180" s="11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12"/>
    </row>
    <row r="181" spans="1:55" ht="24.95" customHeight="1">
      <c r="A181" s="113" t="s">
        <v>33</v>
      </c>
      <c r="B181" s="114" t="s">
        <v>126</v>
      </c>
      <c r="C181" s="114"/>
      <c r="D181" s="114"/>
      <c r="E181" s="114"/>
      <c r="F181" s="114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14"/>
    </row>
    <row r="182" spans="1:55" ht="24.95" customHeight="1">
      <c r="A182" s="133" t="s">
        <v>33</v>
      </c>
      <c r="B182" s="134" t="s">
        <v>33</v>
      </c>
      <c r="C182" s="135"/>
      <c r="D182" s="135"/>
      <c r="E182" s="135"/>
      <c r="F182" s="13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35"/>
    </row>
    <row r="183" spans="1:55" ht="24.95" customHeight="1">
      <c r="A183" s="135"/>
      <c r="B183" s="135"/>
      <c r="C183" s="135"/>
      <c r="D183" s="135"/>
      <c r="E183" s="135"/>
      <c r="F183" s="13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35"/>
    </row>
  </sheetData>
  <mergeCells count="79"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S8:T8"/>
    <mergeCell ref="AE7:AN7"/>
    <mergeCell ref="AE8:AH8"/>
    <mergeCell ref="AI8:AN8"/>
    <mergeCell ref="U8:X8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AS9:AS11"/>
    <mergeCell ref="AT9:AT11"/>
    <mergeCell ref="AU9:AX9"/>
    <mergeCell ref="AP10:AP11"/>
    <mergeCell ref="AQ10:AR10"/>
    <mergeCell ref="AU10:AV10"/>
    <mergeCell ref="AW10:AX10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Y7:AY11"/>
    <mergeCell ref="AZ7:BB7"/>
    <mergeCell ref="AZ8:AZ11"/>
    <mergeCell ref="BA8:BB8"/>
    <mergeCell ref="BA9:BA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2" t="s">
        <v>231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</row>
    <row r="2" spans="1:56" s="13" customFormat="1" ht="18.75">
      <c r="A2" s="233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</row>
    <row r="3" spans="1:56" s="13" customFormat="1" ht="18.75">
      <c r="A3" s="232" t="s">
        <v>118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</row>
    <row r="4" spans="1:56" s="13" customFormat="1" ht="18.75">
      <c r="A4" s="233" t="str">
        <f>'Bieu 01 TH'!A4:AN4</f>
        <v>(Biểu mẫu kèm theo Công văn số              /SKHĐT-TH ngày           tháng       năm 2019 của Sở Kế hoạch và Đầu tư)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</row>
    <row r="5" spans="1:56" s="13" customFormat="1" ht="18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</row>
    <row r="6" spans="1:56" ht="52.5" customHeight="1">
      <c r="A6" s="231" t="s">
        <v>1</v>
      </c>
      <c r="B6" s="231" t="s">
        <v>21</v>
      </c>
      <c r="C6" s="231" t="s">
        <v>114</v>
      </c>
      <c r="D6" s="231" t="s">
        <v>104</v>
      </c>
      <c r="E6" s="231" t="s">
        <v>105</v>
      </c>
      <c r="F6" s="231" t="s">
        <v>106</v>
      </c>
      <c r="G6" s="231" t="s">
        <v>113</v>
      </c>
      <c r="H6" s="231"/>
      <c r="I6" s="231"/>
      <c r="J6" s="231" t="s">
        <v>116</v>
      </c>
      <c r="K6" s="231"/>
      <c r="L6" s="231" t="s">
        <v>115</v>
      </c>
      <c r="M6" s="231"/>
      <c r="N6" s="231"/>
      <c r="O6" s="231"/>
      <c r="P6" s="231" t="s">
        <v>28</v>
      </c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 t="s">
        <v>117</v>
      </c>
      <c r="BA6" s="231"/>
      <c r="BB6" s="231"/>
      <c r="BC6" s="231"/>
      <c r="BD6" s="231" t="s">
        <v>3</v>
      </c>
    </row>
    <row r="7" spans="1:56" ht="25.5" customHeight="1">
      <c r="A7" s="231"/>
      <c r="B7" s="231"/>
      <c r="C7" s="231"/>
      <c r="D7" s="231"/>
      <c r="E7" s="231"/>
      <c r="F7" s="231"/>
      <c r="G7" s="231" t="s">
        <v>24</v>
      </c>
      <c r="H7" s="231" t="s">
        <v>25</v>
      </c>
      <c r="I7" s="231"/>
      <c r="J7" s="231" t="s">
        <v>26</v>
      </c>
      <c r="K7" s="231" t="s">
        <v>68</v>
      </c>
      <c r="L7" s="231" t="s">
        <v>26</v>
      </c>
      <c r="M7" s="231" t="s">
        <v>68</v>
      </c>
      <c r="N7" s="231"/>
      <c r="O7" s="231"/>
      <c r="P7" s="231" t="s">
        <v>200</v>
      </c>
      <c r="Q7" s="231"/>
      <c r="R7" s="231"/>
      <c r="S7" s="231"/>
      <c r="T7" s="231"/>
      <c r="U7" s="231"/>
      <c r="V7" s="231" t="s">
        <v>202</v>
      </c>
      <c r="W7" s="231"/>
      <c r="X7" s="231"/>
      <c r="Y7" s="231"/>
      <c r="Z7" s="231"/>
      <c r="AA7" s="231"/>
      <c r="AB7" s="231"/>
      <c r="AC7" s="231"/>
      <c r="AD7" s="231"/>
      <c r="AE7" s="231"/>
      <c r="AF7" s="231" t="s">
        <v>203</v>
      </c>
      <c r="AG7" s="231"/>
      <c r="AH7" s="231"/>
      <c r="AI7" s="231"/>
      <c r="AJ7" s="231"/>
      <c r="AK7" s="231"/>
      <c r="AL7" s="231"/>
      <c r="AM7" s="231"/>
      <c r="AN7" s="231"/>
      <c r="AO7" s="231"/>
      <c r="AP7" s="231" t="s">
        <v>210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26</v>
      </c>
      <c r="BA7" s="231" t="s">
        <v>68</v>
      </c>
      <c r="BB7" s="231"/>
      <c r="BC7" s="231"/>
      <c r="BD7" s="231"/>
    </row>
    <row r="8" spans="1:56" ht="28.5" customHeight="1">
      <c r="A8" s="231"/>
      <c r="B8" s="231"/>
      <c r="C8" s="231"/>
      <c r="D8" s="231"/>
      <c r="E8" s="231"/>
      <c r="F8" s="231"/>
      <c r="G8" s="231"/>
      <c r="H8" s="231" t="s">
        <v>26</v>
      </c>
      <c r="I8" s="231" t="s">
        <v>68</v>
      </c>
      <c r="J8" s="231"/>
      <c r="K8" s="231"/>
      <c r="L8" s="231"/>
      <c r="M8" s="231" t="s">
        <v>27</v>
      </c>
      <c r="N8" s="231" t="s">
        <v>28</v>
      </c>
      <c r="O8" s="231"/>
      <c r="P8" s="231" t="s">
        <v>199</v>
      </c>
      <c r="Q8" s="231"/>
      <c r="R8" s="231"/>
      <c r="S8" s="231"/>
      <c r="T8" s="231" t="s">
        <v>201</v>
      </c>
      <c r="U8" s="231"/>
      <c r="V8" s="231" t="s">
        <v>199</v>
      </c>
      <c r="W8" s="231"/>
      <c r="X8" s="231"/>
      <c r="Y8" s="231"/>
      <c r="Z8" s="231" t="s">
        <v>206</v>
      </c>
      <c r="AA8" s="231"/>
      <c r="AB8" s="231"/>
      <c r="AC8" s="231"/>
      <c r="AD8" s="231"/>
      <c r="AE8" s="231"/>
      <c r="AF8" s="231" t="s">
        <v>199</v>
      </c>
      <c r="AG8" s="231"/>
      <c r="AH8" s="231"/>
      <c r="AI8" s="231"/>
      <c r="AJ8" s="231" t="s">
        <v>208</v>
      </c>
      <c r="AK8" s="231"/>
      <c r="AL8" s="231"/>
      <c r="AM8" s="231"/>
      <c r="AN8" s="231"/>
      <c r="AO8" s="231"/>
      <c r="AP8" s="231" t="s">
        <v>199</v>
      </c>
      <c r="AQ8" s="231"/>
      <c r="AR8" s="231"/>
      <c r="AS8" s="231"/>
      <c r="AT8" s="231" t="s">
        <v>211</v>
      </c>
      <c r="AU8" s="231"/>
      <c r="AV8" s="231"/>
      <c r="AW8" s="231"/>
      <c r="AX8" s="231"/>
      <c r="AY8" s="231"/>
      <c r="AZ8" s="231"/>
      <c r="BA8" s="231" t="s">
        <v>27</v>
      </c>
      <c r="BB8" s="231" t="s">
        <v>28</v>
      </c>
      <c r="BC8" s="231"/>
      <c r="BD8" s="231"/>
    </row>
    <row r="9" spans="1:56" ht="21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 t="s">
        <v>29</v>
      </c>
      <c r="O9" s="231" t="s">
        <v>44</v>
      </c>
      <c r="P9" s="231" t="s">
        <v>26</v>
      </c>
      <c r="Q9" s="231" t="s">
        <v>68</v>
      </c>
      <c r="R9" s="231"/>
      <c r="S9" s="231"/>
      <c r="T9" s="231" t="s">
        <v>26</v>
      </c>
      <c r="U9" s="231" t="s">
        <v>68</v>
      </c>
      <c r="V9" s="231" t="s">
        <v>26</v>
      </c>
      <c r="W9" s="231" t="s">
        <v>68</v>
      </c>
      <c r="X9" s="231"/>
      <c r="Y9" s="231"/>
      <c r="Z9" s="231" t="s">
        <v>26</v>
      </c>
      <c r="AA9" s="231" t="s">
        <v>214</v>
      </c>
      <c r="AB9" s="231" t="s">
        <v>28</v>
      </c>
      <c r="AC9" s="231"/>
      <c r="AD9" s="231"/>
      <c r="AE9" s="231"/>
      <c r="AF9" s="231" t="s">
        <v>26</v>
      </c>
      <c r="AG9" s="231" t="s">
        <v>68</v>
      </c>
      <c r="AH9" s="231"/>
      <c r="AI9" s="231"/>
      <c r="AJ9" s="231" t="s">
        <v>26</v>
      </c>
      <c r="AK9" s="231" t="s">
        <v>68</v>
      </c>
      <c r="AL9" s="231" t="s">
        <v>28</v>
      </c>
      <c r="AM9" s="231"/>
      <c r="AN9" s="231"/>
      <c r="AO9" s="231"/>
      <c r="AP9" s="231" t="s">
        <v>26</v>
      </c>
      <c r="AQ9" s="231" t="s">
        <v>68</v>
      </c>
      <c r="AR9" s="231"/>
      <c r="AS9" s="231"/>
      <c r="AT9" s="231" t="s">
        <v>26</v>
      </c>
      <c r="AU9" s="231" t="s">
        <v>68</v>
      </c>
      <c r="AV9" s="231" t="s">
        <v>28</v>
      </c>
      <c r="AW9" s="231"/>
      <c r="AX9" s="231"/>
      <c r="AY9" s="231"/>
      <c r="AZ9" s="231"/>
      <c r="BA9" s="231"/>
      <c r="BB9" s="231" t="s">
        <v>29</v>
      </c>
      <c r="BC9" s="231" t="s">
        <v>44</v>
      </c>
      <c r="BD9" s="231"/>
    </row>
    <row r="10" spans="1:56" ht="39.7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 t="s">
        <v>27</v>
      </c>
      <c r="R10" s="231" t="s">
        <v>28</v>
      </c>
      <c r="S10" s="231"/>
      <c r="T10" s="231"/>
      <c r="U10" s="231"/>
      <c r="V10" s="231"/>
      <c r="W10" s="231" t="s">
        <v>27</v>
      </c>
      <c r="X10" s="231" t="s">
        <v>28</v>
      </c>
      <c r="Y10" s="231"/>
      <c r="Z10" s="231"/>
      <c r="AA10" s="231"/>
      <c r="AB10" s="231" t="s">
        <v>207</v>
      </c>
      <c r="AC10" s="231"/>
      <c r="AD10" s="231" t="s">
        <v>204</v>
      </c>
      <c r="AE10" s="231"/>
      <c r="AF10" s="231"/>
      <c r="AG10" s="231" t="s">
        <v>27</v>
      </c>
      <c r="AH10" s="231" t="s">
        <v>28</v>
      </c>
      <c r="AI10" s="231"/>
      <c r="AJ10" s="231"/>
      <c r="AK10" s="231"/>
      <c r="AL10" s="231" t="s">
        <v>209</v>
      </c>
      <c r="AM10" s="231"/>
      <c r="AN10" s="231" t="s">
        <v>205</v>
      </c>
      <c r="AO10" s="231"/>
      <c r="AP10" s="231"/>
      <c r="AQ10" s="231" t="s">
        <v>27</v>
      </c>
      <c r="AR10" s="231" t="s">
        <v>28</v>
      </c>
      <c r="AS10" s="231"/>
      <c r="AT10" s="231"/>
      <c r="AU10" s="231"/>
      <c r="AV10" s="231" t="s">
        <v>212</v>
      </c>
      <c r="AW10" s="231"/>
      <c r="AX10" s="231" t="s">
        <v>213</v>
      </c>
      <c r="AY10" s="231"/>
      <c r="AZ10" s="231"/>
      <c r="BA10" s="231"/>
      <c r="BB10" s="231"/>
      <c r="BC10" s="231"/>
      <c r="BD10" s="231"/>
    </row>
    <row r="11" spans="1:56" ht="64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94" t="s">
        <v>29</v>
      </c>
      <c r="S11" s="94" t="s">
        <v>44</v>
      </c>
      <c r="T11" s="231"/>
      <c r="U11" s="231"/>
      <c r="V11" s="231"/>
      <c r="W11" s="231"/>
      <c r="X11" s="94" t="s">
        <v>29</v>
      </c>
      <c r="Y11" s="94" t="s">
        <v>44</v>
      </c>
      <c r="Z11" s="231"/>
      <c r="AA11" s="231"/>
      <c r="AB11" s="94" t="s">
        <v>26</v>
      </c>
      <c r="AC11" s="94" t="s">
        <v>68</v>
      </c>
      <c r="AD11" s="94" t="s">
        <v>26</v>
      </c>
      <c r="AE11" s="94" t="s">
        <v>68</v>
      </c>
      <c r="AF11" s="231"/>
      <c r="AG11" s="231"/>
      <c r="AH11" s="94" t="s">
        <v>29</v>
      </c>
      <c r="AI11" s="94" t="s">
        <v>44</v>
      </c>
      <c r="AJ11" s="231"/>
      <c r="AK11" s="231"/>
      <c r="AL11" s="94" t="s">
        <v>26</v>
      </c>
      <c r="AM11" s="94" t="s">
        <v>68</v>
      </c>
      <c r="AN11" s="94" t="s">
        <v>26</v>
      </c>
      <c r="AO11" s="94" t="s">
        <v>68</v>
      </c>
      <c r="AP11" s="231"/>
      <c r="AQ11" s="231"/>
      <c r="AR11" s="94" t="s">
        <v>29</v>
      </c>
      <c r="AS11" s="94" t="s">
        <v>44</v>
      </c>
      <c r="AT11" s="231"/>
      <c r="AU11" s="231"/>
      <c r="AV11" s="94" t="s">
        <v>26</v>
      </c>
      <c r="AW11" s="94" t="s">
        <v>68</v>
      </c>
      <c r="AX11" s="94" t="s">
        <v>26</v>
      </c>
      <c r="AY11" s="94" t="s">
        <v>68</v>
      </c>
      <c r="AZ11" s="231"/>
      <c r="BA11" s="231"/>
      <c r="BB11" s="231"/>
      <c r="BC11" s="231"/>
      <c r="BD11" s="231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125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216</v>
      </c>
      <c r="B15" s="36" t="s">
        <v>74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31</v>
      </c>
      <c r="B17" s="4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33</v>
      </c>
      <c r="B18" s="4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30</v>
      </c>
      <c r="B20" s="7" t="s">
        <v>123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79</v>
      </c>
      <c r="B21" s="7" t="s">
        <v>119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31</v>
      </c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33</v>
      </c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81</v>
      </c>
      <c r="B24" s="7" t="s">
        <v>120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31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82</v>
      </c>
      <c r="B27" s="7" t="s">
        <v>122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108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31</v>
      </c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33</v>
      </c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109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31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33</v>
      </c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35</v>
      </c>
      <c r="B35" s="7" t="s">
        <v>110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79</v>
      </c>
      <c r="B36" s="7" t="s">
        <v>121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31</v>
      </c>
      <c r="B37" s="4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33</v>
      </c>
      <c r="B38" s="4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81</v>
      </c>
      <c r="B39" s="7" t="s">
        <v>122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217</v>
      </c>
      <c r="B42" s="36" t="s">
        <v>75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218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20</v>
      </c>
      <c r="B44" s="16" t="s">
        <v>111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219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33</v>
      </c>
      <c r="B46" s="16" t="s">
        <v>126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33</v>
      </c>
      <c r="B47" s="35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2" t="s">
        <v>128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</row>
    <row r="2" spans="1:56" s="13" customFormat="1" ht="18.75">
      <c r="A2" s="233" t="s">
        <v>72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</row>
    <row r="3" spans="1:56" s="13" customFormat="1" ht="18.75">
      <c r="A3" s="232" t="s">
        <v>232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</row>
    <row r="4" spans="1:56" s="13" customFormat="1" ht="18.75">
      <c r="A4" s="233" t="str">
        <f>'Bieu 01 TH'!A4:AN4</f>
        <v>(Biểu mẫu kèm theo Công văn số              /SKHĐT-TH ngày           tháng       năm 2019 của Sở Kế hoạch và Đầu tư)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</row>
    <row r="5" spans="1:56" s="13" customFormat="1" ht="18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</row>
    <row r="6" spans="1:56" ht="52.5" customHeight="1">
      <c r="A6" s="231" t="s">
        <v>1</v>
      </c>
      <c r="B6" s="231" t="s">
        <v>21</v>
      </c>
      <c r="C6" s="231" t="s">
        <v>114</v>
      </c>
      <c r="D6" s="231" t="s">
        <v>104</v>
      </c>
      <c r="E6" s="231" t="s">
        <v>105</v>
      </c>
      <c r="F6" s="231" t="s">
        <v>106</v>
      </c>
      <c r="G6" s="231" t="s">
        <v>113</v>
      </c>
      <c r="H6" s="231"/>
      <c r="I6" s="231"/>
      <c r="J6" s="231" t="s">
        <v>116</v>
      </c>
      <c r="K6" s="231"/>
      <c r="L6" s="231" t="s">
        <v>115</v>
      </c>
      <c r="M6" s="231"/>
      <c r="N6" s="231"/>
      <c r="O6" s="231"/>
      <c r="P6" s="231" t="s">
        <v>28</v>
      </c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 t="s">
        <v>117</v>
      </c>
      <c r="BA6" s="231"/>
      <c r="BB6" s="231"/>
      <c r="BC6" s="231"/>
      <c r="BD6" s="231" t="s">
        <v>3</v>
      </c>
    </row>
    <row r="7" spans="1:56" ht="25.5" customHeight="1">
      <c r="A7" s="231"/>
      <c r="B7" s="231"/>
      <c r="C7" s="231"/>
      <c r="D7" s="231"/>
      <c r="E7" s="231"/>
      <c r="F7" s="231"/>
      <c r="G7" s="231" t="s">
        <v>24</v>
      </c>
      <c r="H7" s="231" t="s">
        <v>25</v>
      </c>
      <c r="I7" s="231"/>
      <c r="J7" s="231" t="s">
        <v>26</v>
      </c>
      <c r="K7" s="231" t="s">
        <v>43</v>
      </c>
      <c r="L7" s="231" t="s">
        <v>26</v>
      </c>
      <c r="M7" s="231" t="s">
        <v>43</v>
      </c>
      <c r="N7" s="231"/>
      <c r="O7" s="231"/>
      <c r="P7" s="231" t="s">
        <v>200</v>
      </c>
      <c r="Q7" s="231"/>
      <c r="R7" s="231"/>
      <c r="S7" s="231"/>
      <c r="T7" s="231"/>
      <c r="U7" s="231"/>
      <c r="V7" s="231" t="s">
        <v>202</v>
      </c>
      <c r="W7" s="231"/>
      <c r="X7" s="231"/>
      <c r="Y7" s="231"/>
      <c r="Z7" s="231"/>
      <c r="AA7" s="231"/>
      <c r="AB7" s="231"/>
      <c r="AC7" s="231"/>
      <c r="AD7" s="231"/>
      <c r="AE7" s="231"/>
      <c r="AF7" s="231" t="s">
        <v>203</v>
      </c>
      <c r="AG7" s="231"/>
      <c r="AH7" s="231"/>
      <c r="AI7" s="231"/>
      <c r="AJ7" s="231"/>
      <c r="AK7" s="231"/>
      <c r="AL7" s="231"/>
      <c r="AM7" s="231"/>
      <c r="AN7" s="231"/>
      <c r="AO7" s="231"/>
      <c r="AP7" s="231" t="s">
        <v>210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26</v>
      </c>
      <c r="BA7" s="231" t="s">
        <v>43</v>
      </c>
      <c r="BB7" s="231"/>
      <c r="BC7" s="231"/>
      <c r="BD7" s="231"/>
    </row>
    <row r="8" spans="1:56" ht="28.5" customHeight="1">
      <c r="A8" s="231"/>
      <c r="B8" s="231"/>
      <c r="C8" s="231"/>
      <c r="D8" s="231"/>
      <c r="E8" s="231"/>
      <c r="F8" s="231"/>
      <c r="G8" s="231"/>
      <c r="H8" s="231" t="s">
        <v>26</v>
      </c>
      <c r="I8" s="231" t="s">
        <v>107</v>
      </c>
      <c r="J8" s="231"/>
      <c r="K8" s="231"/>
      <c r="L8" s="231"/>
      <c r="M8" s="231" t="s">
        <v>27</v>
      </c>
      <c r="N8" s="231" t="s">
        <v>28</v>
      </c>
      <c r="O8" s="231"/>
      <c r="P8" s="231" t="s">
        <v>199</v>
      </c>
      <c r="Q8" s="231"/>
      <c r="R8" s="231"/>
      <c r="S8" s="231"/>
      <c r="T8" s="231" t="s">
        <v>201</v>
      </c>
      <c r="U8" s="231"/>
      <c r="V8" s="231" t="s">
        <v>199</v>
      </c>
      <c r="W8" s="231"/>
      <c r="X8" s="231"/>
      <c r="Y8" s="231"/>
      <c r="Z8" s="231" t="s">
        <v>206</v>
      </c>
      <c r="AA8" s="231"/>
      <c r="AB8" s="231"/>
      <c r="AC8" s="231"/>
      <c r="AD8" s="231"/>
      <c r="AE8" s="231"/>
      <c r="AF8" s="231" t="s">
        <v>199</v>
      </c>
      <c r="AG8" s="231"/>
      <c r="AH8" s="231"/>
      <c r="AI8" s="231"/>
      <c r="AJ8" s="231" t="s">
        <v>208</v>
      </c>
      <c r="AK8" s="231"/>
      <c r="AL8" s="231"/>
      <c r="AM8" s="231"/>
      <c r="AN8" s="231"/>
      <c r="AO8" s="231"/>
      <c r="AP8" s="231" t="s">
        <v>199</v>
      </c>
      <c r="AQ8" s="231"/>
      <c r="AR8" s="231"/>
      <c r="AS8" s="231"/>
      <c r="AT8" s="231" t="s">
        <v>211</v>
      </c>
      <c r="AU8" s="231"/>
      <c r="AV8" s="231"/>
      <c r="AW8" s="231"/>
      <c r="AX8" s="231"/>
      <c r="AY8" s="231"/>
      <c r="AZ8" s="231"/>
      <c r="BA8" s="231" t="s">
        <v>27</v>
      </c>
      <c r="BB8" s="231" t="s">
        <v>28</v>
      </c>
      <c r="BC8" s="231"/>
      <c r="BD8" s="231"/>
    </row>
    <row r="9" spans="1:56" ht="21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 t="s">
        <v>29</v>
      </c>
      <c r="O9" s="231" t="s">
        <v>44</v>
      </c>
      <c r="P9" s="231" t="s">
        <v>26</v>
      </c>
      <c r="Q9" s="231" t="s">
        <v>43</v>
      </c>
      <c r="R9" s="231"/>
      <c r="S9" s="231"/>
      <c r="T9" s="231" t="s">
        <v>26</v>
      </c>
      <c r="U9" s="231" t="s">
        <v>43</v>
      </c>
      <c r="V9" s="231" t="s">
        <v>26</v>
      </c>
      <c r="W9" s="231" t="s">
        <v>43</v>
      </c>
      <c r="X9" s="231"/>
      <c r="Y9" s="231"/>
      <c r="Z9" s="231" t="s">
        <v>26</v>
      </c>
      <c r="AA9" s="231" t="s">
        <v>43</v>
      </c>
      <c r="AB9" s="231" t="s">
        <v>28</v>
      </c>
      <c r="AC9" s="231"/>
      <c r="AD9" s="231"/>
      <c r="AE9" s="231"/>
      <c r="AF9" s="231" t="s">
        <v>26</v>
      </c>
      <c r="AG9" s="231" t="s">
        <v>43</v>
      </c>
      <c r="AH9" s="231"/>
      <c r="AI9" s="231"/>
      <c r="AJ9" s="231" t="s">
        <v>26</v>
      </c>
      <c r="AK9" s="231" t="s">
        <v>43</v>
      </c>
      <c r="AL9" s="231" t="s">
        <v>28</v>
      </c>
      <c r="AM9" s="231"/>
      <c r="AN9" s="231"/>
      <c r="AO9" s="231"/>
      <c r="AP9" s="231" t="s">
        <v>26</v>
      </c>
      <c r="AQ9" s="231" t="s">
        <v>43</v>
      </c>
      <c r="AR9" s="231"/>
      <c r="AS9" s="231"/>
      <c r="AT9" s="231" t="s">
        <v>26</v>
      </c>
      <c r="AU9" s="231" t="s">
        <v>43</v>
      </c>
      <c r="AV9" s="231" t="s">
        <v>28</v>
      </c>
      <c r="AW9" s="231"/>
      <c r="AX9" s="231"/>
      <c r="AY9" s="231"/>
      <c r="AZ9" s="231"/>
      <c r="BA9" s="231"/>
      <c r="BB9" s="231" t="s">
        <v>29</v>
      </c>
      <c r="BC9" s="231" t="s">
        <v>44</v>
      </c>
      <c r="BD9" s="231"/>
    </row>
    <row r="10" spans="1:56" ht="39.7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 t="s">
        <v>27</v>
      </c>
      <c r="R10" s="231" t="s">
        <v>28</v>
      </c>
      <c r="S10" s="231"/>
      <c r="T10" s="231"/>
      <c r="U10" s="231"/>
      <c r="V10" s="231"/>
      <c r="W10" s="231" t="s">
        <v>27</v>
      </c>
      <c r="X10" s="231" t="s">
        <v>28</v>
      </c>
      <c r="Y10" s="231"/>
      <c r="Z10" s="231"/>
      <c r="AA10" s="231"/>
      <c r="AB10" s="231" t="s">
        <v>207</v>
      </c>
      <c r="AC10" s="231"/>
      <c r="AD10" s="231" t="s">
        <v>204</v>
      </c>
      <c r="AE10" s="231"/>
      <c r="AF10" s="231"/>
      <c r="AG10" s="231" t="s">
        <v>27</v>
      </c>
      <c r="AH10" s="231" t="s">
        <v>28</v>
      </c>
      <c r="AI10" s="231"/>
      <c r="AJ10" s="231"/>
      <c r="AK10" s="231"/>
      <c r="AL10" s="231" t="s">
        <v>209</v>
      </c>
      <c r="AM10" s="231"/>
      <c r="AN10" s="231" t="s">
        <v>205</v>
      </c>
      <c r="AO10" s="231"/>
      <c r="AP10" s="231"/>
      <c r="AQ10" s="231" t="s">
        <v>27</v>
      </c>
      <c r="AR10" s="231" t="s">
        <v>28</v>
      </c>
      <c r="AS10" s="231"/>
      <c r="AT10" s="231"/>
      <c r="AU10" s="231"/>
      <c r="AV10" s="231" t="s">
        <v>212</v>
      </c>
      <c r="AW10" s="231"/>
      <c r="AX10" s="231" t="s">
        <v>213</v>
      </c>
      <c r="AY10" s="231"/>
      <c r="AZ10" s="231"/>
      <c r="BA10" s="231"/>
      <c r="BB10" s="231"/>
      <c r="BC10" s="231"/>
      <c r="BD10" s="231"/>
    </row>
    <row r="11" spans="1:56" ht="64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94" t="s">
        <v>29</v>
      </c>
      <c r="S11" s="94" t="s">
        <v>44</v>
      </c>
      <c r="T11" s="231"/>
      <c r="U11" s="231"/>
      <c r="V11" s="231"/>
      <c r="W11" s="231"/>
      <c r="X11" s="94" t="s">
        <v>29</v>
      </c>
      <c r="Y11" s="94" t="s">
        <v>44</v>
      </c>
      <c r="Z11" s="231"/>
      <c r="AA11" s="231"/>
      <c r="AB11" s="94" t="s">
        <v>26</v>
      </c>
      <c r="AC11" s="94" t="s">
        <v>43</v>
      </c>
      <c r="AD11" s="94" t="s">
        <v>26</v>
      </c>
      <c r="AE11" s="94" t="s">
        <v>43</v>
      </c>
      <c r="AF11" s="231"/>
      <c r="AG11" s="231"/>
      <c r="AH11" s="94" t="s">
        <v>29</v>
      </c>
      <c r="AI11" s="94" t="s">
        <v>44</v>
      </c>
      <c r="AJ11" s="231"/>
      <c r="AK11" s="231"/>
      <c r="AL11" s="94" t="s">
        <v>26</v>
      </c>
      <c r="AM11" s="94" t="s">
        <v>43</v>
      </c>
      <c r="AN11" s="94" t="s">
        <v>26</v>
      </c>
      <c r="AO11" s="94" t="s">
        <v>43</v>
      </c>
      <c r="AP11" s="231"/>
      <c r="AQ11" s="231"/>
      <c r="AR11" s="94" t="s">
        <v>29</v>
      </c>
      <c r="AS11" s="94" t="s">
        <v>44</v>
      </c>
      <c r="AT11" s="231"/>
      <c r="AU11" s="231"/>
      <c r="AV11" s="94" t="s">
        <v>26</v>
      </c>
      <c r="AW11" s="94" t="s">
        <v>43</v>
      </c>
      <c r="AX11" s="94" t="s">
        <v>26</v>
      </c>
      <c r="AY11" s="94" t="s">
        <v>43</v>
      </c>
      <c r="AZ11" s="231"/>
      <c r="BA11" s="231"/>
      <c r="BB11" s="231"/>
      <c r="BC11" s="231"/>
      <c r="BD11" s="231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131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79</v>
      </c>
      <c r="B20" s="7" t="s">
        <v>119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81</v>
      </c>
      <c r="B23" s="7" t="s">
        <v>120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82</v>
      </c>
      <c r="B26" s="7" t="s">
        <v>122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79</v>
      </c>
      <c r="B35" s="7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81</v>
      </c>
      <c r="B38" s="7" t="s">
        <v>122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131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126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2" t="s">
        <v>130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</row>
    <row r="2" spans="1:56" s="13" customFormat="1" ht="18.75">
      <c r="A2" s="233" t="s">
        <v>72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</row>
    <row r="3" spans="1:56" s="13" customFormat="1" ht="18.7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</row>
    <row r="4" spans="1:56" s="13" customFormat="1" ht="18.75">
      <c r="A4" s="233" t="str">
        <f>'Bieu 01 TH'!A4:AN4</f>
        <v>(Biểu mẫu kèm theo Công văn số              /SKHĐT-TH ngày           tháng       năm 2019 của Sở Kế hoạch và Đầu tư)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</row>
    <row r="5" spans="1:56" s="13" customFormat="1" ht="18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</row>
    <row r="6" spans="1:56" ht="52.5" customHeight="1">
      <c r="A6" s="231" t="s">
        <v>1</v>
      </c>
      <c r="B6" s="231" t="s">
        <v>21</v>
      </c>
      <c r="C6" s="231" t="s">
        <v>114</v>
      </c>
      <c r="D6" s="231" t="s">
        <v>104</v>
      </c>
      <c r="E6" s="231" t="s">
        <v>105</v>
      </c>
      <c r="F6" s="231" t="s">
        <v>106</v>
      </c>
      <c r="G6" s="231" t="s">
        <v>113</v>
      </c>
      <c r="H6" s="231"/>
      <c r="I6" s="231"/>
      <c r="J6" s="231" t="s">
        <v>116</v>
      </c>
      <c r="K6" s="231"/>
      <c r="L6" s="231" t="s">
        <v>115</v>
      </c>
      <c r="M6" s="231"/>
      <c r="N6" s="231"/>
      <c r="O6" s="231"/>
      <c r="P6" s="231" t="s">
        <v>28</v>
      </c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 t="s">
        <v>117</v>
      </c>
      <c r="BA6" s="231"/>
      <c r="BB6" s="231"/>
      <c r="BC6" s="231"/>
      <c r="BD6" s="231" t="s">
        <v>3</v>
      </c>
    </row>
    <row r="7" spans="1:56" ht="25.5" customHeight="1">
      <c r="A7" s="231"/>
      <c r="B7" s="231"/>
      <c r="C7" s="231"/>
      <c r="D7" s="231"/>
      <c r="E7" s="231"/>
      <c r="F7" s="231"/>
      <c r="G7" s="231" t="s">
        <v>24</v>
      </c>
      <c r="H7" s="231" t="s">
        <v>25</v>
      </c>
      <c r="I7" s="231"/>
      <c r="J7" s="231" t="s">
        <v>26</v>
      </c>
      <c r="K7" s="231" t="s">
        <v>214</v>
      </c>
      <c r="L7" s="231" t="s">
        <v>26</v>
      </c>
      <c r="M7" s="231" t="s">
        <v>68</v>
      </c>
      <c r="N7" s="231"/>
      <c r="O7" s="231"/>
      <c r="P7" s="231" t="s">
        <v>200</v>
      </c>
      <c r="Q7" s="231"/>
      <c r="R7" s="231"/>
      <c r="S7" s="231"/>
      <c r="T7" s="231"/>
      <c r="U7" s="231"/>
      <c r="V7" s="231" t="s">
        <v>202</v>
      </c>
      <c r="W7" s="231"/>
      <c r="X7" s="231"/>
      <c r="Y7" s="231"/>
      <c r="Z7" s="231"/>
      <c r="AA7" s="231"/>
      <c r="AB7" s="231"/>
      <c r="AC7" s="231"/>
      <c r="AD7" s="231"/>
      <c r="AE7" s="231"/>
      <c r="AF7" s="231" t="s">
        <v>203</v>
      </c>
      <c r="AG7" s="231"/>
      <c r="AH7" s="231"/>
      <c r="AI7" s="231"/>
      <c r="AJ7" s="231"/>
      <c r="AK7" s="231"/>
      <c r="AL7" s="231"/>
      <c r="AM7" s="231"/>
      <c r="AN7" s="231"/>
      <c r="AO7" s="231"/>
      <c r="AP7" s="231" t="s">
        <v>210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26</v>
      </c>
      <c r="BA7" s="231" t="s">
        <v>68</v>
      </c>
      <c r="BB7" s="231"/>
      <c r="BC7" s="231"/>
      <c r="BD7" s="231"/>
    </row>
    <row r="8" spans="1:56" ht="28.5" customHeight="1">
      <c r="A8" s="231"/>
      <c r="B8" s="231"/>
      <c r="C8" s="231"/>
      <c r="D8" s="231"/>
      <c r="E8" s="231"/>
      <c r="F8" s="231"/>
      <c r="G8" s="231"/>
      <c r="H8" s="231" t="s">
        <v>26</v>
      </c>
      <c r="I8" s="231" t="s">
        <v>68</v>
      </c>
      <c r="J8" s="231"/>
      <c r="K8" s="231"/>
      <c r="L8" s="231"/>
      <c r="M8" s="231" t="s">
        <v>27</v>
      </c>
      <c r="N8" s="231" t="s">
        <v>28</v>
      </c>
      <c r="O8" s="231"/>
      <c r="P8" s="231" t="s">
        <v>199</v>
      </c>
      <c r="Q8" s="231"/>
      <c r="R8" s="231"/>
      <c r="S8" s="231"/>
      <c r="T8" s="231" t="s">
        <v>201</v>
      </c>
      <c r="U8" s="231"/>
      <c r="V8" s="231" t="s">
        <v>199</v>
      </c>
      <c r="W8" s="231"/>
      <c r="X8" s="231"/>
      <c r="Y8" s="231"/>
      <c r="Z8" s="231" t="s">
        <v>206</v>
      </c>
      <c r="AA8" s="231"/>
      <c r="AB8" s="231"/>
      <c r="AC8" s="231"/>
      <c r="AD8" s="231"/>
      <c r="AE8" s="231"/>
      <c r="AF8" s="231" t="s">
        <v>199</v>
      </c>
      <c r="AG8" s="231"/>
      <c r="AH8" s="231"/>
      <c r="AI8" s="231"/>
      <c r="AJ8" s="231" t="s">
        <v>208</v>
      </c>
      <c r="AK8" s="231"/>
      <c r="AL8" s="231"/>
      <c r="AM8" s="231"/>
      <c r="AN8" s="231"/>
      <c r="AO8" s="231"/>
      <c r="AP8" s="231" t="s">
        <v>199</v>
      </c>
      <c r="AQ8" s="231"/>
      <c r="AR8" s="231"/>
      <c r="AS8" s="231"/>
      <c r="AT8" s="231" t="s">
        <v>211</v>
      </c>
      <c r="AU8" s="231"/>
      <c r="AV8" s="231"/>
      <c r="AW8" s="231"/>
      <c r="AX8" s="231"/>
      <c r="AY8" s="231"/>
      <c r="AZ8" s="231"/>
      <c r="BA8" s="231" t="s">
        <v>27</v>
      </c>
      <c r="BB8" s="231" t="s">
        <v>28</v>
      </c>
      <c r="BC8" s="231"/>
      <c r="BD8" s="231"/>
    </row>
    <row r="9" spans="1:56" ht="21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 t="s">
        <v>29</v>
      </c>
      <c r="O9" s="231" t="s">
        <v>44</v>
      </c>
      <c r="P9" s="231" t="s">
        <v>26</v>
      </c>
      <c r="Q9" s="231" t="s">
        <v>68</v>
      </c>
      <c r="R9" s="231"/>
      <c r="S9" s="231"/>
      <c r="T9" s="231" t="s">
        <v>26</v>
      </c>
      <c r="U9" s="231" t="s">
        <v>68</v>
      </c>
      <c r="V9" s="231" t="s">
        <v>26</v>
      </c>
      <c r="W9" s="231" t="s">
        <v>68</v>
      </c>
      <c r="X9" s="231"/>
      <c r="Y9" s="231"/>
      <c r="Z9" s="231" t="s">
        <v>26</v>
      </c>
      <c r="AA9" s="231" t="s">
        <v>68</v>
      </c>
      <c r="AB9" s="231" t="s">
        <v>28</v>
      </c>
      <c r="AC9" s="231"/>
      <c r="AD9" s="231"/>
      <c r="AE9" s="231"/>
      <c r="AF9" s="231" t="s">
        <v>26</v>
      </c>
      <c r="AG9" s="231" t="s">
        <v>68</v>
      </c>
      <c r="AH9" s="231"/>
      <c r="AI9" s="231"/>
      <c r="AJ9" s="231" t="s">
        <v>26</v>
      </c>
      <c r="AK9" s="231" t="s">
        <v>68</v>
      </c>
      <c r="AL9" s="231" t="s">
        <v>28</v>
      </c>
      <c r="AM9" s="231"/>
      <c r="AN9" s="231"/>
      <c r="AO9" s="231"/>
      <c r="AP9" s="231" t="s">
        <v>26</v>
      </c>
      <c r="AQ9" s="231" t="s">
        <v>68</v>
      </c>
      <c r="AR9" s="231"/>
      <c r="AS9" s="231"/>
      <c r="AT9" s="231" t="s">
        <v>26</v>
      </c>
      <c r="AU9" s="231" t="s">
        <v>68</v>
      </c>
      <c r="AV9" s="231" t="s">
        <v>28</v>
      </c>
      <c r="AW9" s="231"/>
      <c r="AX9" s="231"/>
      <c r="AY9" s="231"/>
      <c r="AZ9" s="231"/>
      <c r="BA9" s="231"/>
      <c r="BB9" s="231" t="s">
        <v>29</v>
      </c>
      <c r="BC9" s="231" t="s">
        <v>44</v>
      </c>
      <c r="BD9" s="231"/>
    </row>
    <row r="10" spans="1:56" ht="39.7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 t="s">
        <v>27</v>
      </c>
      <c r="R10" s="231" t="s">
        <v>28</v>
      </c>
      <c r="S10" s="231"/>
      <c r="T10" s="231"/>
      <c r="U10" s="231"/>
      <c r="V10" s="231"/>
      <c r="W10" s="231" t="s">
        <v>27</v>
      </c>
      <c r="X10" s="231" t="s">
        <v>28</v>
      </c>
      <c r="Y10" s="231"/>
      <c r="Z10" s="231"/>
      <c r="AA10" s="231"/>
      <c r="AB10" s="231" t="s">
        <v>207</v>
      </c>
      <c r="AC10" s="231"/>
      <c r="AD10" s="231" t="s">
        <v>204</v>
      </c>
      <c r="AE10" s="231"/>
      <c r="AF10" s="231"/>
      <c r="AG10" s="231" t="s">
        <v>27</v>
      </c>
      <c r="AH10" s="231" t="s">
        <v>28</v>
      </c>
      <c r="AI10" s="231"/>
      <c r="AJ10" s="231"/>
      <c r="AK10" s="231"/>
      <c r="AL10" s="231" t="s">
        <v>209</v>
      </c>
      <c r="AM10" s="231"/>
      <c r="AN10" s="231" t="s">
        <v>205</v>
      </c>
      <c r="AO10" s="231"/>
      <c r="AP10" s="231"/>
      <c r="AQ10" s="231" t="s">
        <v>27</v>
      </c>
      <c r="AR10" s="231" t="s">
        <v>28</v>
      </c>
      <c r="AS10" s="231"/>
      <c r="AT10" s="231"/>
      <c r="AU10" s="231"/>
      <c r="AV10" s="231" t="s">
        <v>212</v>
      </c>
      <c r="AW10" s="231"/>
      <c r="AX10" s="231" t="s">
        <v>213</v>
      </c>
      <c r="AY10" s="231"/>
      <c r="AZ10" s="231"/>
      <c r="BA10" s="231"/>
      <c r="BB10" s="231"/>
      <c r="BC10" s="231"/>
      <c r="BD10" s="231"/>
    </row>
    <row r="11" spans="1:56" ht="64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94" t="s">
        <v>29</v>
      </c>
      <c r="S11" s="94" t="s">
        <v>44</v>
      </c>
      <c r="T11" s="231"/>
      <c r="U11" s="231"/>
      <c r="V11" s="231"/>
      <c r="W11" s="231"/>
      <c r="X11" s="94" t="s">
        <v>29</v>
      </c>
      <c r="Y11" s="94" t="s">
        <v>44</v>
      </c>
      <c r="Z11" s="231"/>
      <c r="AA11" s="231"/>
      <c r="AB11" s="94" t="s">
        <v>26</v>
      </c>
      <c r="AC11" s="94" t="s">
        <v>68</v>
      </c>
      <c r="AD11" s="99" t="s">
        <v>26</v>
      </c>
      <c r="AE11" s="94" t="s">
        <v>68</v>
      </c>
      <c r="AF11" s="231"/>
      <c r="AG11" s="231"/>
      <c r="AH11" s="94" t="s">
        <v>29</v>
      </c>
      <c r="AI11" s="94" t="s">
        <v>44</v>
      </c>
      <c r="AJ11" s="231"/>
      <c r="AK11" s="231"/>
      <c r="AL11" s="94" t="s">
        <v>26</v>
      </c>
      <c r="AM11" s="94" t="s">
        <v>68</v>
      </c>
      <c r="AN11" s="94" t="s">
        <v>26</v>
      </c>
      <c r="AO11" s="94" t="s">
        <v>68</v>
      </c>
      <c r="AP11" s="231"/>
      <c r="AQ11" s="231"/>
      <c r="AR11" s="94" t="s">
        <v>29</v>
      </c>
      <c r="AS11" s="94" t="s">
        <v>44</v>
      </c>
      <c r="AT11" s="231"/>
      <c r="AU11" s="231"/>
      <c r="AV11" s="94" t="s">
        <v>26</v>
      </c>
      <c r="AW11" s="94" t="s">
        <v>68</v>
      </c>
      <c r="AX11" s="94" t="s">
        <v>26</v>
      </c>
      <c r="AY11" s="94" t="s">
        <v>68</v>
      </c>
      <c r="AZ11" s="231"/>
      <c r="BA11" s="231"/>
      <c r="BB11" s="231"/>
      <c r="BC11" s="231"/>
      <c r="BD11" s="231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79</v>
      </c>
      <c r="B20" s="7" t="s">
        <v>119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81</v>
      </c>
      <c r="B23" s="7" t="s">
        <v>120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82</v>
      </c>
      <c r="B26" s="7" t="s">
        <v>122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79</v>
      </c>
      <c r="B35" s="7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81</v>
      </c>
      <c r="B38" s="7" t="s">
        <v>122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215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45" t="s">
        <v>132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</row>
    <row r="2" spans="1:95" s="38" customFormat="1" ht="24.95" customHeight="1">
      <c r="A2" s="248" t="s">
        <v>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</row>
    <row r="3" spans="1:95" ht="24.95" customHeight="1">
      <c r="A3" s="246" t="s">
        <v>197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</row>
    <row r="4" spans="1:95" ht="24.95" customHeight="1">
      <c r="A4" s="249" t="str">
        <f>'Bieu 01 TH'!A4:AN4</f>
        <v>(Biểu mẫu kèm theo Công văn số              /SKHĐT-TH ngày           tháng       năm 2019 của Sở Kế hoạch và Đầu tư)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</row>
    <row r="5" spans="1:95" s="39" customFormat="1" ht="24.95" customHeight="1">
      <c r="A5" s="247" t="s"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</row>
    <row r="6" spans="1:95" s="40" customFormat="1" ht="27" customHeight="1">
      <c r="A6" s="241" t="s">
        <v>133</v>
      </c>
      <c r="B6" s="241" t="s">
        <v>21</v>
      </c>
      <c r="C6" s="241" t="s">
        <v>22</v>
      </c>
      <c r="D6" s="241" t="s">
        <v>104</v>
      </c>
      <c r="E6" s="241" t="s">
        <v>105</v>
      </c>
      <c r="F6" s="241" t="s">
        <v>106</v>
      </c>
      <c r="G6" s="242" t="s">
        <v>184</v>
      </c>
      <c r="H6" s="242"/>
      <c r="I6" s="242"/>
      <c r="J6" s="242"/>
      <c r="K6" s="242"/>
      <c r="L6" s="241" t="s">
        <v>185</v>
      </c>
      <c r="M6" s="241"/>
      <c r="N6" s="241" t="s">
        <v>186</v>
      </c>
      <c r="O6" s="241"/>
      <c r="P6" s="241"/>
      <c r="Q6" s="241"/>
      <c r="R6" s="241"/>
      <c r="S6" s="241"/>
      <c r="T6" s="241"/>
      <c r="U6" s="241" t="s">
        <v>28</v>
      </c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 t="s">
        <v>117</v>
      </c>
      <c r="CK6" s="241"/>
      <c r="CL6" s="241"/>
      <c r="CM6" s="241"/>
      <c r="CN6" s="241"/>
      <c r="CO6" s="241"/>
      <c r="CP6" s="241"/>
      <c r="CQ6" s="241"/>
    </row>
    <row r="7" spans="1:95" s="40" customFormat="1" ht="27" customHeight="1">
      <c r="A7" s="241"/>
      <c r="B7" s="241"/>
      <c r="C7" s="241"/>
      <c r="D7" s="241"/>
      <c r="E7" s="241"/>
      <c r="F7" s="241"/>
      <c r="G7" s="242" t="s">
        <v>24</v>
      </c>
      <c r="H7" s="242" t="s">
        <v>25</v>
      </c>
      <c r="I7" s="242"/>
      <c r="J7" s="242"/>
      <c r="K7" s="242"/>
      <c r="L7" s="241"/>
      <c r="M7" s="241"/>
      <c r="N7" s="242" t="s">
        <v>26</v>
      </c>
      <c r="O7" s="241" t="s">
        <v>28</v>
      </c>
      <c r="P7" s="241"/>
      <c r="Q7" s="241"/>
      <c r="R7" s="241"/>
      <c r="S7" s="241"/>
      <c r="T7" s="241"/>
      <c r="U7" s="241" t="s">
        <v>200</v>
      </c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 t="s">
        <v>202</v>
      </c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 t="s">
        <v>203</v>
      </c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 t="s">
        <v>210</v>
      </c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2" t="s">
        <v>26</v>
      </c>
      <c r="CK7" s="242" t="s">
        <v>5</v>
      </c>
      <c r="CL7" s="242"/>
      <c r="CM7" s="242"/>
      <c r="CN7" s="242"/>
      <c r="CO7" s="242"/>
      <c r="CP7" s="242"/>
      <c r="CQ7" s="241"/>
    </row>
    <row r="8" spans="1:95" s="40" customFormat="1" ht="27" customHeight="1">
      <c r="A8" s="241"/>
      <c r="B8" s="241"/>
      <c r="C8" s="241"/>
      <c r="D8" s="241"/>
      <c r="E8" s="241"/>
      <c r="F8" s="241"/>
      <c r="G8" s="242"/>
      <c r="H8" s="242" t="s">
        <v>26</v>
      </c>
      <c r="I8" s="242" t="s">
        <v>10</v>
      </c>
      <c r="J8" s="242"/>
      <c r="K8" s="242"/>
      <c r="L8" s="242" t="s">
        <v>26</v>
      </c>
      <c r="M8" s="242" t="s">
        <v>190</v>
      </c>
      <c r="N8" s="242"/>
      <c r="O8" s="242" t="s">
        <v>220</v>
      </c>
      <c r="P8" s="242"/>
      <c r="Q8" s="242"/>
      <c r="R8" s="242"/>
      <c r="S8" s="242"/>
      <c r="T8" s="242" t="s">
        <v>221</v>
      </c>
      <c r="U8" s="241" t="s">
        <v>222</v>
      </c>
      <c r="V8" s="241"/>
      <c r="W8" s="241"/>
      <c r="X8" s="241"/>
      <c r="Y8" s="241"/>
      <c r="Z8" s="241"/>
      <c r="AA8" s="241"/>
      <c r="AB8" s="241" t="s">
        <v>201</v>
      </c>
      <c r="AC8" s="241"/>
      <c r="AD8" s="241"/>
      <c r="AE8" s="241"/>
      <c r="AF8" s="241"/>
      <c r="AG8" s="241"/>
      <c r="AH8" s="241" t="s">
        <v>222</v>
      </c>
      <c r="AI8" s="241"/>
      <c r="AJ8" s="241"/>
      <c r="AK8" s="241"/>
      <c r="AL8" s="241"/>
      <c r="AM8" s="241"/>
      <c r="AN8" s="241"/>
      <c r="AO8" s="241" t="s">
        <v>206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 t="s">
        <v>222</v>
      </c>
      <c r="BA8" s="241"/>
      <c r="BB8" s="241"/>
      <c r="BC8" s="241"/>
      <c r="BD8" s="241"/>
      <c r="BE8" s="241"/>
      <c r="BF8" s="241"/>
      <c r="BG8" s="241" t="s">
        <v>208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 t="s">
        <v>222</v>
      </c>
      <c r="BS8" s="241"/>
      <c r="BT8" s="241"/>
      <c r="BU8" s="241"/>
      <c r="BV8" s="241"/>
      <c r="BW8" s="241"/>
      <c r="BX8" s="241"/>
      <c r="BY8" s="241" t="s">
        <v>211</v>
      </c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2"/>
      <c r="CK8" s="244" t="s">
        <v>228</v>
      </c>
      <c r="CL8" s="244"/>
      <c r="CM8" s="244"/>
      <c r="CN8" s="244"/>
      <c r="CO8" s="244"/>
      <c r="CP8" s="242" t="s">
        <v>224</v>
      </c>
      <c r="CQ8" s="241"/>
    </row>
    <row r="9" spans="1:95" s="40" customFormat="1" ht="27" customHeight="1">
      <c r="A9" s="241"/>
      <c r="B9" s="241"/>
      <c r="C9" s="241"/>
      <c r="D9" s="241"/>
      <c r="E9" s="241"/>
      <c r="F9" s="241"/>
      <c r="G9" s="242"/>
      <c r="H9" s="242"/>
      <c r="I9" s="242" t="s">
        <v>187</v>
      </c>
      <c r="J9" s="242" t="s">
        <v>188</v>
      </c>
      <c r="K9" s="242" t="s">
        <v>189</v>
      </c>
      <c r="L9" s="242"/>
      <c r="M9" s="242"/>
      <c r="N9" s="242"/>
      <c r="O9" s="244" t="s">
        <v>187</v>
      </c>
      <c r="P9" s="244"/>
      <c r="Q9" s="244"/>
      <c r="R9" s="242" t="s">
        <v>188</v>
      </c>
      <c r="S9" s="242" t="s">
        <v>189</v>
      </c>
      <c r="T9" s="242"/>
      <c r="U9" s="235" t="s">
        <v>26</v>
      </c>
      <c r="V9" s="238" t="s">
        <v>28</v>
      </c>
      <c r="W9" s="239"/>
      <c r="X9" s="239"/>
      <c r="Y9" s="239"/>
      <c r="Z9" s="239"/>
      <c r="AA9" s="240"/>
      <c r="AB9" s="235" t="s">
        <v>27</v>
      </c>
      <c r="AC9" s="238" t="s">
        <v>28</v>
      </c>
      <c r="AD9" s="239"/>
      <c r="AE9" s="239"/>
      <c r="AF9" s="239"/>
      <c r="AG9" s="240"/>
      <c r="AH9" s="242" t="s">
        <v>26</v>
      </c>
      <c r="AI9" s="241" t="s">
        <v>28</v>
      </c>
      <c r="AJ9" s="241"/>
      <c r="AK9" s="241"/>
      <c r="AL9" s="241"/>
      <c r="AM9" s="241"/>
      <c r="AN9" s="241"/>
      <c r="AO9" s="242" t="s">
        <v>225</v>
      </c>
      <c r="AP9" s="242"/>
      <c r="AQ9" s="242"/>
      <c r="AR9" s="242"/>
      <c r="AS9" s="242"/>
      <c r="AT9" s="242"/>
      <c r="AU9" s="241" t="s">
        <v>204</v>
      </c>
      <c r="AV9" s="241"/>
      <c r="AW9" s="241"/>
      <c r="AX9" s="241"/>
      <c r="AY9" s="241"/>
      <c r="AZ9" s="242" t="s">
        <v>26</v>
      </c>
      <c r="BA9" s="241" t="s">
        <v>28</v>
      </c>
      <c r="BB9" s="241"/>
      <c r="BC9" s="241"/>
      <c r="BD9" s="241"/>
      <c r="BE9" s="241"/>
      <c r="BF9" s="241"/>
      <c r="BG9" s="242" t="s">
        <v>226</v>
      </c>
      <c r="BH9" s="242"/>
      <c r="BI9" s="242"/>
      <c r="BJ9" s="242"/>
      <c r="BK9" s="242"/>
      <c r="BL9" s="242"/>
      <c r="BM9" s="241" t="s">
        <v>205</v>
      </c>
      <c r="BN9" s="241"/>
      <c r="BO9" s="241"/>
      <c r="BP9" s="241"/>
      <c r="BQ9" s="241"/>
      <c r="BR9" s="242" t="s">
        <v>26</v>
      </c>
      <c r="BS9" s="241" t="s">
        <v>28</v>
      </c>
      <c r="BT9" s="241"/>
      <c r="BU9" s="241"/>
      <c r="BV9" s="241"/>
      <c r="BW9" s="241"/>
      <c r="BX9" s="241"/>
      <c r="BY9" s="242" t="s">
        <v>227</v>
      </c>
      <c r="BZ9" s="242"/>
      <c r="CA9" s="242"/>
      <c r="CB9" s="242"/>
      <c r="CC9" s="242"/>
      <c r="CD9" s="242"/>
      <c r="CE9" s="241" t="s">
        <v>213</v>
      </c>
      <c r="CF9" s="241"/>
      <c r="CG9" s="241"/>
      <c r="CH9" s="241"/>
      <c r="CI9" s="241"/>
      <c r="CJ9" s="242"/>
      <c r="CK9" s="244" t="s">
        <v>187</v>
      </c>
      <c r="CL9" s="244"/>
      <c r="CM9" s="244"/>
      <c r="CN9" s="242" t="s">
        <v>188</v>
      </c>
      <c r="CO9" s="242" t="s">
        <v>189</v>
      </c>
      <c r="CP9" s="242"/>
      <c r="CQ9" s="241"/>
    </row>
    <row r="10" spans="1:95" s="40" customFormat="1" ht="33.75" customHeight="1">
      <c r="A10" s="241"/>
      <c r="B10" s="241"/>
      <c r="C10" s="241"/>
      <c r="D10" s="241"/>
      <c r="E10" s="241"/>
      <c r="F10" s="241"/>
      <c r="G10" s="242"/>
      <c r="H10" s="242"/>
      <c r="I10" s="242"/>
      <c r="J10" s="242"/>
      <c r="K10" s="242"/>
      <c r="L10" s="242"/>
      <c r="M10" s="242"/>
      <c r="N10" s="242"/>
      <c r="O10" s="242" t="s">
        <v>27</v>
      </c>
      <c r="P10" s="243" t="s">
        <v>229</v>
      </c>
      <c r="Q10" s="244" t="s">
        <v>44</v>
      </c>
      <c r="R10" s="242"/>
      <c r="S10" s="242"/>
      <c r="T10" s="242"/>
      <c r="U10" s="236"/>
      <c r="V10" s="242" t="s">
        <v>220</v>
      </c>
      <c r="W10" s="242"/>
      <c r="X10" s="242"/>
      <c r="Y10" s="242"/>
      <c r="Z10" s="242"/>
      <c r="AA10" s="242" t="s">
        <v>221</v>
      </c>
      <c r="AB10" s="236"/>
      <c r="AC10" s="242" t="s">
        <v>220</v>
      </c>
      <c r="AD10" s="242"/>
      <c r="AE10" s="242"/>
      <c r="AF10" s="242"/>
      <c r="AG10" s="242" t="s">
        <v>224</v>
      </c>
      <c r="AH10" s="242"/>
      <c r="AI10" s="242" t="s">
        <v>220</v>
      </c>
      <c r="AJ10" s="242"/>
      <c r="AK10" s="242"/>
      <c r="AL10" s="242"/>
      <c r="AM10" s="242"/>
      <c r="AN10" s="242" t="s">
        <v>221</v>
      </c>
      <c r="AO10" s="242" t="s">
        <v>27</v>
      </c>
      <c r="AP10" s="242" t="s">
        <v>220</v>
      </c>
      <c r="AQ10" s="242"/>
      <c r="AR10" s="242"/>
      <c r="AS10" s="242"/>
      <c r="AT10" s="242" t="s">
        <v>224</v>
      </c>
      <c r="AU10" s="242" t="s">
        <v>27</v>
      </c>
      <c r="AV10" s="242" t="s">
        <v>220</v>
      </c>
      <c r="AW10" s="242"/>
      <c r="AX10" s="242"/>
      <c r="AY10" s="242"/>
      <c r="AZ10" s="242"/>
      <c r="BA10" s="242" t="s">
        <v>220</v>
      </c>
      <c r="BB10" s="242"/>
      <c r="BC10" s="242"/>
      <c r="BD10" s="242"/>
      <c r="BE10" s="242"/>
      <c r="BF10" s="242" t="s">
        <v>221</v>
      </c>
      <c r="BG10" s="242" t="s">
        <v>27</v>
      </c>
      <c r="BH10" s="242" t="s">
        <v>220</v>
      </c>
      <c r="BI10" s="242"/>
      <c r="BJ10" s="242"/>
      <c r="BK10" s="242"/>
      <c r="BL10" s="242" t="s">
        <v>224</v>
      </c>
      <c r="BM10" s="242" t="s">
        <v>27</v>
      </c>
      <c r="BN10" s="242" t="s">
        <v>220</v>
      </c>
      <c r="BO10" s="242"/>
      <c r="BP10" s="242"/>
      <c r="BQ10" s="242"/>
      <c r="BR10" s="242"/>
      <c r="BS10" s="242" t="s">
        <v>220</v>
      </c>
      <c r="BT10" s="242"/>
      <c r="BU10" s="242"/>
      <c r="BV10" s="242"/>
      <c r="BW10" s="242"/>
      <c r="BX10" s="242" t="s">
        <v>221</v>
      </c>
      <c r="BY10" s="242" t="s">
        <v>27</v>
      </c>
      <c r="BZ10" s="242" t="s">
        <v>220</v>
      </c>
      <c r="CA10" s="242"/>
      <c r="CB10" s="242"/>
      <c r="CC10" s="242"/>
      <c r="CD10" s="242" t="s">
        <v>224</v>
      </c>
      <c r="CE10" s="242" t="s">
        <v>27</v>
      </c>
      <c r="CF10" s="242" t="s">
        <v>220</v>
      </c>
      <c r="CG10" s="242"/>
      <c r="CH10" s="242"/>
      <c r="CI10" s="242"/>
      <c r="CJ10" s="242"/>
      <c r="CK10" s="242" t="s">
        <v>27</v>
      </c>
      <c r="CL10" s="243" t="s">
        <v>229</v>
      </c>
      <c r="CM10" s="244" t="s">
        <v>44</v>
      </c>
      <c r="CN10" s="242"/>
      <c r="CO10" s="242"/>
      <c r="CP10" s="242"/>
      <c r="CQ10" s="241"/>
    </row>
    <row r="11" spans="1:95" s="40" customFormat="1" ht="33.75" customHeight="1">
      <c r="A11" s="241"/>
      <c r="B11" s="241"/>
      <c r="C11" s="241"/>
      <c r="D11" s="241"/>
      <c r="E11" s="241"/>
      <c r="F11" s="241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244"/>
      <c r="R11" s="242"/>
      <c r="S11" s="242"/>
      <c r="T11" s="242"/>
      <c r="U11" s="236"/>
      <c r="V11" s="244" t="s">
        <v>187</v>
      </c>
      <c r="W11" s="244"/>
      <c r="X11" s="244"/>
      <c r="Y11" s="242" t="s">
        <v>188</v>
      </c>
      <c r="Z11" s="242" t="s">
        <v>189</v>
      </c>
      <c r="AA11" s="242"/>
      <c r="AB11" s="236"/>
      <c r="AC11" s="242" t="s">
        <v>27</v>
      </c>
      <c r="AD11" s="242" t="s">
        <v>28</v>
      </c>
      <c r="AE11" s="242"/>
      <c r="AF11" s="242"/>
      <c r="AG11" s="242"/>
      <c r="AH11" s="242"/>
      <c r="AI11" s="244" t="s">
        <v>187</v>
      </c>
      <c r="AJ11" s="244"/>
      <c r="AK11" s="244"/>
      <c r="AL11" s="242" t="s">
        <v>188</v>
      </c>
      <c r="AM11" s="242" t="s">
        <v>189</v>
      </c>
      <c r="AN11" s="242"/>
      <c r="AO11" s="242"/>
      <c r="AP11" s="242" t="s">
        <v>27</v>
      </c>
      <c r="AQ11" s="242" t="s">
        <v>28</v>
      </c>
      <c r="AR11" s="242"/>
      <c r="AS11" s="242"/>
      <c r="AT11" s="242"/>
      <c r="AU11" s="242"/>
      <c r="AV11" s="242" t="s">
        <v>27</v>
      </c>
      <c r="AW11" s="242" t="s">
        <v>28</v>
      </c>
      <c r="AX11" s="242"/>
      <c r="AY11" s="242"/>
      <c r="AZ11" s="242"/>
      <c r="BA11" s="244" t="s">
        <v>187</v>
      </c>
      <c r="BB11" s="244"/>
      <c r="BC11" s="244"/>
      <c r="BD11" s="242" t="s">
        <v>188</v>
      </c>
      <c r="BE11" s="242" t="s">
        <v>189</v>
      </c>
      <c r="BF11" s="242"/>
      <c r="BG11" s="242"/>
      <c r="BH11" s="242" t="s">
        <v>27</v>
      </c>
      <c r="BI11" s="242" t="s">
        <v>28</v>
      </c>
      <c r="BJ11" s="242"/>
      <c r="BK11" s="242"/>
      <c r="BL11" s="242"/>
      <c r="BM11" s="242"/>
      <c r="BN11" s="242" t="s">
        <v>27</v>
      </c>
      <c r="BO11" s="242" t="s">
        <v>28</v>
      </c>
      <c r="BP11" s="242"/>
      <c r="BQ11" s="242"/>
      <c r="BR11" s="242"/>
      <c r="BS11" s="244" t="s">
        <v>187</v>
      </c>
      <c r="BT11" s="244"/>
      <c r="BU11" s="244"/>
      <c r="BV11" s="242" t="s">
        <v>188</v>
      </c>
      <c r="BW11" s="242" t="s">
        <v>189</v>
      </c>
      <c r="BX11" s="242"/>
      <c r="BY11" s="242"/>
      <c r="BZ11" s="242" t="s">
        <v>27</v>
      </c>
      <c r="CA11" s="242" t="s">
        <v>28</v>
      </c>
      <c r="CB11" s="242"/>
      <c r="CC11" s="242"/>
      <c r="CD11" s="242"/>
      <c r="CE11" s="242"/>
      <c r="CF11" s="242" t="s">
        <v>27</v>
      </c>
      <c r="CG11" s="242" t="s">
        <v>28</v>
      </c>
      <c r="CH11" s="242"/>
      <c r="CI11" s="242"/>
      <c r="CJ11" s="242"/>
      <c r="CK11" s="242"/>
      <c r="CL11" s="243"/>
      <c r="CM11" s="244"/>
      <c r="CN11" s="242"/>
      <c r="CO11" s="242"/>
      <c r="CP11" s="242"/>
      <c r="CQ11" s="241"/>
    </row>
    <row r="12" spans="1:95" s="40" customFormat="1" ht="78" customHeight="1">
      <c r="A12" s="241"/>
      <c r="B12" s="241"/>
      <c r="C12" s="241"/>
      <c r="D12" s="241"/>
      <c r="E12" s="241"/>
      <c r="F12" s="241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2"/>
      <c r="S12" s="242"/>
      <c r="T12" s="242"/>
      <c r="U12" s="237"/>
      <c r="V12" s="102" t="s">
        <v>27</v>
      </c>
      <c r="W12" s="106" t="s">
        <v>229</v>
      </c>
      <c r="X12" s="107" t="s">
        <v>44</v>
      </c>
      <c r="Y12" s="242"/>
      <c r="Z12" s="242"/>
      <c r="AA12" s="242"/>
      <c r="AB12" s="237"/>
      <c r="AC12" s="242"/>
      <c r="AD12" s="102" t="s">
        <v>159</v>
      </c>
      <c r="AE12" s="102" t="s">
        <v>223</v>
      </c>
      <c r="AF12" s="102" t="s">
        <v>189</v>
      </c>
      <c r="AG12" s="242"/>
      <c r="AH12" s="242"/>
      <c r="AI12" s="102" t="s">
        <v>27</v>
      </c>
      <c r="AJ12" s="106" t="s">
        <v>229</v>
      </c>
      <c r="AK12" s="107" t="s">
        <v>44</v>
      </c>
      <c r="AL12" s="242"/>
      <c r="AM12" s="242"/>
      <c r="AN12" s="242"/>
      <c r="AO12" s="242"/>
      <c r="AP12" s="242"/>
      <c r="AQ12" s="102" t="s">
        <v>159</v>
      </c>
      <c r="AR12" s="102" t="s">
        <v>223</v>
      </c>
      <c r="AS12" s="102" t="s">
        <v>189</v>
      </c>
      <c r="AT12" s="242"/>
      <c r="AU12" s="242"/>
      <c r="AV12" s="242"/>
      <c r="AW12" s="102" t="s">
        <v>159</v>
      </c>
      <c r="AX12" s="102" t="s">
        <v>223</v>
      </c>
      <c r="AY12" s="102" t="s">
        <v>189</v>
      </c>
      <c r="AZ12" s="242"/>
      <c r="BA12" s="102" t="s">
        <v>27</v>
      </c>
      <c r="BB12" s="106" t="s">
        <v>229</v>
      </c>
      <c r="BC12" s="107" t="s">
        <v>44</v>
      </c>
      <c r="BD12" s="242"/>
      <c r="BE12" s="242"/>
      <c r="BF12" s="242"/>
      <c r="BG12" s="242"/>
      <c r="BH12" s="242"/>
      <c r="BI12" s="102" t="s">
        <v>159</v>
      </c>
      <c r="BJ12" s="102" t="s">
        <v>223</v>
      </c>
      <c r="BK12" s="102" t="s">
        <v>189</v>
      </c>
      <c r="BL12" s="242"/>
      <c r="BM12" s="242"/>
      <c r="BN12" s="242"/>
      <c r="BO12" s="102" t="s">
        <v>159</v>
      </c>
      <c r="BP12" s="102" t="s">
        <v>223</v>
      </c>
      <c r="BQ12" s="102" t="s">
        <v>189</v>
      </c>
      <c r="BR12" s="242"/>
      <c r="BS12" s="102" t="s">
        <v>27</v>
      </c>
      <c r="BT12" s="106" t="s">
        <v>229</v>
      </c>
      <c r="BU12" s="107" t="s">
        <v>44</v>
      </c>
      <c r="BV12" s="242"/>
      <c r="BW12" s="242"/>
      <c r="BX12" s="242"/>
      <c r="BY12" s="242"/>
      <c r="BZ12" s="242"/>
      <c r="CA12" s="102" t="s">
        <v>159</v>
      </c>
      <c r="CB12" s="102" t="s">
        <v>223</v>
      </c>
      <c r="CC12" s="102" t="s">
        <v>189</v>
      </c>
      <c r="CD12" s="242"/>
      <c r="CE12" s="242"/>
      <c r="CF12" s="242"/>
      <c r="CG12" s="102" t="s">
        <v>159</v>
      </c>
      <c r="CH12" s="102" t="s">
        <v>223</v>
      </c>
      <c r="CI12" s="102" t="s">
        <v>189</v>
      </c>
      <c r="CJ12" s="242"/>
      <c r="CK12" s="242"/>
      <c r="CL12" s="243"/>
      <c r="CM12" s="244"/>
      <c r="CN12" s="242"/>
      <c r="CO12" s="242"/>
      <c r="CP12" s="242"/>
      <c r="CQ12" s="241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8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19</v>
      </c>
      <c r="B15" s="76" t="s">
        <v>191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31</v>
      </c>
      <c r="B16" s="79" t="s">
        <v>168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79</v>
      </c>
      <c r="B17" s="81" t="s">
        <v>169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30</v>
      </c>
      <c r="B18" s="83" t="s">
        <v>32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35</v>
      </c>
      <c r="B19" s="83" t="s">
        <v>32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33</v>
      </c>
      <c r="B20" s="84" t="s">
        <v>34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81</v>
      </c>
      <c r="B21" s="81" t="s">
        <v>170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30</v>
      </c>
      <c r="B22" s="83" t="s">
        <v>32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33</v>
      </c>
      <c r="B23" s="84" t="s">
        <v>34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82</v>
      </c>
      <c r="B24" s="81" t="s">
        <v>171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30</v>
      </c>
      <c r="B25" s="83" t="s">
        <v>32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33</v>
      </c>
      <c r="B26" s="84" t="s">
        <v>34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47</v>
      </c>
      <c r="B27" s="79" t="s">
        <v>172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79</v>
      </c>
      <c r="B28" s="81" t="s">
        <v>169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30</v>
      </c>
      <c r="B29" s="83" t="s">
        <v>32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33</v>
      </c>
      <c r="B30" s="84" t="s">
        <v>34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81</v>
      </c>
      <c r="B31" s="81" t="s">
        <v>170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30</v>
      </c>
      <c r="B32" s="83" t="s">
        <v>32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33</v>
      </c>
      <c r="B33" s="84" t="s">
        <v>34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82</v>
      </c>
      <c r="B34" s="81" t="s">
        <v>171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30</v>
      </c>
      <c r="B35" s="83" t="s">
        <v>32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33</v>
      </c>
      <c r="B36" s="84" t="s">
        <v>34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192</v>
      </c>
      <c r="B37" s="79" t="s">
        <v>193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79</v>
      </c>
      <c r="B38" s="81" t="s">
        <v>169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30</v>
      </c>
      <c r="B39" s="83" t="s">
        <v>32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33</v>
      </c>
      <c r="B40" s="84" t="s">
        <v>34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81</v>
      </c>
      <c r="B41" s="81" t="s">
        <v>170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30</v>
      </c>
      <c r="B42" s="83" t="s">
        <v>32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33</v>
      </c>
      <c r="B43" s="84" t="s">
        <v>34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82</v>
      </c>
      <c r="B44" s="81" t="s">
        <v>171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30</v>
      </c>
      <c r="B45" s="83" t="s">
        <v>32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33</v>
      </c>
      <c r="B46" s="84" t="s">
        <v>34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194</v>
      </c>
      <c r="B47" s="79" t="s">
        <v>195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79</v>
      </c>
      <c r="B48" s="81" t="s">
        <v>169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30</v>
      </c>
      <c r="B49" s="83" t="s">
        <v>32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33</v>
      </c>
      <c r="B50" s="84" t="s">
        <v>34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81</v>
      </c>
      <c r="B51" s="81" t="s">
        <v>170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30</v>
      </c>
      <c r="B52" s="83" t="s">
        <v>32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33</v>
      </c>
      <c r="B53" s="84" t="s">
        <v>34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82</v>
      </c>
      <c r="B54" s="81" t="s">
        <v>171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30</v>
      </c>
      <c r="B55" s="83" t="s">
        <v>32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33</v>
      </c>
      <c r="B56" s="84" t="s">
        <v>34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20</v>
      </c>
      <c r="B57" s="76" t="s">
        <v>191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33</v>
      </c>
      <c r="B58" s="79" t="s">
        <v>196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  <row r="351" s="37" customFormat="1"/>
    <row r="352" s="37" customFormat="1"/>
    <row r="353" s="37" customFormat="1"/>
    <row r="354" s="37" customFormat="1"/>
    <row r="355" s="37" customFormat="1"/>
  </sheetData>
  <mergeCells count="125"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50" t="s">
        <v>198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</row>
    <row r="2" spans="1:94" s="38" customFormat="1" ht="34.5" customHeight="1">
      <c r="A2" s="270" t="s">
        <v>72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</row>
    <row r="3" spans="1:94" ht="33.75" customHeight="1">
      <c r="A3" s="251" t="s">
        <v>179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</row>
    <row r="4" spans="1:94" ht="33.75" customHeight="1">
      <c r="A4" s="271" t="str">
        <f>'Bieu 01 TH'!A4:AN4</f>
        <v>(Biểu mẫu kèm theo Công văn số              /SKHĐT-TH ngày           tháng       năm 2019 của Sở Kế hoạch và Đầu tư)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</row>
    <row r="5" spans="1:94" s="39" customFormat="1" ht="30" customHeight="1">
      <c r="A5" s="247" t="s"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</row>
    <row r="6" spans="1:94" s="40" customFormat="1" ht="24.95" customHeight="1">
      <c r="A6" s="252" t="s">
        <v>133</v>
      </c>
      <c r="B6" s="252" t="s">
        <v>21</v>
      </c>
      <c r="C6" s="252" t="s">
        <v>22</v>
      </c>
      <c r="D6" s="252" t="s">
        <v>104</v>
      </c>
      <c r="E6" s="252" t="s">
        <v>105</v>
      </c>
      <c r="F6" s="252" t="s">
        <v>106</v>
      </c>
      <c r="G6" s="252" t="s">
        <v>134</v>
      </c>
      <c r="H6" s="252" t="s">
        <v>135</v>
      </c>
      <c r="I6" s="252" t="s">
        <v>136</v>
      </c>
      <c r="J6" s="255" t="s">
        <v>137</v>
      </c>
      <c r="K6" s="255"/>
      <c r="L6" s="255"/>
      <c r="M6" s="255"/>
      <c r="N6" s="255"/>
      <c r="O6" s="255"/>
      <c r="P6" s="255"/>
      <c r="Q6" s="255"/>
      <c r="R6" s="255"/>
      <c r="S6" s="256" t="s">
        <v>138</v>
      </c>
      <c r="T6" s="256"/>
      <c r="U6" s="256"/>
      <c r="V6" s="256"/>
      <c r="W6" s="256"/>
      <c r="X6" s="256" t="s">
        <v>139</v>
      </c>
      <c r="Y6" s="264"/>
      <c r="Z6" s="264"/>
      <c r="AA6" s="264"/>
      <c r="AB6" s="264"/>
      <c r="AC6" s="256" t="s">
        <v>140</v>
      </c>
      <c r="AD6" s="264"/>
      <c r="AE6" s="264"/>
      <c r="AF6" s="264"/>
      <c r="AG6" s="264"/>
      <c r="AH6" s="264"/>
      <c r="AI6" s="264"/>
      <c r="AJ6" s="256" t="s">
        <v>141</v>
      </c>
      <c r="AK6" s="256"/>
      <c r="AL6" s="256"/>
      <c r="AM6" s="256"/>
      <c r="AN6" s="256"/>
      <c r="AO6" s="256" t="s">
        <v>142</v>
      </c>
      <c r="AP6" s="256"/>
      <c r="AQ6" s="256"/>
      <c r="AR6" s="256"/>
      <c r="AS6" s="256"/>
      <c r="AT6" s="256"/>
      <c r="AU6" s="256"/>
      <c r="AV6" s="256" t="s">
        <v>143</v>
      </c>
      <c r="AW6" s="264"/>
      <c r="AX6" s="264"/>
      <c r="AY6" s="264"/>
      <c r="AZ6" s="264"/>
      <c r="BA6" s="255" t="s">
        <v>144</v>
      </c>
      <c r="BB6" s="255"/>
      <c r="BC6" s="255"/>
      <c r="BD6" s="255"/>
      <c r="BE6" s="255"/>
      <c r="BF6" s="255"/>
      <c r="BG6" s="255"/>
      <c r="BH6" s="255"/>
      <c r="BI6" s="255"/>
      <c r="BJ6" s="256" t="s">
        <v>145</v>
      </c>
      <c r="BK6" s="256"/>
      <c r="BL6" s="256"/>
      <c r="BM6" s="256"/>
      <c r="BN6" s="256"/>
      <c r="BO6" s="256"/>
      <c r="BP6" s="256"/>
      <c r="BQ6" s="258" t="s">
        <v>146</v>
      </c>
      <c r="BR6" s="259"/>
      <c r="BS6" s="259"/>
      <c r="BT6" s="259"/>
      <c r="BU6" s="259"/>
      <c r="BV6" s="259"/>
      <c r="BW6" s="259"/>
      <c r="BX6" s="259"/>
      <c r="BY6" s="260"/>
      <c r="BZ6" s="258" t="s">
        <v>147</v>
      </c>
      <c r="CA6" s="259"/>
      <c r="CB6" s="259"/>
      <c r="CC6" s="259"/>
      <c r="CD6" s="259"/>
      <c r="CE6" s="259"/>
      <c r="CF6" s="259"/>
      <c r="CG6" s="259"/>
      <c r="CH6" s="260"/>
      <c r="CI6" s="258" t="s">
        <v>117</v>
      </c>
      <c r="CJ6" s="259"/>
      <c r="CK6" s="259"/>
      <c r="CL6" s="259"/>
      <c r="CM6" s="259"/>
      <c r="CN6" s="259"/>
      <c r="CO6" s="260"/>
      <c r="CP6" s="252" t="s">
        <v>3</v>
      </c>
    </row>
    <row r="7" spans="1:94" s="40" customFormat="1" ht="24.95" customHeight="1">
      <c r="A7" s="253"/>
      <c r="B7" s="253"/>
      <c r="C7" s="253"/>
      <c r="D7" s="253"/>
      <c r="E7" s="253"/>
      <c r="F7" s="253"/>
      <c r="G7" s="253"/>
      <c r="H7" s="253"/>
      <c r="I7" s="253"/>
      <c r="J7" s="255" t="s">
        <v>148</v>
      </c>
      <c r="K7" s="255" t="s">
        <v>25</v>
      </c>
      <c r="L7" s="255"/>
      <c r="M7" s="255"/>
      <c r="N7" s="255"/>
      <c r="O7" s="255"/>
      <c r="P7" s="255"/>
      <c r="Q7" s="255"/>
      <c r="R7" s="255"/>
      <c r="S7" s="256"/>
      <c r="T7" s="256"/>
      <c r="U7" s="256"/>
      <c r="V7" s="256"/>
      <c r="W7" s="256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64"/>
      <c r="AW7" s="264"/>
      <c r="AX7" s="264"/>
      <c r="AY7" s="264"/>
      <c r="AZ7" s="264"/>
      <c r="BA7" s="255" t="s">
        <v>148</v>
      </c>
      <c r="BB7" s="255" t="s">
        <v>25</v>
      </c>
      <c r="BC7" s="255"/>
      <c r="BD7" s="255"/>
      <c r="BE7" s="255"/>
      <c r="BF7" s="255"/>
      <c r="BG7" s="255"/>
      <c r="BH7" s="255"/>
      <c r="BI7" s="255"/>
      <c r="BJ7" s="256"/>
      <c r="BK7" s="256"/>
      <c r="BL7" s="256"/>
      <c r="BM7" s="256"/>
      <c r="BN7" s="256"/>
      <c r="BO7" s="256"/>
      <c r="BP7" s="256"/>
      <c r="BQ7" s="261"/>
      <c r="BR7" s="262"/>
      <c r="BS7" s="262"/>
      <c r="BT7" s="262"/>
      <c r="BU7" s="262"/>
      <c r="BV7" s="262"/>
      <c r="BW7" s="262"/>
      <c r="BX7" s="262"/>
      <c r="BY7" s="263"/>
      <c r="BZ7" s="261"/>
      <c r="CA7" s="262"/>
      <c r="CB7" s="262"/>
      <c r="CC7" s="262"/>
      <c r="CD7" s="262"/>
      <c r="CE7" s="262"/>
      <c r="CF7" s="262"/>
      <c r="CG7" s="262"/>
      <c r="CH7" s="263"/>
      <c r="CI7" s="261"/>
      <c r="CJ7" s="262"/>
      <c r="CK7" s="262"/>
      <c r="CL7" s="262"/>
      <c r="CM7" s="262"/>
      <c r="CN7" s="262"/>
      <c r="CO7" s="263"/>
      <c r="CP7" s="253"/>
    </row>
    <row r="8" spans="1:94" s="40" customFormat="1" ht="24.95" customHeight="1">
      <c r="A8" s="253"/>
      <c r="B8" s="253"/>
      <c r="C8" s="253"/>
      <c r="D8" s="253"/>
      <c r="E8" s="253"/>
      <c r="F8" s="253"/>
      <c r="G8" s="253"/>
      <c r="H8" s="253"/>
      <c r="I8" s="253"/>
      <c r="J8" s="255"/>
      <c r="K8" s="255" t="s">
        <v>26</v>
      </c>
      <c r="L8" s="257" t="s">
        <v>10</v>
      </c>
      <c r="M8" s="257"/>
      <c r="N8" s="257"/>
      <c r="O8" s="257"/>
      <c r="P8" s="257"/>
      <c r="Q8" s="257"/>
      <c r="R8" s="257"/>
      <c r="S8" s="255" t="s">
        <v>26</v>
      </c>
      <c r="T8" s="257" t="s">
        <v>10</v>
      </c>
      <c r="U8" s="257"/>
      <c r="V8" s="257"/>
      <c r="W8" s="257"/>
      <c r="X8" s="255" t="s">
        <v>26</v>
      </c>
      <c r="Y8" s="265" t="s">
        <v>10</v>
      </c>
      <c r="Z8" s="265"/>
      <c r="AA8" s="265"/>
      <c r="AB8" s="265"/>
      <c r="AC8" s="255" t="s">
        <v>26</v>
      </c>
      <c r="AD8" s="265" t="s">
        <v>10</v>
      </c>
      <c r="AE8" s="265"/>
      <c r="AF8" s="265"/>
      <c r="AG8" s="265"/>
      <c r="AH8" s="265"/>
      <c r="AI8" s="265"/>
      <c r="AJ8" s="255" t="s">
        <v>26</v>
      </c>
      <c r="AK8" s="265" t="s">
        <v>10</v>
      </c>
      <c r="AL8" s="265"/>
      <c r="AM8" s="265"/>
      <c r="AN8" s="265"/>
      <c r="AO8" s="255" t="s">
        <v>26</v>
      </c>
      <c r="AP8" s="265" t="s">
        <v>10</v>
      </c>
      <c r="AQ8" s="265"/>
      <c r="AR8" s="265"/>
      <c r="AS8" s="265"/>
      <c r="AT8" s="265"/>
      <c r="AU8" s="265"/>
      <c r="AV8" s="255" t="s">
        <v>26</v>
      </c>
      <c r="AW8" s="265" t="s">
        <v>10</v>
      </c>
      <c r="AX8" s="265"/>
      <c r="AY8" s="265"/>
      <c r="AZ8" s="265"/>
      <c r="BA8" s="255"/>
      <c r="BB8" s="255" t="s">
        <v>26</v>
      </c>
      <c r="BC8" s="265" t="s">
        <v>10</v>
      </c>
      <c r="BD8" s="265"/>
      <c r="BE8" s="265"/>
      <c r="BF8" s="265"/>
      <c r="BG8" s="265"/>
      <c r="BH8" s="265"/>
      <c r="BI8" s="265"/>
      <c r="BJ8" s="255" t="s">
        <v>26</v>
      </c>
      <c r="BK8" s="257" t="s">
        <v>10</v>
      </c>
      <c r="BL8" s="257"/>
      <c r="BM8" s="257"/>
      <c r="BN8" s="257"/>
      <c r="BO8" s="257"/>
      <c r="BP8" s="257"/>
      <c r="BQ8" s="255" t="s">
        <v>26</v>
      </c>
      <c r="BR8" s="266" t="s">
        <v>10</v>
      </c>
      <c r="BS8" s="267"/>
      <c r="BT8" s="267"/>
      <c r="BU8" s="267"/>
      <c r="BV8" s="267"/>
      <c r="BW8" s="267"/>
      <c r="BX8" s="267"/>
      <c r="BY8" s="268"/>
      <c r="BZ8" s="255" t="s">
        <v>26</v>
      </c>
      <c r="CA8" s="266" t="s">
        <v>10</v>
      </c>
      <c r="CB8" s="267"/>
      <c r="CC8" s="267"/>
      <c r="CD8" s="267"/>
      <c r="CE8" s="267"/>
      <c r="CF8" s="267"/>
      <c r="CG8" s="267"/>
      <c r="CH8" s="268"/>
      <c r="CI8" s="255" t="s">
        <v>26</v>
      </c>
      <c r="CJ8" s="266" t="s">
        <v>10</v>
      </c>
      <c r="CK8" s="267"/>
      <c r="CL8" s="267"/>
      <c r="CM8" s="267"/>
      <c r="CN8" s="267"/>
      <c r="CO8" s="268"/>
      <c r="CP8" s="253"/>
    </row>
    <row r="9" spans="1:94" s="40" customFormat="1" ht="24.95" customHeight="1">
      <c r="A9" s="253"/>
      <c r="B9" s="253"/>
      <c r="C9" s="253"/>
      <c r="D9" s="253"/>
      <c r="E9" s="253"/>
      <c r="F9" s="253"/>
      <c r="G9" s="253"/>
      <c r="H9" s="253"/>
      <c r="I9" s="253"/>
      <c r="J9" s="255"/>
      <c r="K9" s="255"/>
      <c r="L9" s="256" t="s">
        <v>149</v>
      </c>
      <c r="M9" s="256"/>
      <c r="N9" s="41"/>
      <c r="O9" s="255" t="s">
        <v>150</v>
      </c>
      <c r="P9" s="255"/>
      <c r="Q9" s="255"/>
      <c r="R9" s="255"/>
      <c r="S9" s="255"/>
      <c r="T9" s="256" t="s">
        <v>151</v>
      </c>
      <c r="U9" s="256"/>
      <c r="V9" s="256"/>
      <c r="W9" s="255" t="s">
        <v>152</v>
      </c>
      <c r="X9" s="255"/>
      <c r="Y9" s="256" t="s">
        <v>151</v>
      </c>
      <c r="Z9" s="256"/>
      <c r="AA9" s="256"/>
      <c r="AB9" s="255" t="s">
        <v>152</v>
      </c>
      <c r="AC9" s="255"/>
      <c r="AD9" s="256" t="s">
        <v>151</v>
      </c>
      <c r="AE9" s="256"/>
      <c r="AF9" s="256"/>
      <c r="AG9" s="255" t="s">
        <v>153</v>
      </c>
      <c r="AH9" s="255"/>
      <c r="AI9" s="255"/>
      <c r="AJ9" s="255"/>
      <c r="AK9" s="256" t="s">
        <v>151</v>
      </c>
      <c r="AL9" s="256"/>
      <c r="AM9" s="256"/>
      <c r="AN9" s="255" t="s">
        <v>152</v>
      </c>
      <c r="AO9" s="255"/>
      <c r="AP9" s="256" t="s">
        <v>151</v>
      </c>
      <c r="AQ9" s="256"/>
      <c r="AR9" s="256"/>
      <c r="AS9" s="255" t="s">
        <v>153</v>
      </c>
      <c r="AT9" s="255"/>
      <c r="AU9" s="255"/>
      <c r="AV9" s="255"/>
      <c r="AW9" s="256" t="s">
        <v>151</v>
      </c>
      <c r="AX9" s="256"/>
      <c r="AY9" s="256"/>
      <c r="AZ9" s="255" t="s">
        <v>152</v>
      </c>
      <c r="BA9" s="255"/>
      <c r="BB9" s="255"/>
      <c r="BC9" s="256" t="s">
        <v>154</v>
      </c>
      <c r="BD9" s="256"/>
      <c r="BE9" s="256"/>
      <c r="BF9" s="255" t="s">
        <v>155</v>
      </c>
      <c r="BG9" s="255"/>
      <c r="BH9" s="255"/>
      <c r="BI9" s="255"/>
      <c r="BJ9" s="255"/>
      <c r="BK9" s="256" t="s">
        <v>151</v>
      </c>
      <c r="BL9" s="256"/>
      <c r="BM9" s="256"/>
      <c r="BN9" s="255" t="s">
        <v>152</v>
      </c>
      <c r="BO9" s="255"/>
      <c r="BP9" s="255"/>
      <c r="BQ9" s="255"/>
      <c r="BR9" s="256" t="s">
        <v>151</v>
      </c>
      <c r="BS9" s="256"/>
      <c r="BT9" s="256"/>
      <c r="BU9" s="256"/>
      <c r="BV9" s="256"/>
      <c r="BW9" s="255" t="s">
        <v>152</v>
      </c>
      <c r="BX9" s="255"/>
      <c r="BY9" s="255"/>
      <c r="BZ9" s="255"/>
      <c r="CA9" s="256" t="s">
        <v>151</v>
      </c>
      <c r="CB9" s="256"/>
      <c r="CC9" s="256"/>
      <c r="CD9" s="256"/>
      <c r="CE9" s="256"/>
      <c r="CF9" s="255" t="s">
        <v>152</v>
      </c>
      <c r="CG9" s="255"/>
      <c r="CH9" s="255"/>
      <c r="CI9" s="255"/>
      <c r="CJ9" s="256" t="s">
        <v>151</v>
      </c>
      <c r="CK9" s="256"/>
      <c r="CL9" s="256"/>
      <c r="CM9" s="255" t="s">
        <v>152</v>
      </c>
      <c r="CN9" s="255"/>
      <c r="CO9" s="255"/>
      <c r="CP9" s="253"/>
    </row>
    <row r="10" spans="1:94" s="40" customFormat="1" ht="24.9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5"/>
      <c r="K10" s="255"/>
      <c r="L10" s="255" t="s">
        <v>27</v>
      </c>
      <c r="M10" s="255" t="s">
        <v>156</v>
      </c>
      <c r="N10" s="41"/>
      <c r="O10" s="255" t="s">
        <v>157</v>
      </c>
      <c r="P10" s="255" t="s">
        <v>158</v>
      </c>
      <c r="Q10" s="255"/>
      <c r="R10" s="255"/>
      <c r="S10" s="255"/>
      <c r="T10" s="256"/>
      <c r="U10" s="256"/>
      <c r="V10" s="256"/>
      <c r="W10" s="255"/>
      <c r="X10" s="255"/>
      <c r="Y10" s="255" t="s">
        <v>27</v>
      </c>
      <c r="Z10" s="255" t="s">
        <v>28</v>
      </c>
      <c r="AA10" s="255"/>
      <c r="AB10" s="255"/>
      <c r="AC10" s="255"/>
      <c r="AD10" s="255" t="s">
        <v>27</v>
      </c>
      <c r="AE10" s="255" t="s">
        <v>156</v>
      </c>
      <c r="AF10" s="42"/>
      <c r="AG10" s="256" t="s">
        <v>27</v>
      </c>
      <c r="AH10" s="256" t="s">
        <v>28</v>
      </c>
      <c r="AI10" s="256"/>
      <c r="AJ10" s="255"/>
      <c r="AK10" s="255" t="s">
        <v>27</v>
      </c>
      <c r="AL10" s="255" t="s">
        <v>28</v>
      </c>
      <c r="AM10" s="255"/>
      <c r="AN10" s="255"/>
      <c r="AO10" s="255"/>
      <c r="AP10" s="255" t="s">
        <v>27</v>
      </c>
      <c r="AQ10" s="255" t="s">
        <v>156</v>
      </c>
      <c r="AR10" s="42"/>
      <c r="AS10" s="256" t="s">
        <v>27</v>
      </c>
      <c r="AT10" s="256" t="s">
        <v>28</v>
      </c>
      <c r="AU10" s="256"/>
      <c r="AV10" s="255"/>
      <c r="AW10" s="255" t="s">
        <v>27</v>
      </c>
      <c r="AX10" s="255" t="s">
        <v>28</v>
      </c>
      <c r="AY10" s="255"/>
      <c r="AZ10" s="255"/>
      <c r="BA10" s="255"/>
      <c r="BB10" s="255"/>
      <c r="BC10" s="256"/>
      <c r="BD10" s="256"/>
      <c r="BE10" s="256"/>
      <c r="BF10" s="255"/>
      <c r="BG10" s="255"/>
      <c r="BH10" s="255"/>
      <c r="BI10" s="255"/>
      <c r="BJ10" s="255"/>
      <c r="BK10" s="255" t="s">
        <v>27</v>
      </c>
      <c r="BL10" s="255" t="s">
        <v>39</v>
      </c>
      <c r="BM10" s="255"/>
      <c r="BN10" s="256" t="s">
        <v>27</v>
      </c>
      <c r="BO10" s="256" t="s">
        <v>28</v>
      </c>
      <c r="BP10" s="256"/>
      <c r="BQ10" s="255"/>
      <c r="BR10" s="255" t="s">
        <v>27</v>
      </c>
      <c r="BS10" s="255" t="s">
        <v>39</v>
      </c>
      <c r="BT10" s="255"/>
      <c r="BU10" s="42"/>
      <c r="BV10" s="42"/>
      <c r="BW10" s="252" t="s">
        <v>27</v>
      </c>
      <c r="BX10" s="256" t="s">
        <v>28</v>
      </c>
      <c r="BY10" s="256"/>
      <c r="BZ10" s="255"/>
      <c r="CA10" s="255" t="s">
        <v>27</v>
      </c>
      <c r="CB10" s="255" t="s">
        <v>39</v>
      </c>
      <c r="CC10" s="255"/>
      <c r="CD10" s="42"/>
      <c r="CE10" s="42"/>
      <c r="CF10" s="252" t="s">
        <v>27</v>
      </c>
      <c r="CG10" s="256" t="s">
        <v>28</v>
      </c>
      <c r="CH10" s="256"/>
      <c r="CI10" s="255"/>
      <c r="CJ10" s="255" t="s">
        <v>27</v>
      </c>
      <c r="CK10" s="255" t="s">
        <v>39</v>
      </c>
      <c r="CL10" s="255"/>
      <c r="CM10" s="252" t="s">
        <v>27</v>
      </c>
      <c r="CN10" s="256" t="s">
        <v>28</v>
      </c>
      <c r="CO10" s="256"/>
      <c r="CP10" s="253"/>
    </row>
    <row r="11" spans="1:94" s="40" customFormat="1" ht="24.9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5"/>
      <c r="K11" s="255"/>
      <c r="L11" s="255"/>
      <c r="M11" s="255"/>
      <c r="N11" s="42"/>
      <c r="O11" s="255"/>
      <c r="P11" s="255" t="s">
        <v>27</v>
      </c>
      <c r="Q11" s="255" t="s">
        <v>5</v>
      </c>
      <c r="R11" s="255"/>
      <c r="S11" s="255"/>
      <c r="T11" s="255" t="s">
        <v>27</v>
      </c>
      <c r="U11" s="255" t="s">
        <v>5</v>
      </c>
      <c r="V11" s="255"/>
      <c r="W11" s="255"/>
      <c r="X11" s="255"/>
      <c r="Y11" s="255"/>
      <c r="Z11" s="255" t="s">
        <v>159</v>
      </c>
      <c r="AA11" s="255" t="s">
        <v>160</v>
      </c>
      <c r="AB11" s="255"/>
      <c r="AC11" s="255"/>
      <c r="AD11" s="255"/>
      <c r="AE11" s="255"/>
      <c r="AF11" s="255" t="s">
        <v>160</v>
      </c>
      <c r="AG11" s="256"/>
      <c r="AH11" s="255" t="s">
        <v>161</v>
      </c>
      <c r="AI11" s="255" t="s">
        <v>162</v>
      </c>
      <c r="AJ11" s="255"/>
      <c r="AK11" s="255"/>
      <c r="AL11" s="255" t="s">
        <v>159</v>
      </c>
      <c r="AM11" s="255" t="s">
        <v>160</v>
      </c>
      <c r="AN11" s="255"/>
      <c r="AO11" s="255"/>
      <c r="AP11" s="255"/>
      <c r="AQ11" s="255"/>
      <c r="AR11" s="255" t="s">
        <v>160</v>
      </c>
      <c r="AS11" s="256"/>
      <c r="AT11" s="255" t="s">
        <v>161</v>
      </c>
      <c r="AU11" s="255" t="s">
        <v>162</v>
      </c>
      <c r="AV11" s="255"/>
      <c r="AW11" s="255"/>
      <c r="AX11" s="255" t="s">
        <v>159</v>
      </c>
      <c r="AY11" s="255" t="s">
        <v>160</v>
      </c>
      <c r="AZ11" s="255"/>
      <c r="BA11" s="255"/>
      <c r="BB11" s="255"/>
      <c r="BC11" s="255" t="s">
        <v>27</v>
      </c>
      <c r="BD11" s="255" t="s">
        <v>156</v>
      </c>
      <c r="BE11" s="42"/>
      <c r="BF11" s="255" t="s">
        <v>157</v>
      </c>
      <c r="BG11" s="255" t="s">
        <v>158</v>
      </c>
      <c r="BH11" s="255"/>
      <c r="BI11" s="255"/>
      <c r="BJ11" s="255"/>
      <c r="BK11" s="255"/>
      <c r="BL11" s="255" t="s">
        <v>27</v>
      </c>
      <c r="BM11" s="257" t="s">
        <v>163</v>
      </c>
      <c r="BN11" s="256"/>
      <c r="BO11" s="255" t="s">
        <v>161</v>
      </c>
      <c r="BP11" s="255" t="s">
        <v>162</v>
      </c>
      <c r="BQ11" s="255"/>
      <c r="BR11" s="255"/>
      <c r="BS11" s="255" t="s">
        <v>27</v>
      </c>
      <c r="BT11" s="257" t="s">
        <v>163</v>
      </c>
      <c r="BU11" s="255" t="s">
        <v>160</v>
      </c>
      <c r="BV11" s="255"/>
      <c r="BW11" s="253"/>
      <c r="BX11" s="269" t="s">
        <v>161</v>
      </c>
      <c r="BY11" s="269" t="s">
        <v>162</v>
      </c>
      <c r="BZ11" s="255"/>
      <c r="CA11" s="255"/>
      <c r="CB11" s="255" t="s">
        <v>27</v>
      </c>
      <c r="CC11" s="257" t="s">
        <v>163</v>
      </c>
      <c r="CD11" s="255" t="s">
        <v>160</v>
      </c>
      <c r="CE11" s="255"/>
      <c r="CF11" s="253"/>
      <c r="CG11" s="269" t="s">
        <v>161</v>
      </c>
      <c r="CH11" s="269" t="s">
        <v>162</v>
      </c>
      <c r="CI11" s="255"/>
      <c r="CJ11" s="255"/>
      <c r="CK11" s="255" t="s">
        <v>27</v>
      </c>
      <c r="CL11" s="257" t="s">
        <v>163</v>
      </c>
      <c r="CM11" s="253"/>
      <c r="CN11" s="269" t="s">
        <v>161</v>
      </c>
      <c r="CO11" s="269" t="s">
        <v>162</v>
      </c>
      <c r="CP11" s="253"/>
    </row>
    <row r="12" spans="1:94" s="40" customFormat="1" ht="24.9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5"/>
      <c r="K12" s="255"/>
      <c r="L12" s="255"/>
      <c r="M12" s="255"/>
      <c r="N12" s="255" t="s">
        <v>160</v>
      </c>
      <c r="O12" s="255"/>
      <c r="P12" s="255"/>
      <c r="Q12" s="255" t="s">
        <v>161</v>
      </c>
      <c r="R12" s="255" t="s">
        <v>162</v>
      </c>
      <c r="S12" s="255"/>
      <c r="T12" s="255"/>
      <c r="U12" s="43"/>
      <c r="V12" s="43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6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6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 t="s">
        <v>160</v>
      </c>
      <c r="BF12" s="255"/>
      <c r="BG12" s="255" t="s">
        <v>27</v>
      </c>
      <c r="BH12" s="255" t="s">
        <v>5</v>
      </c>
      <c r="BI12" s="255"/>
      <c r="BJ12" s="255"/>
      <c r="BK12" s="255"/>
      <c r="BL12" s="255"/>
      <c r="BM12" s="257"/>
      <c r="BN12" s="256"/>
      <c r="BO12" s="255"/>
      <c r="BP12" s="255"/>
      <c r="BQ12" s="255"/>
      <c r="BR12" s="255"/>
      <c r="BS12" s="255"/>
      <c r="BT12" s="257"/>
      <c r="BU12" s="255" t="s">
        <v>27</v>
      </c>
      <c r="BV12" s="257" t="s">
        <v>163</v>
      </c>
      <c r="BW12" s="253"/>
      <c r="BX12" s="236"/>
      <c r="BY12" s="236"/>
      <c r="BZ12" s="255"/>
      <c r="CA12" s="255"/>
      <c r="CB12" s="255"/>
      <c r="CC12" s="257"/>
      <c r="CD12" s="255" t="s">
        <v>27</v>
      </c>
      <c r="CE12" s="257" t="s">
        <v>163</v>
      </c>
      <c r="CF12" s="253"/>
      <c r="CG12" s="236"/>
      <c r="CH12" s="236"/>
      <c r="CI12" s="255"/>
      <c r="CJ12" s="255"/>
      <c r="CK12" s="255"/>
      <c r="CL12" s="257"/>
      <c r="CM12" s="253"/>
      <c r="CN12" s="236"/>
      <c r="CO12" s="236"/>
      <c r="CP12" s="253"/>
    </row>
    <row r="13" spans="1:94" s="40" customFormat="1" ht="39.7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43" t="s">
        <v>164</v>
      </c>
      <c r="V13" s="43" t="s">
        <v>160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6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6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43" t="s">
        <v>161</v>
      </c>
      <c r="BI13" s="43" t="s">
        <v>162</v>
      </c>
      <c r="BJ13" s="255"/>
      <c r="BK13" s="255"/>
      <c r="BL13" s="255"/>
      <c r="BM13" s="257"/>
      <c r="BN13" s="256"/>
      <c r="BO13" s="255"/>
      <c r="BP13" s="255"/>
      <c r="BQ13" s="255"/>
      <c r="BR13" s="255"/>
      <c r="BS13" s="255"/>
      <c r="BT13" s="257"/>
      <c r="BU13" s="255"/>
      <c r="BV13" s="257"/>
      <c r="BW13" s="254"/>
      <c r="BX13" s="237"/>
      <c r="BY13" s="237"/>
      <c r="BZ13" s="255"/>
      <c r="CA13" s="255"/>
      <c r="CB13" s="255"/>
      <c r="CC13" s="257"/>
      <c r="CD13" s="255"/>
      <c r="CE13" s="257"/>
      <c r="CF13" s="254"/>
      <c r="CG13" s="237"/>
      <c r="CH13" s="237"/>
      <c r="CI13" s="255"/>
      <c r="CJ13" s="255"/>
      <c r="CK13" s="255"/>
      <c r="CL13" s="257"/>
      <c r="CM13" s="254"/>
      <c r="CN13" s="237"/>
      <c r="CO13" s="237"/>
      <c r="CP13" s="254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8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65</v>
      </c>
      <c r="B16" s="48" t="s">
        <v>165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19</v>
      </c>
      <c r="B17" s="51" t="s">
        <v>166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167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30</v>
      </c>
      <c r="B19" s="60" t="s">
        <v>168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79</v>
      </c>
      <c r="B20" s="60" t="s">
        <v>169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31</v>
      </c>
      <c r="B21" s="65" t="s">
        <v>32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47</v>
      </c>
      <c r="B22" s="65" t="s">
        <v>32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33</v>
      </c>
      <c r="B23" s="66" t="s">
        <v>34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81</v>
      </c>
      <c r="B24" s="60" t="s">
        <v>170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31</v>
      </c>
      <c r="B25" s="65" t="s">
        <v>32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33</v>
      </c>
      <c r="B26" s="66" t="s">
        <v>34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82</v>
      </c>
      <c r="B27" s="60" t="s">
        <v>171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31</v>
      </c>
      <c r="B28" s="65" t="s">
        <v>32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33</v>
      </c>
      <c r="B29" s="66" t="s">
        <v>34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35</v>
      </c>
      <c r="B30" s="60" t="s">
        <v>172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79</v>
      </c>
      <c r="B31" s="60" t="s">
        <v>169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31</v>
      </c>
      <c r="B32" s="65" t="s">
        <v>32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33</v>
      </c>
      <c r="B33" s="66" t="s">
        <v>34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81</v>
      </c>
      <c r="B34" s="60" t="s">
        <v>170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31</v>
      </c>
      <c r="B35" s="65" t="s">
        <v>32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33</v>
      </c>
      <c r="B36" s="66" t="s">
        <v>34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82</v>
      </c>
      <c r="B37" s="60" t="s">
        <v>171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31</v>
      </c>
      <c r="B38" s="65" t="s">
        <v>32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33</v>
      </c>
      <c r="B39" s="66" t="s">
        <v>34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173</v>
      </c>
      <c r="B40" s="60" t="s">
        <v>174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79</v>
      </c>
      <c r="B41" s="60" t="s">
        <v>169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31</v>
      </c>
      <c r="B42" s="65" t="s">
        <v>32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33</v>
      </c>
      <c r="B43" s="66" t="s">
        <v>34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81</v>
      </c>
      <c r="B44" s="60" t="s">
        <v>170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31</v>
      </c>
      <c r="B45" s="65" t="s">
        <v>32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33</v>
      </c>
      <c r="B46" s="66" t="s">
        <v>34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82</v>
      </c>
      <c r="B47" s="60" t="s">
        <v>171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31</v>
      </c>
      <c r="B48" s="65" t="s">
        <v>32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33</v>
      </c>
      <c r="B49" s="66" t="s">
        <v>34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175</v>
      </c>
      <c r="B50" s="60" t="s">
        <v>176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79</v>
      </c>
      <c r="B51" s="60" t="s">
        <v>169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31</v>
      </c>
      <c r="B52" s="65" t="s">
        <v>32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33</v>
      </c>
      <c r="B53" s="66" t="s">
        <v>34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81</v>
      </c>
      <c r="B54" s="60" t="s">
        <v>170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31</v>
      </c>
      <c r="B55" s="65" t="s">
        <v>32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33</v>
      </c>
      <c r="B56" s="66" t="s">
        <v>34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82</v>
      </c>
      <c r="B57" s="60" t="s">
        <v>171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31</v>
      </c>
      <c r="B58" s="65" t="s">
        <v>32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33</v>
      </c>
      <c r="B59" s="66" t="s">
        <v>34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20</v>
      </c>
      <c r="B60" s="51" t="s">
        <v>166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33</v>
      </c>
      <c r="B61" s="55" t="s">
        <v>112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70</v>
      </c>
      <c r="B62" s="55" t="s">
        <v>177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33</v>
      </c>
      <c r="B63" s="55" t="s">
        <v>178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="37" customFormat="1"/>
    <row r="66" s="37" customFormat="1"/>
    <row r="67" s="37" customFormat="1"/>
    <row r="68" s="37" customFormat="1"/>
    <row r="69" s="37" customFormat="1"/>
    <row r="70" s="37" customFormat="1"/>
    <row r="71" s="37" customFormat="1"/>
    <row r="72" s="37" customFormat="1"/>
    <row r="73" s="37" customFormat="1"/>
    <row r="74" s="37" customFormat="1"/>
    <row r="75" s="37" customFormat="1"/>
    <row r="76" s="37" customFormat="1"/>
    <row r="77" s="37" customFormat="1"/>
    <row r="78" s="37" customFormat="1"/>
    <row r="79" s="37" customFormat="1"/>
    <row r="80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</sheetData>
  <mergeCells count="161"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view="pageBreakPreview" zoomScale="85" zoomScaleSheetLayoutView="85" workbookViewId="0">
      <selection activeCell="A4" sqref="A4:I4"/>
    </sheetView>
  </sheetViews>
  <sheetFormatPr defaultRowHeight="12.75"/>
  <cols>
    <col min="1" max="1" width="6.1640625" customWidth="1"/>
    <col min="2" max="2" width="49.33203125" style="168" customWidth="1"/>
    <col min="3" max="5" width="21.33203125" style="168" customWidth="1"/>
    <col min="6" max="6" width="23.33203125" style="101" customWidth="1"/>
    <col min="7" max="7" width="21.83203125" style="177" customWidth="1"/>
    <col min="8" max="8" width="21.33203125" style="101" customWidth="1"/>
    <col min="9" max="9" width="18.6640625" customWidth="1"/>
    <col min="11" max="11" width="22" customWidth="1"/>
  </cols>
  <sheetData>
    <row r="2" spans="1:11" ht="17.25" customHeight="1">
      <c r="A2" s="272" t="s">
        <v>285</v>
      </c>
      <c r="B2" s="272"/>
      <c r="C2" s="272"/>
      <c r="D2" s="272"/>
      <c r="E2" s="272"/>
      <c r="F2" s="272"/>
      <c r="G2" s="272"/>
      <c r="H2" s="272"/>
      <c r="I2" s="272"/>
    </row>
    <row r="3" spans="1:11" ht="40.5" customHeight="1">
      <c r="A3" s="278" t="s">
        <v>409</v>
      </c>
      <c r="B3" s="279"/>
      <c r="C3" s="279"/>
      <c r="D3" s="279"/>
      <c r="E3" s="279"/>
      <c r="F3" s="279"/>
      <c r="G3" s="279"/>
      <c r="H3" s="279"/>
      <c r="I3" s="279"/>
    </row>
    <row r="4" spans="1:11" ht="29.25" customHeight="1">
      <c r="A4" s="280" t="s">
        <v>412</v>
      </c>
      <c r="B4" s="281"/>
      <c r="C4" s="281"/>
      <c r="D4" s="281"/>
      <c r="E4" s="281"/>
      <c r="F4" s="281"/>
      <c r="G4" s="281"/>
      <c r="H4" s="281"/>
      <c r="I4" s="281"/>
    </row>
    <row r="5" spans="1:11" ht="18.75">
      <c r="A5" s="273" t="s">
        <v>0</v>
      </c>
      <c r="B5" s="273"/>
      <c r="C5" s="273"/>
      <c r="D5" s="273"/>
      <c r="E5" s="273"/>
      <c r="F5" s="273"/>
      <c r="G5" s="273"/>
      <c r="H5" s="273"/>
      <c r="I5" s="273"/>
    </row>
    <row r="6" spans="1:11" ht="32.25" customHeight="1">
      <c r="A6" s="277" t="s">
        <v>133</v>
      </c>
      <c r="B6" s="277" t="s">
        <v>296</v>
      </c>
      <c r="C6" s="274" t="s">
        <v>395</v>
      </c>
      <c r="D6" s="275"/>
      <c r="E6" s="276"/>
      <c r="F6" s="283" t="s">
        <v>396</v>
      </c>
      <c r="G6" s="285"/>
      <c r="H6" s="284"/>
      <c r="I6" s="277" t="s">
        <v>3</v>
      </c>
    </row>
    <row r="7" spans="1:11" ht="21.75" customHeight="1">
      <c r="A7" s="277"/>
      <c r="B7" s="277"/>
      <c r="C7" s="277" t="s">
        <v>399</v>
      </c>
      <c r="D7" s="274" t="s">
        <v>28</v>
      </c>
      <c r="E7" s="276"/>
      <c r="F7" s="282" t="s">
        <v>399</v>
      </c>
      <c r="G7" s="283" t="s">
        <v>28</v>
      </c>
      <c r="H7" s="284"/>
      <c r="I7" s="277"/>
    </row>
    <row r="8" spans="1:11" ht="32.25" customHeight="1">
      <c r="A8" s="277"/>
      <c r="B8" s="277"/>
      <c r="C8" s="277"/>
      <c r="D8" s="195" t="s">
        <v>397</v>
      </c>
      <c r="E8" s="195" t="s">
        <v>297</v>
      </c>
      <c r="F8" s="282"/>
      <c r="G8" s="196" t="s">
        <v>398</v>
      </c>
      <c r="H8" s="185" t="s">
        <v>297</v>
      </c>
      <c r="I8" s="277"/>
    </row>
    <row r="9" spans="1:11" ht="17.25">
      <c r="A9" s="160">
        <v>1</v>
      </c>
      <c r="B9" s="160">
        <v>2</v>
      </c>
      <c r="C9" s="160">
        <v>3</v>
      </c>
      <c r="D9" s="160">
        <v>4</v>
      </c>
      <c r="E9" s="160">
        <v>5</v>
      </c>
      <c r="F9" s="176">
        <v>6</v>
      </c>
      <c r="G9" s="176">
        <v>7</v>
      </c>
      <c r="H9" s="176">
        <v>8</v>
      </c>
      <c r="I9" s="160">
        <v>9</v>
      </c>
    </row>
    <row r="10" spans="1:11" ht="20.25" customHeight="1">
      <c r="A10" s="159"/>
      <c r="B10" s="186" t="s">
        <v>298</v>
      </c>
      <c r="C10" s="204">
        <f t="shared" ref="C10:E10" si="0">C11</f>
        <v>155130</v>
      </c>
      <c r="D10" s="204">
        <f t="shared" si="0"/>
        <v>155130</v>
      </c>
      <c r="E10" s="205">
        <f t="shared" si="0"/>
        <v>0</v>
      </c>
      <c r="F10" s="204">
        <f>F11</f>
        <v>215209.64571558972</v>
      </c>
      <c r="G10" s="204">
        <f>G11</f>
        <v>215209.64571558972</v>
      </c>
      <c r="H10" s="205">
        <f>H11</f>
        <v>0</v>
      </c>
      <c r="I10" s="161"/>
      <c r="K10" s="172"/>
    </row>
    <row r="11" spans="1:11" ht="16.5">
      <c r="A11" s="159" t="s">
        <v>65</v>
      </c>
      <c r="B11" s="159" t="s">
        <v>299</v>
      </c>
      <c r="C11" s="204">
        <f t="shared" ref="C11:E11" si="1">C12+C16+C19+C20+C21+C22</f>
        <v>155130</v>
      </c>
      <c r="D11" s="204">
        <f t="shared" si="1"/>
        <v>155130</v>
      </c>
      <c r="E11" s="205">
        <f t="shared" si="1"/>
        <v>0</v>
      </c>
      <c r="F11" s="204">
        <f>F12+F16+F19+F20+F21+F22</f>
        <v>215209.64571558972</v>
      </c>
      <c r="G11" s="204">
        <f>G12+G16+G19+G20+G21+G22</f>
        <v>215209.64571558972</v>
      </c>
      <c r="H11" s="205">
        <f>H12+H16+H19+H20+H21+H22</f>
        <v>0</v>
      </c>
      <c r="I11" s="162"/>
    </row>
    <row r="12" spans="1:11" ht="52.5" customHeight="1">
      <c r="A12" s="159" t="s">
        <v>19</v>
      </c>
      <c r="B12" s="163" t="str">
        <f>'Biểu 2'!B12</f>
        <v>Nguồn vốn cân đối NSĐP theo tiêu chí quy định tại Quyết định số 26/2020/QĐ-TTg</v>
      </c>
      <c r="C12" s="204">
        <f t="shared" ref="C12:E12" si="2">C13+C14+C15</f>
        <v>52790</v>
      </c>
      <c r="D12" s="204">
        <f t="shared" si="2"/>
        <v>52790</v>
      </c>
      <c r="E12" s="206">
        <f t="shared" si="2"/>
        <v>0</v>
      </c>
      <c r="F12" s="204">
        <f>F13+F14+F15</f>
        <v>52790</v>
      </c>
      <c r="G12" s="204">
        <f>G13+G14+G15</f>
        <v>52790</v>
      </c>
      <c r="H12" s="206">
        <f>H13+H14+H15</f>
        <v>0</v>
      </c>
      <c r="I12" s="164"/>
    </row>
    <row r="13" spans="1:11" s="169" customFormat="1" ht="55.5" customHeight="1">
      <c r="A13" s="165">
        <v>1</v>
      </c>
      <c r="B13" s="166" t="str">
        <f>'Biểu 2'!B13</f>
        <v>Phân cấp cân đối theo tiêu chí theo quy định tại Nghị quyết 63/2020/NQ-HĐND ngày 08/12/2020</v>
      </c>
      <c r="C13" s="207">
        <f>D13+E13</f>
        <v>29630</v>
      </c>
      <c r="D13" s="207">
        <v>29630</v>
      </c>
      <c r="E13" s="208">
        <v>0</v>
      </c>
      <c r="F13" s="206">
        <f>G13</f>
        <v>29630</v>
      </c>
      <c r="G13" s="209">
        <f>'Biểu 2'!L13</f>
        <v>29630</v>
      </c>
      <c r="H13" s="206">
        <v>0</v>
      </c>
      <c r="I13" s="167"/>
    </row>
    <row r="14" spans="1:11" s="169" customFormat="1" ht="47.25" customHeight="1">
      <c r="A14" s="165">
        <v>2</v>
      </c>
      <c r="B14" s="166" t="str">
        <f>'Biểu 2'!B46</f>
        <v>Phân cấp hỗ trợ xây dựng nông thôn mới (Ưu tiên đầu tư các công trình GD-ĐT)</v>
      </c>
      <c r="C14" s="207">
        <f>D14</f>
        <v>13160</v>
      </c>
      <c r="D14" s="207">
        <v>13160</v>
      </c>
      <c r="E14" s="208"/>
      <c r="F14" s="206">
        <f>G14</f>
        <v>13160</v>
      </c>
      <c r="G14" s="209">
        <f>'Biểu 2'!L46</f>
        <v>13160</v>
      </c>
      <c r="H14" s="206">
        <v>0</v>
      </c>
      <c r="I14" s="167"/>
    </row>
    <row r="15" spans="1:11" s="169" customFormat="1" ht="47.25" customHeight="1">
      <c r="A15" s="165">
        <v>3</v>
      </c>
      <c r="B15" s="166" t="str">
        <f>'Biểu 2'!B53</f>
        <v>Phân cấp hỗ trợ đầu tư các công trình cấp bách</v>
      </c>
      <c r="C15" s="207">
        <f>D15</f>
        <v>10000</v>
      </c>
      <c r="D15" s="207">
        <v>10000</v>
      </c>
      <c r="E15" s="208"/>
      <c r="F15" s="206">
        <f>G15</f>
        <v>10000</v>
      </c>
      <c r="G15" s="209">
        <f>'Biểu 2'!L53</f>
        <v>10000</v>
      </c>
      <c r="H15" s="206">
        <v>0</v>
      </c>
      <c r="I15" s="167"/>
    </row>
    <row r="16" spans="1:11" s="14" customFormat="1" ht="38.25" customHeight="1">
      <c r="A16" s="159" t="s">
        <v>20</v>
      </c>
      <c r="B16" s="163" t="str">
        <f>'Biểu 2'!B63</f>
        <v>Phân cấp đầu tư từ nguồn thu tiền sử dụng đất trong cân đối</v>
      </c>
      <c r="C16" s="204">
        <f>D16</f>
        <v>98000</v>
      </c>
      <c r="D16" s="204">
        <v>98000</v>
      </c>
      <c r="E16" s="210"/>
      <c r="F16" s="204">
        <f>F17+F18</f>
        <v>154370.84571558973</v>
      </c>
      <c r="G16" s="204">
        <f>G17+G18</f>
        <v>154370.84571558973</v>
      </c>
      <c r="H16" s="205">
        <v>0</v>
      </c>
      <c r="I16" s="164"/>
    </row>
    <row r="17" spans="1:9" s="169" customFormat="1" ht="25.5" customHeight="1">
      <c r="A17" s="165">
        <v>1</v>
      </c>
      <c r="B17" s="166" t="str">
        <f>'Biểu 2'!B64</f>
        <v>Phân cấp ngân sách các xã được hưởng</v>
      </c>
      <c r="C17" s="209"/>
      <c r="D17" s="209"/>
      <c r="E17" s="208"/>
      <c r="F17" s="206">
        <f t="shared" ref="F17:F22" si="3">G17</f>
        <v>17542.141558589745</v>
      </c>
      <c r="G17" s="209">
        <f>'Biểu 2'!M64</f>
        <v>17542.141558589745</v>
      </c>
      <c r="H17" s="206"/>
      <c r="I17" s="167"/>
    </row>
    <row r="18" spans="1:9" s="169" customFormat="1" ht="40.5" customHeight="1">
      <c r="A18" s="165">
        <v>2</v>
      </c>
      <c r="B18" s="166" t="str">
        <f>'Biểu 2'!B65</f>
        <v>Phân cấp ngân sách cấp huyện được hưởng</v>
      </c>
      <c r="C18" s="209"/>
      <c r="D18" s="209"/>
      <c r="E18" s="208"/>
      <c r="F18" s="206">
        <f t="shared" si="3"/>
        <v>136828.704157</v>
      </c>
      <c r="G18" s="209">
        <f>'Biểu 2'!M65</f>
        <v>136828.704157</v>
      </c>
      <c r="H18" s="206"/>
      <c r="I18" s="167"/>
    </row>
    <row r="19" spans="1:9" s="14" customFormat="1" ht="49.5">
      <c r="A19" s="159" t="s">
        <v>66</v>
      </c>
      <c r="B19" s="163" t="str">
        <f>'Biểu 2'!B90</f>
        <v>Phân cấp đầu tư từ nguồn thu XSKT (lồng ghép thực hiện CT MTQG xây dựng nông thôn mới)</v>
      </c>
      <c r="C19" s="204">
        <f>D19</f>
        <v>4340</v>
      </c>
      <c r="D19" s="204">
        <v>4340</v>
      </c>
      <c r="E19" s="210"/>
      <c r="F19" s="205">
        <f t="shared" si="3"/>
        <v>4340</v>
      </c>
      <c r="G19" s="204">
        <f>'Biểu 2'!L90</f>
        <v>4340</v>
      </c>
      <c r="H19" s="205">
        <v>0</v>
      </c>
      <c r="I19" s="164"/>
    </row>
    <row r="20" spans="1:9" s="14" customFormat="1" ht="33">
      <c r="A20" s="170" t="s">
        <v>334</v>
      </c>
      <c r="B20" s="163" t="str">
        <f>'Biểu 2'!B96</f>
        <v>Nguồn tăng thu ngân sách huyện năm 2020</v>
      </c>
      <c r="C20" s="210"/>
      <c r="D20" s="210"/>
      <c r="E20" s="210"/>
      <c r="F20" s="205">
        <f t="shared" si="3"/>
        <v>2926</v>
      </c>
      <c r="G20" s="204">
        <f>'Biểu 2'!L96</f>
        <v>2926</v>
      </c>
      <c r="H20" s="205">
        <v>0</v>
      </c>
      <c r="I20" s="164"/>
    </row>
    <row r="21" spans="1:9" s="14" customFormat="1" ht="43.5" customHeight="1">
      <c r="A21" s="170" t="s">
        <v>335</v>
      </c>
      <c r="B21" s="163" t="str">
        <f>'Biểu 2'!B103</f>
        <v>Nguồn tiết kiệm, cắt giảm theo Nghị quyết 84/NQ-CP của Chính phủ</v>
      </c>
      <c r="C21" s="210"/>
      <c r="D21" s="210"/>
      <c r="E21" s="210"/>
      <c r="F21" s="205">
        <f t="shared" si="3"/>
        <v>632.79999999999995</v>
      </c>
      <c r="G21" s="204">
        <f>'Biểu 2'!L103</f>
        <v>632.79999999999995</v>
      </c>
      <c r="H21" s="205">
        <v>0</v>
      </c>
      <c r="I21" s="164"/>
    </row>
    <row r="22" spans="1:9" s="14" customFormat="1" ht="26.25" customHeight="1">
      <c r="A22" s="171" t="s">
        <v>370</v>
      </c>
      <c r="B22" s="163" t="str">
        <f>'Biểu 2'!B109</f>
        <v>Nguồn Kết dư ngân sách huyện</v>
      </c>
      <c r="C22" s="210"/>
      <c r="D22" s="210"/>
      <c r="E22" s="210"/>
      <c r="F22" s="205">
        <f t="shared" si="3"/>
        <v>150</v>
      </c>
      <c r="G22" s="204">
        <f>'Biểu 2'!L109</f>
        <v>150</v>
      </c>
      <c r="H22" s="205">
        <v>0</v>
      </c>
      <c r="I22" s="164"/>
    </row>
  </sheetData>
  <mergeCells count="13">
    <mergeCell ref="A2:I2"/>
    <mergeCell ref="A5:I5"/>
    <mergeCell ref="C6:E6"/>
    <mergeCell ref="C7:C8"/>
    <mergeCell ref="D7:E7"/>
    <mergeCell ref="A3:I3"/>
    <mergeCell ref="A4:I4"/>
    <mergeCell ref="I6:I8"/>
    <mergeCell ref="A6:A8"/>
    <mergeCell ref="B6:B8"/>
    <mergeCell ref="F7:F8"/>
    <mergeCell ref="G7:H7"/>
    <mergeCell ref="F6:H6"/>
  </mergeCells>
  <pageMargins left="0.24" right="0.23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view="pageBreakPreview" topLeftCell="A62" zoomScale="80" zoomScaleNormal="90" zoomScaleSheetLayoutView="80" workbookViewId="0">
      <selection activeCell="A4" sqref="A4:P4"/>
    </sheetView>
  </sheetViews>
  <sheetFormatPr defaultColWidth="9.33203125" defaultRowHeight="12.75"/>
  <cols>
    <col min="1" max="1" width="6.1640625" style="148" customWidth="1"/>
    <col min="2" max="2" width="56.83203125" style="148" customWidth="1"/>
    <col min="3" max="4" width="12.1640625" style="150" customWidth="1"/>
    <col min="5" max="5" width="13.83203125" style="150" customWidth="1"/>
    <col min="6" max="6" width="9.33203125" style="150"/>
    <col min="7" max="7" width="16.33203125" style="150" customWidth="1"/>
    <col min="8" max="9" width="17.33203125" style="148" customWidth="1"/>
    <col min="10" max="10" width="15" style="148" customWidth="1"/>
    <col min="11" max="11" width="15.83203125" style="148" customWidth="1"/>
    <col min="12" max="13" width="16" style="148" customWidth="1"/>
    <col min="14" max="15" width="10" style="148" bestFit="1" customWidth="1"/>
    <col min="16" max="16" width="31" style="150" customWidth="1"/>
    <col min="17" max="18" width="9.33203125" style="148"/>
    <col min="19" max="19" width="30.5" style="148" customWidth="1"/>
    <col min="20" max="16384" width="9.33203125" style="148"/>
  </cols>
  <sheetData>
    <row r="1" spans="1:19" s="149" customFormat="1" ht="18.75">
      <c r="A1" s="287" t="s">
        <v>127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9" s="149" customFormat="1" ht="18.75" hidden="1">
      <c r="A2" s="290" t="s">
        <v>71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9" ht="39.75" customHeight="1">
      <c r="A3" s="288" t="s">
        <v>394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9" ht="18" customHeight="1">
      <c r="A4" s="291" t="s">
        <v>413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1:19" ht="21.75" customHeight="1">
      <c r="A5" s="289" t="s">
        <v>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9" s="149" customFormat="1" ht="39.75" customHeight="1">
      <c r="A6" s="292" t="s">
        <v>1</v>
      </c>
      <c r="B6" s="292" t="s">
        <v>21</v>
      </c>
      <c r="C6" s="292" t="s">
        <v>22</v>
      </c>
      <c r="D6" s="292" t="s">
        <v>320</v>
      </c>
      <c r="E6" s="292" t="s">
        <v>37</v>
      </c>
      <c r="F6" s="292" t="s">
        <v>38</v>
      </c>
      <c r="G6" s="295" t="s">
        <v>23</v>
      </c>
      <c r="H6" s="296"/>
      <c r="I6" s="297"/>
      <c r="J6" s="295" t="s">
        <v>408</v>
      </c>
      <c r="K6" s="297"/>
      <c r="L6" s="286" t="s">
        <v>411</v>
      </c>
      <c r="M6" s="286"/>
      <c r="N6" s="286"/>
      <c r="O6" s="286"/>
      <c r="P6" s="292" t="s">
        <v>3</v>
      </c>
    </row>
    <row r="7" spans="1:19" s="149" customFormat="1" ht="26.25" customHeight="1">
      <c r="A7" s="293"/>
      <c r="B7" s="293"/>
      <c r="C7" s="293"/>
      <c r="D7" s="293"/>
      <c r="E7" s="293"/>
      <c r="F7" s="293"/>
      <c r="G7" s="292" t="s">
        <v>24</v>
      </c>
      <c r="H7" s="286" t="s">
        <v>25</v>
      </c>
      <c r="I7" s="286"/>
      <c r="J7" s="286" t="s">
        <v>26</v>
      </c>
      <c r="K7" s="286" t="s">
        <v>67</v>
      </c>
      <c r="L7" s="286" t="s">
        <v>26</v>
      </c>
      <c r="M7" s="286" t="s">
        <v>68</v>
      </c>
      <c r="N7" s="286"/>
      <c r="O7" s="286"/>
      <c r="P7" s="293"/>
    </row>
    <row r="8" spans="1:19" s="149" customFormat="1" ht="21.75" customHeight="1">
      <c r="A8" s="293"/>
      <c r="B8" s="293"/>
      <c r="C8" s="293"/>
      <c r="D8" s="293"/>
      <c r="E8" s="293"/>
      <c r="F8" s="293"/>
      <c r="G8" s="293"/>
      <c r="H8" s="286"/>
      <c r="I8" s="286"/>
      <c r="J8" s="286"/>
      <c r="K8" s="286"/>
      <c r="L8" s="286"/>
      <c r="M8" s="286" t="s">
        <v>27</v>
      </c>
      <c r="N8" s="286" t="s">
        <v>28</v>
      </c>
      <c r="O8" s="286"/>
      <c r="P8" s="293"/>
    </row>
    <row r="9" spans="1:19" s="149" customFormat="1" ht="77.25" customHeight="1">
      <c r="A9" s="294"/>
      <c r="B9" s="294"/>
      <c r="C9" s="294"/>
      <c r="D9" s="294"/>
      <c r="E9" s="294"/>
      <c r="F9" s="294"/>
      <c r="G9" s="294"/>
      <c r="H9" s="286"/>
      <c r="I9" s="286"/>
      <c r="J9" s="286"/>
      <c r="K9" s="286"/>
      <c r="L9" s="286"/>
      <c r="M9" s="286"/>
      <c r="N9" s="188" t="s">
        <v>29</v>
      </c>
      <c r="O9" s="188" t="s">
        <v>283</v>
      </c>
      <c r="P9" s="294"/>
    </row>
    <row r="10" spans="1:19" s="149" customFormat="1" ht="24.95" customHeight="1">
      <c r="A10" s="179">
        <v>1</v>
      </c>
      <c r="B10" s="179">
        <v>2</v>
      </c>
      <c r="C10" s="179">
        <v>3</v>
      </c>
      <c r="D10" s="179"/>
      <c r="E10" s="179">
        <v>4</v>
      </c>
      <c r="F10" s="179">
        <v>5</v>
      </c>
      <c r="G10" s="179">
        <v>6</v>
      </c>
      <c r="H10" s="179">
        <v>7</v>
      </c>
      <c r="I10" s="179">
        <v>8</v>
      </c>
      <c r="J10" s="179">
        <v>9</v>
      </c>
      <c r="K10" s="179">
        <v>10</v>
      </c>
      <c r="L10" s="179">
        <v>11</v>
      </c>
      <c r="M10" s="179">
        <v>12</v>
      </c>
      <c r="N10" s="179">
        <v>13</v>
      </c>
      <c r="O10" s="179">
        <v>14</v>
      </c>
      <c r="P10" s="179">
        <v>15</v>
      </c>
    </row>
    <row r="11" spans="1:19" s="149" customFormat="1" ht="21.95" customHeight="1">
      <c r="A11" s="179"/>
      <c r="B11" s="179" t="s">
        <v>368</v>
      </c>
      <c r="C11" s="179"/>
      <c r="D11" s="179"/>
      <c r="E11" s="152"/>
      <c r="F11" s="152"/>
      <c r="G11" s="152">
        <f>G12+G63+G90+G96+G103</f>
        <v>0</v>
      </c>
      <c r="H11" s="200">
        <f>H12+H63+H90+H96+H103</f>
        <v>0</v>
      </c>
      <c r="I11" s="200">
        <f>I12+I63+I90+I96+I103</f>
        <v>0</v>
      </c>
      <c r="J11" s="200">
        <f t="shared" ref="J11:O11" si="0">J12+J63+J90+J96+J103+J109</f>
        <v>34567.616349000004</v>
      </c>
      <c r="K11" s="200">
        <f t="shared" si="0"/>
        <v>34567.616349000004</v>
      </c>
      <c r="L11" s="200">
        <f t="shared" si="0"/>
        <v>215209.64571558972</v>
      </c>
      <c r="M11" s="200">
        <f t="shared" si="0"/>
        <v>215209.64571558972</v>
      </c>
      <c r="N11" s="152">
        <f t="shared" si="0"/>
        <v>0</v>
      </c>
      <c r="O11" s="152">
        <f t="shared" si="0"/>
        <v>0</v>
      </c>
      <c r="P11" s="179"/>
    </row>
    <row r="12" spans="1:19" s="149" customFormat="1" ht="27.75" customHeight="1">
      <c r="A12" s="179" t="s">
        <v>65</v>
      </c>
      <c r="B12" s="179" t="s">
        <v>292</v>
      </c>
      <c r="C12" s="179"/>
      <c r="D12" s="179"/>
      <c r="E12" s="152"/>
      <c r="F12" s="152"/>
      <c r="G12" s="152">
        <f t="shared" ref="G12:K12" si="1">G13+G46+G53</f>
        <v>0</v>
      </c>
      <c r="H12" s="200">
        <f t="shared" si="1"/>
        <v>0</v>
      </c>
      <c r="I12" s="200">
        <f t="shared" si="1"/>
        <v>0</v>
      </c>
      <c r="J12" s="200">
        <f t="shared" si="1"/>
        <v>25000</v>
      </c>
      <c r="K12" s="200">
        <f t="shared" si="1"/>
        <v>25000</v>
      </c>
      <c r="L12" s="200">
        <f>L13+L46+L53</f>
        <v>52790</v>
      </c>
      <c r="M12" s="200">
        <f>M13+M46+M53</f>
        <v>52790</v>
      </c>
      <c r="N12" s="152">
        <f t="shared" ref="N12:O12" si="2">N13+N46+N53</f>
        <v>0</v>
      </c>
      <c r="O12" s="152">
        <f t="shared" si="2"/>
        <v>0</v>
      </c>
      <c r="P12" s="179"/>
    </row>
    <row r="13" spans="1:19" s="149" customFormat="1" ht="35.25" customHeight="1">
      <c r="A13" s="179" t="s">
        <v>19</v>
      </c>
      <c r="B13" s="179" t="s">
        <v>318</v>
      </c>
      <c r="C13" s="179"/>
      <c r="D13" s="179"/>
      <c r="E13" s="152"/>
      <c r="F13" s="152"/>
      <c r="G13" s="152"/>
      <c r="H13" s="200">
        <f t="shared" ref="H13:L13" si="3">H14+H30</f>
        <v>0</v>
      </c>
      <c r="I13" s="200">
        <f t="shared" si="3"/>
        <v>0</v>
      </c>
      <c r="J13" s="200">
        <f t="shared" si="3"/>
        <v>0</v>
      </c>
      <c r="K13" s="200">
        <f t="shared" si="3"/>
        <v>0</v>
      </c>
      <c r="L13" s="200">
        <f t="shared" si="3"/>
        <v>29630</v>
      </c>
      <c r="M13" s="200">
        <f>M14+M30</f>
        <v>29630</v>
      </c>
      <c r="N13" s="152">
        <f t="shared" ref="N13:O13" si="4">N14+N30</f>
        <v>0</v>
      </c>
      <c r="O13" s="152">
        <f t="shared" si="4"/>
        <v>0</v>
      </c>
      <c r="P13" s="179"/>
    </row>
    <row r="14" spans="1:19" ht="21.95" customHeight="1">
      <c r="A14" s="179">
        <v>1</v>
      </c>
      <c r="B14" s="179" t="s">
        <v>45</v>
      </c>
      <c r="C14" s="179"/>
      <c r="D14" s="179"/>
      <c r="E14" s="153"/>
      <c r="F14" s="153"/>
      <c r="G14" s="153"/>
      <c r="H14" s="200"/>
      <c r="I14" s="200"/>
      <c r="J14" s="200">
        <f t="shared" ref="J14:K14" si="5">SUM(J15:J29)</f>
        <v>0</v>
      </c>
      <c r="K14" s="200">
        <f t="shared" si="5"/>
        <v>0</v>
      </c>
      <c r="L14" s="200">
        <f>SUM(L15:L29)</f>
        <v>2750</v>
      </c>
      <c r="M14" s="200">
        <f>SUM(M15:M29)</f>
        <v>2750</v>
      </c>
      <c r="N14" s="152">
        <f t="shared" ref="N14:O14" si="6">SUM(N15:N29)</f>
        <v>0</v>
      </c>
      <c r="O14" s="152">
        <f t="shared" si="6"/>
        <v>0</v>
      </c>
      <c r="P14" s="179"/>
      <c r="S14" s="178"/>
    </row>
    <row r="15" spans="1:19" ht="42.75" customHeight="1">
      <c r="A15" s="142" t="s">
        <v>15</v>
      </c>
      <c r="B15" s="146" t="s">
        <v>287</v>
      </c>
      <c r="C15" s="144"/>
      <c r="D15" s="144" t="s">
        <v>321</v>
      </c>
      <c r="E15" s="144" t="s">
        <v>241</v>
      </c>
      <c r="F15" s="144" t="s">
        <v>235</v>
      </c>
      <c r="G15" s="144" t="s">
        <v>359</v>
      </c>
      <c r="H15" s="201">
        <v>4500</v>
      </c>
      <c r="I15" s="201">
        <v>4500</v>
      </c>
      <c r="J15" s="201"/>
      <c r="K15" s="201"/>
      <c r="L15" s="201">
        <v>200</v>
      </c>
      <c r="M15" s="201">
        <v>200</v>
      </c>
      <c r="N15" s="151"/>
      <c r="O15" s="151"/>
      <c r="P15" s="144"/>
    </row>
    <row r="16" spans="1:19" ht="42.75" customHeight="1">
      <c r="A16" s="142" t="s">
        <v>15</v>
      </c>
      <c r="B16" s="146" t="s">
        <v>289</v>
      </c>
      <c r="C16" s="144"/>
      <c r="D16" s="144" t="s">
        <v>321</v>
      </c>
      <c r="E16" s="144" t="s">
        <v>241</v>
      </c>
      <c r="F16" s="144" t="s">
        <v>235</v>
      </c>
      <c r="G16" s="144" t="s">
        <v>358</v>
      </c>
      <c r="H16" s="201">
        <v>750</v>
      </c>
      <c r="I16" s="201">
        <v>750</v>
      </c>
      <c r="J16" s="201"/>
      <c r="K16" s="201"/>
      <c r="L16" s="201">
        <v>50</v>
      </c>
      <c r="M16" s="201">
        <v>50</v>
      </c>
      <c r="N16" s="151"/>
      <c r="O16" s="151"/>
      <c r="P16" s="144"/>
    </row>
    <row r="17" spans="1:16" ht="42.75" customHeight="1">
      <c r="A17" s="142" t="s">
        <v>15</v>
      </c>
      <c r="B17" s="146" t="s">
        <v>290</v>
      </c>
      <c r="C17" s="144"/>
      <c r="D17" s="144" t="s">
        <v>321</v>
      </c>
      <c r="E17" s="144" t="s">
        <v>241</v>
      </c>
      <c r="F17" s="144" t="s">
        <v>235</v>
      </c>
      <c r="G17" s="144" t="s">
        <v>364</v>
      </c>
      <c r="H17" s="201">
        <v>1285</v>
      </c>
      <c r="I17" s="201">
        <v>1285</v>
      </c>
      <c r="J17" s="201"/>
      <c r="K17" s="201"/>
      <c r="L17" s="201">
        <v>100</v>
      </c>
      <c r="M17" s="201">
        <v>100</v>
      </c>
      <c r="N17" s="151"/>
      <c r="O17" s="151"/>
      <c r="P17" s="144"/>
    </row>
    <row r="18" spans="1:16" ht="42.75" customHeight="1">
      <c r="A18" s="142" t="s">
        <v>15</v>
      </c>
      <c r="B18" s="146" t="s">
        <v>300</v>
      </c>
      <c r="C18" s="144"/>
      <c r="D18" s="144" t="s">
        <v>321</v>
      </c>
      <c r="E18" s="144" t="s">
        <v>241</v>
      </c>
      <c r="F18" s="144" t="s">
        <v>235</v>
      </c>
      <c r="G18" s="144" t="s">
        <v>357</v>
      </c>
      <c r="H18" s="201">
        <v>1628</v>
      </c>
      <c r="I18" s="201">
        <v>1628</v>
      </c>
      <c r="J18" s="201"/>
      <c r="K18" s="201"/>
      <c r="L18" s="201">
        <v>200</v>
      </c>
      <c r="M18" s="201">
        <v>200</v>
      </c>
      <c r="N18" s="151"/>
      <c r="O18" s="151"/>
      <c r="P18" s="144"/>
    </row>
    <row r="19" spans="1:16" ht="38.25">
      <c r="A19" s="142" t="s">
        <v>15</v>
      </c>
      <c r="B19" s="146" t="s">
        <v>301</v>
      </c>
      <c r="C19" s="144"/>
      <c r="D19" s="144" t="s">
        <v>321</v>
      </c>
      <c r="E19" s="144" t="s">
        <v>241</v>
      </c>
      <c r="F19" s="144" t="s">
        <v>235</v>
      </c>
      <c r="G19" s="144" t="s">
        <v>363</v>
      </c>
      <c r="H19" s="201">
        <v>1506.2180000000001</v>
      </c>
      <c r="I19" s="201">
        <v>1506.2180000000001</v>
      </c>
      <c r="J19" s="201"/>
      <c r="K19" s="201"/>
      <c r="L19" s="201">
        <v>200</v>
      </c>
      <c r="M19" s="201">
        <v>200</v>
      </c>
      <c r="N19" s="151"/>
      <c r="O19" s="151"/>
      <c r="P19" s="144"/>
    </row>
    <row r="20" spans="1:16" ht="44.25" customHeight="1">
      <c r="A20" s="142" t="s">
        <v>15</v>
      </c>
      <c r="B20" s="146" t="s">
        <v>302</v>
      </c>
      <c r="C20" s="144"/>
      <c r="D20" s="144" t="s">
        <v>321</v>
      </c>
      <c r="E20" s="144" t="s">
        <v>241</v>
      </c>
      <c r="F20" s="144" t="s">
        <v>235</v>
      </c>
      <c r="G20" s="144" t="s">
        <v>362</v>
      </c>
      <c r="H20" s="201">
        <v>4967.05</v>
      </c>
      <c r="I20" s="201">
        <v>4967.05</v>
      </c>
      <c r="J20" s="201"/>
      <c r="K20" s="201"/>
      <c r="L20" s="201">
        <v>200</v>
      </c>
      <c r="M20" s="201">
        <v>200</v>
      </c>
      <c r="N20" s="151"/>
      <c r="O20" s="151"/>
      <c r="P20" s="144"/>
    </row>
    <row r="21" spans="1:16" ht="38.25">
      <c r="A21" s="142" t="s">
        <v>15</v>
      </c>
      <c r="B21" s="146" t="s">
        <v>303</v>
      </c>
      <c r="C21" s="144"/>
      <c r="D21" s="144" t="s">
        <v>321</v>
      </c>
      <c r="E21" s="144" t="s">
        <v>241</v>
      </c>
      <c r="F21" s="144" t="s">
        <v>235</v>
      </c>
      <c r="G21" s="144" t="s">
        <v>379</v>
      </c>
      <c r="H21" s="201">
        <v>5388.1019999999999</v>
      </c>
      <c r="I21" s="201">
        <v>5388.1019999999999</v>
      </c>
      <c r="J21" s="201"/>
      <c r="K21" s="201"/>
      <c r="L21" s="201">
        <v>200</v>
      </c>
      <c r="M21" s="201">
        <v>200</v>
      </c>
      <c r="N21" s="151"/>
      <c r="O21" s="151"/>
      <c r="P21" s="144"/>
    </row>
    <row r="22" spans="1:16" ht="38.25">
      <c r="A22" s="142" t="s">
        <v>15</v>
      </c>
      <c r="B22" s="146" t="s">
        <v>304</v>
      </c>
      <c r="C22" s="144"/>
      <c r="D22" s="144" t="s">
        <v>321</v>
      </c>
      <c r="E22" s="144" t="s">
        <v>241</v>
      </c>
      <c r="F22" s="144" t="s">
        <v>235</v>
      </c>
      <c r="G22" s="144" t="s">
        <v>380</v>
      </c>
      <c r="H22" s="201">
        <v>4842</v>
      </c>
      <c r="I22" s="201">
        <v>4842</v>
      </c>
      <c r="J22" s="201"/>
      <c r="K22" s="201"/>
      <c r="L22" s="201">
        <v>200</v>
      </c>
      <c r="M22" s="201">
        <v>200</v>
      </c>
      <c r="N22" s="151"/>
      <c r="O22" s="151"/>
      <c r="P22" s="144"/>
    </row>
    <row r="23" spans="1:16" ht="38.25">
      <c r="A23" s="142" t="s">
        <v>15</v>
      </c>
      <c r="B23" s="146" t="s">
        <v>305</v>
      </c>
      <c r="C23" s="144"/>
      <c r="D23" s="144" t="s">
        <v>321</v>
      </c>
      <c r="E23" s="144" t="s">
        <v>241</v>
      </c>
      <c r="F23" s="144" t="s">
        <v>235</v>
      </c>
      <c r="G23" s="144" t="s">
        <v>381</v>
      </c>
      <c r="H23" s="201">
        <v>6851</v>
      </c>
      <c r="I23" s="201">
        <v>6851</v>
      </c>
      <c r="J23" s="201"/>
      <c r="K23" s="201"/>
      <c r="L23" s="201">
        <v>200</v>
      </c>
      <c r="M23" s="201">
        <v>200</v>
      </c>
      <c r="N23" s="151"/>
      <c r="O23" s="151"/>
      <c r="P23" s="144"/>
    </row>
    <row r="24" spans="1:16" ht="38.25">
      <c r="A24" s="142" t="s">
        <v>15</v>
      </c>
      <c r="B24" s="146" t="s">
        <v>306</v>
      </c>
      <c r="C24" s="144"/>
      <c r="D24" s="144" t="s">
        <v>321</v>
      </c>
      <c r="E24" s="144" t="s">
        <v>241</v>
      </c>
      <c r="F24" s="144" t="s">
        <v>235</v>
      </c>
      <c r="G24" s="144" t="s">
        <v>382</v>
      </c>
      <c r="H24" s="201">
        <v>3808</v>
      </c>
      <c r="I24" s="201">
        <v>3808</v>
      </c>
      <c r="J24" s="201"/>
      <c r="K24" s="201"/>
      <c r="L24" s="201">
        <v>200</v>
      </c>
      <c r="M24" s="201">
        <v>200</v>
      </c>
      <c r="N24" s="151"/>
      <c r="O24" s="151"/>
      <c r="P24" s="144"/>
    </row>
    <row r="25" spans="1:16" ht="38.25">
      <c r="A25" s="142" t="s">
        <v>15</v>
      </c>
      <c r="B25" s="146" t="s">
        <v>307</v>
      </c>
      <c r="C25" s="144"/>
      <c r="D25" s="144" t="s">
        <v>321</v>
      </c>
      <c r="E25" s="144" t="s">
        <v>241</v>
      </c>
      <c r="F25" s="144" t="s">
        <v>235</v>
      </c>
      <c r="G25" s="144" t="s">
        <v>383</v>
      </c>
      <c r="H25" s="201">
        <v>5957</v>
      </c>
      <c r="I25" s="201">
        <v>5957</v>
      </c>
      <c r="J25" s="201"/>
      <c r="K25" s="201"/>
      <c r="L25" s="201">
        <v>200</v>
      </c>
      <c r="M25" s="201">
        <v>200</v>
      </c>
      <c r="N25" s="151"/>
      <c r="O25" s="151"/>
      <c r="P25" s="144"/>
    </row>
    <row r="26" spans="1:16" ht="38.25">
      <c r="A26" s="142" t="s">
        <v>15</v>
      </c>
      <c r="B26" s="146" t="s">
        <v>308</v>
      </c>
      <c r="C26" s="144"/>
      <c r="D26" s="144" t="s">
        <v>321</v>
      </c>
      <c r="E26" s="144" t="s">
        <v>241</v>
      </c>
      <c r="F26" s="144" t="s">
        <v>235</v>
      </c>
      <c r="G26" s="144" t="s">
        <v>361</v>
      </c>
      <c r="H26" s="201">
        <v>4230</v>
      </c>
      <c r="I26" s="201">
        <v>4230</v>
      </c>
      <c r="J26" s="201"/>
      <c r="K26" s="201"/>
      <c r="L26" s="201">
        <v>200</v>
      </c>
      <c r="M26" s="201">
        <v>200</v>
      </c>
      <c r="N26" s="151"/>
      <c r="O26" s="151"/>
      <c r="P26" s="144"/>
    </row>
    <row r="27" spans="1:16" ht="38.25">
      <c r="A27" s="142" t="s">
        <v>15</v>
      </c>
      <c r="B27" s="146" t="s">
        <v>309</v>
      </c>
      <c r="C27" s="144"/>
      <c r="D27" s="144" t="s">
        <v>321</v>
      </c>
      <c r="E27" s="144" t="s">
        <v>241</v>
      </c>
      <c r="F27" s="144" t="s">
        <v>235</v>
      </c>
      <c r="G27" s="144" t="s">
        <v>360</v>
      </c>
      <c r="H27" s="201">
        <v>1968</v>
      </c>
      <c r="I27" s="201">
        <v>1968</v>
      </c>
      <c r="J27" s="201"/>
      <c r="K27" s="201"/>
      <c r="L27" s="201">
        <v>200</v>
      </c>
      <c r="M27" s="201">
        <v>200</v>
      </c>
      <c r="N27" s="151"/>
      <c r="O27" s="151"/>
      <c r="P27" s="144"/>
    </row>
    <row r="28" spans="1:16" ht="38.25">
      <c r="A28" s="142" t="s">
        <v>15</v>
      </c>
      <c r="B28" s="146" t="s">
        <v>319</v>
      </c>
      <c r="C28" s="144"/>
      <c r="D28" s="144" t="s">
        <v>321</v>
      </c>
      <c r="E28" s="144" t="s">
        <v>241</v>
      </c>
      <c r="F28" s="144" t="s">
        <v>235</v>
      </c>
      <c r="G28" s="144" t="s">
        <v>384</v>
      </c>
      <c r="H28" s="201">
        <v>1968</v>
      </c>
      <c r="I28" s="201">
        <v>1968</v>
      </c>
      <c r="J28" s="201"/>
      <c r="K28" s="201"/>
      <c r="L28" s="201">
        <v>200</v>
      </c>
      <c r="M28" s="201">
        <v>200</v>
      </c>
      <c r="N28" s="151"/>
      <c r="O28" s="151"/>
      <c r="P28" s="144"/>
    </row>
    <row r="29" spans="1:16" ht="38.25">
      <c r="A29" s="142" t="s">
        <v>15</v>
      </c>
      <c r="B29" s="146" t="s">
        <v>310</v>
      </c>
      <c r="C29" s="144"/>
      <c r="D29" s="144" t="s">
        <v>321</v>
      </c>
      <c r="E29" s="144" t="s">
        <v>241</v>
      </c>
      <c r="F29" s="144" t="s">
        <v>235</v>
      </c>
      <c r="G29" s="144" t="s">
        <v>385</v>
      </c>
      <c r="H29" s="201">
        <v>1968</v>
      </c>
      <c r="I29" s="201">
        <v>1968</v>
      </c>
      <c r="J29" s="201"/>
      <c r="K29" s="201"/>
      <c r="L29" s="201">
        <v>200</v>
      </c>
      <c r="M29" s="201">
        <v>200</v>
      </c>
      <c r="N29" s="151"/>
      <c r="O29" s="151"/>
      <c r="P29" s="144"/>
    </row>
    <row r="30" spans="1:16" s="147" customFormat="1" ht="21" customHeight="1">
      <c r="A30" s="179">
        <v>2</v>
      </c>
      <c r="B30" s="179" t="s">
        <v>46</v>
      </c>
      <c r="C30" s="179"/>
      <c r="D30" s="179"/>
      <c r="E30" s="179"/>
      <c r="F30" s="179"/>
      <c r="G30" s="179"/>
      <c r="H30" s="200"/>
      <c r="I30" s="200"/>
      <c r="J30" s="200">
        <f t="shared" ref="J30:K30" si="7">SUM(J31:J45)</f>
        <v>0</v>
      </c>
      <c r="K30" s="200">
        <f t="shared" si="7"/>
        <v>0</v>
      </c>
      <c r="L30" s="200">
        <f>SUM(L31:L45)</f>
        <v>26880</v>
      </c>
      <c r="M30" s="200">
        <f>SUM(M31:M45)</f>
        <v>26880</v>
      </c>
      <c r="N30" s="152">
        <f t="shared" ref="N30:O30" si="8">SUM(N31:N45)</f>
        <v>0</v>
      </c>
      <c r="O30" s="152">
        <f t="shared" si="8"/>
        <v>0</v>
      </c>
      <c r="P30" s="179"/>
    </row>
    <row r="31" spans="1:16" ht="38.25">
      <c r="A31" s="142" t="s">
        <v>15</v>
      </c>
      <c r="B31" s="146" t="s">
        <v>287</v>
      </c>
      <c r="C31" s="144"/>
      <c r="D31" s="144" t="s">
        <v>321</v>
      </c>
      <c r="E31" s="144" t="s">
        <v>241</v>
      </c>
      <c r="F31" s="144" t="s">
        <v>235</v>
      </c>
      <c r="G31" s="144" t="s">
        <v>359</v>
      </c>
      <c r="H31" s="201">
        <v>4500</v>
      </c>
      <c r="I31" s="201">
        <v>4500</v>
      </c>
      <c r="J31" s="201"/>
      <c r="K31" s="201"/>
      <c r="L31" s="201">
        <f>I15-L15</f>
        <v>4300</v>
      </c>
      <c r="M31" s="201">
        <f>L31</f>
        <v>4300</v>
      </c>
      <c r="N31" s="151"/>
      <c r="O31" s="151"/>
      <c r="P31" s="144"/>
    </row>
    <row r="32" spans="1:16" ht="38.25">
      <c r="A32" s="142" t="s">
        <v>15</v>
      </c>
      <c r="B32" s="146" t="s">
        <v>289</v>
      </c>
      <c r="C32" s="144"/>
      <c r="D32" s="144" t="s">
        <v>321</v>
      </c>
      <c r="E32" s="144" t="s">
        <v>241</v>
      </c>
      <c r="F32" s="144" t="s">
        <v>235</v>
      </c>
      <c r="G32" s="144" t="s">
        <v>358</v>
      </c>
      <c r="H32" s="201">
        <v>750</v>
      </c>
      <c r="I32" s="201">
        <v>750</v>
      </c>
      <c r="J32" s="201"/>
      <c r="K32" s="201"/>
      <c r="L32" s="201">
        <f t="shared" ref="L32:L33" si="9">I16-L16</f>
        <v>700</v>
      </c>
      <c r="M32" s="201">
        <f t="shared" ref="M32:M34" si="10">L32</f>
        <v>700</v>
      </c>
      <c r="N32" s="151"/>
      <c r="O32" s="151"/>
      <c r="P32" s="144"/>
    </row>
    <row r="33" spans="1:16" ht="38.25">
      <c r="A33" s="142" t="s">
        <v>15</v>
      </c>
      <c r="B33" s="146" t="s">
        <v>290</v>
      </c>
      <c r="C33" s="144"/>
      <c r="D33" s="144" t="s">
        <v>321</v>
      </c>
      <c r="E33" s="144" t="s">
        <v>241</v>
      </c>
      <c r="F33" s="144" t="s">
        <v>235</v>
      </c>
      <c r="G33" s="144" t="s">
        <v>364</v>
      </c>
      <c r="H33" s="201">
        <v>1285</v>
      </c>
      <c r="I33" s="201">
        <v>1285</v>
      </c>
      <c r="J33" s="201"/>
      <c r="K33" s="201"/>
      <c r="L33" s="201">
        <f t="shared" si="9"/>
        <v>1185</v>
      </c>
      <c r="M33" s="201">
        <f t="shared" si="10"/>
        <v>1185</v>
      </c>
      <c r="N33" s="151"/>
      <c r="O33" s="151"/>
      <c r="P33" s="144"/>
    </row>
    <row r="34" spans="1:16" ht="38.25">
      <c r="A34" s="142" t="s">
        <v>15</v>
      </c>
      <c r="B34" s="146" t="s">
        <v>300</v>
      </c>
      <c r="C34" s="144"/>
      <c r="D34" s="144" t="s">
        <v>321</v>
      </c>
      <c r="E34" s="144" t="s">
        <v>241</v>
      </c>
      <c r="F34" s="144" t="s">
        <v>235</v>
      </c>
      <c r="G34" s="144" t="s">
        <v>357</v>
      </c>
      <c r="H34" s="201">
        <v>1628</v>
      </c>
      <c r="I34" s="201">
        <v>1628</v>
      </c>
      <c r="J34" s="201"/>
      <c r="K34" s="201"/>
      <c r="L34" s="201">
        <f>I18-L18</f>
        <v>1428</v>
      </c>
      <c r="M34" s="201">
        <f t="shared" si="10"/>
        <v>1428</v>
      </c>
      <c r="N34" s="151"/>
      <c r="O34" s="151"/>
      <c r="P34" s="144"/>
    </row>
    <row r="35" spans="1:16" ht="45" customHeight="1">
      <c r="A35" s="142" t="s">
        <v>15</v>
      </c>
      <c r="B35" s="146" t="s">
        <v>301</v>
      </c>
      <c r="C35" s="144"/>
      <c r="D35" s="144" t="s">
        <v>321</v>
      </c>
      <c r="E35" s="144" t="s">
        <v>241</v>
      </c>
      <c r="F35" s="144" t="s">
        <v>235</v>
      </c>
      <c r="G35" s="144" t="s">
        <v>363</v>
      </c>
      <c r="H35" s="201">
        <v>1506.2180000000001</v>
      </c>
      <c r="I35" s="201">
        <v>1506.2180000000001</v>
      </c>
      <c r="J35" s="201"/>
      <c r="K35" s="201"/>
      <c r="L35" s="201">
        <f>M35</f>
        <v>1306</v>
      </c>
      <c r="M35" s="201">
        <v>1306</v>
      </c>
      <c r="N35" s="151"/>
      <c r="O35" s="151"/>
      <c r="P35" s="144"/>
    </row>
    <row r="36" spans="1:16" ht="50.25" customHeight="1">
      <c r="A36" s="142" t="s">
        <v>15</v>
      </c>
      <c r="B36" s="146" t="s">
        <v>302</v>
      </c>
      <c r="C36" s="144"/>
      <c r="D36" s="144" t="s">
        <v>321</v>
      </c>
      <c r="E36" s="144" t="s">
        <v>241</v>
      </c>
      <c r="F36" s="144" t="s">
        <v>235</v>
      </c>
      <c r="G36" s="144" t="s">
        <v>362</v>
      </c>
      <c r="H36" s="201">
        <v>4967.05</v>
      </c>
      <c r="I36" s="201">
        <v>4967.05</v>
      </c>
      <c r="J36" s="201"/>
      <c r="K36" s="201"/>
      <c r="L36" s="201">
        <v>442</v>
      </c>
      <c r="M36" s="201">
        <v>442</v>
      </c>
      <c r="N36" s="151"/>
      <c r="O36" s="151"/>
      <c r="P36" s="144"/>
    </row>
    <row r="37" spans="1:16" ht="38.25">
      <c r="A37" s="142" t="s">
        <v>15</v>
      </c>
      <c r="B37" s="146" t="s">
        <v>303</v>
      </c>
      <c r="C37" s="144"/>
      <c r="D37" s="144" t="s">
        <v>321</v>
      </c>
      <c r="E37" s="144" t="s">
        <v>241</v>
      </c>
      <c r="F37" s="144" t="s">
        <v>235</v>
      </c>
      <c r="G37" s="144" t="s">
        <v>379</v>
      </c>
      <c r="H37" s="201">
        <v>5388.1019999999999</v>
      </c>
      <c r="I37" s="201">
        <v>5388.1019999999999</v>
      </c>
      <c r="J37" s="201"/>
      <c r="K37" s="201"/>
      <c r="L37" s="201">
        <f>M37</f>
        <v>5188</v>
      </c>
      <c r="M37" s="201">
        <f>I37-200-0.102</f>
        <v>5188</v>
      </c>
      <c r="N37" s="151"/>
      <c r="O37" s="151"/>
      <c r="P37" s="144"/>
    </row>
    <row r="38" spans="1:16" s="191" customFormat="1" ht="38.25" hidden="1">
      <c r="A38" s="192" t="s">
        <v>15</v>
      </c>
      <c r="B38" s="193" t="s">
        <v>304</v>
      </c>
      <c r="C38" s="189"/>
      <c r="D38" s="189" t="s">
        <v>321</v>
      </c>
      <c r="E38" s="189" t="s">
        <v>241</v>
      </c>
      <c r="F38" s="189" t="s">
        <v>235</v>
      </c>
      <c r="G38" s="189" t="s">
        <v>380</v>
      </c>
      <c r="H38" s="202">
        <v>4842</v>
      </c>
      <c r="I38" s="202">
        <v>4842</v>
      </c>
      <c r="J38" s="202"/>
      <c r="K38" s="202"/>
      <c r="L38" s="202"/>
      <c r="M38" s="202"/>
      <c r="N38" s="190"/>
      <c r="O38" s="190"/>
      <c r="P38" s="194"/>
    </row>
    <row r="39" spans="1:16" s="191" customFormat="1" ht="38.25" hidden="1">
      <c r="A39" s="192" t="s">
        <v>15</v>
      </c>
      <c r="B39" s="193" t="s">
        <v>305</v>
      </c>
      <c r="C39" s="189"/>
      <c r="D39" s="189" t="s">
        <v>321</v>
      </c>
      <c r="E39" s="189" t="s">
        <v>241</v>
      </c>
      <c r="F39" s="189" t="s">
        <v>235</v>
      </c>
      <c r="G39" s="189" t="s">
        <v>381</v>
      </c>
      <c r="H39" s="202">
        <v>6851</v>
      </c>
      <c r="I39" s="202">
        <v>6851</v>
      </c>
      <c r="J39" s="202"/>
      <c r="K39" s="202"/>
      <c r="L39" s="202"/>
      <c r="M39" s="202"/>
      <c r="N39" s="190"/>
      <c r="O39" s="190"/>
      <c r="P39" s="194"/>
    </row>
    <row r="40" spans="1:16" ht="38.25">
      <c r="A40" s="142" t="s">
        <v>15</v>
      </c>
      <c r="B40" s="146" t="s">
        <v>306</v>
      </c>
      <c r="C40" s="144"/>
      <c r="D40" s="144" t="s">
        <v>321</v>
      </c>
      <c r="E40" s="144" t="s">
        <v>241</v>
      </c>
      <c r="F40" s="144" t="s">
        <v>235</v>
      </c>
      <c r="G40" s="144" t="s">
        <v>382</v>
      </c>
      <c r="H40" s="201">
        <v>3808</v>
      </c>
      <c r="I40" s="201">
        <v>3808</v>
      </c>
      <c r="J40" s="201"/>
      <c r="K40" s="201"/>
      <c r="L40" s="201">
        <f>I24-L24-611</f>
        <v>2997</v>
      </c>
      <c r="M40" s="201">
        <f t="shared" ref="M40:M45" si="11">L40</f>
        <v>2997</v>
      </c>
      <c r="N40" s="151"/>
      <c r="O40" s="151"/>
      <c r="P40" s="143"/>
    </row>
    <row r="41" spans="1:16" s="191" customFormat="1" ht="38.25" hidden="1">
      <c r="A41" s="192" t="s">
        <v>15</v>
      </c>
      <c r="B41" s="193" t="s">
        <v>307</v>
      </c>
      <c r="C41" s="189"/>
      <c r="D41" s="189" t="s">
        <v>321</v>
      </c>
      <c r="E41" s="189" t="s">
        <v>241</v>
      </c>
      <c r="F41" s="189" t="s">
        <v>235</v>
      </c>
      <c r="G41" s="189" t="s">
        <v>383</v>
      </c>
      <c r="H41" s="202">
        <v>5957</v>
      </c>
      <c r="I41" s="202">
        <v>5957</v>
      </c>
      <c r="J41" s="202"/>
      <c r="K41" s="202"/>
      <c r="L41" s="202"/>
      <c r="M41" s="202"/>
      <c r="N41" s="190"/>
      <c r="O41" s="190"/>
      <c r="P41" s="194"/>
    </row>
    <row r="42" spans="1:16" ht="38.25">
      <c r="A42" s="142" t="s">
        <v>15</v>
      </c>
      <c r="B42" s="146" t="s">
        <v>308</v>
      </c>
      <c r="C42" s="144"/>
      <c r="D42" s="144" t="s">
        <v>321</v>
      </c>
      <c r="E42" s="144" t="s">
        <v>241</v>
      </c>
      <c r="F42" s="144" t="s">
        <v>235</v>
      </c>
      <c r="G42" s="144" t="s">
        <v>361</v>
      </c>
      <c r="H42" s="201">
        <v>4230</v>
      </c>
      <c r="I42" s="201">
        <v>4230</v>
      </c>
      <c r="J42" s="201"/>
      <c r="K42" s="201"/>
      <c r="L42" s="201">
        <f t="shared" ref="L42:L45" si="12">I26-L26</f>
        <v>4030</v>
      </c>
      <c r="M42" s="201">
        <f t="shared" si="11"/>
        <v>4030</v>
      </c>
      <c r="N42" s="151"/>
      <c r="O42" s="151"/>
      <c r="P42" s="144"/>
    </row>
    <row r="43" spans="1:16" ht="38.25">
      <c r="A43" s="142" t="s">
        <v>15</v>
      </c>
      <c r="B43" s="146" t="s">
        <v>309</v>
      </c>
      <c r="C43" s="144"/>
      <c r="D43" s="144" t="s">
        <v>321</v>
      </c>
      <c r="E43" s="144" t="s">
        <v>241</v>
      </c>
      <c r="F43" s="144" t="s">
        <v>235</v>
      </c>
      <c r="G43" s="144" t="s">
        <v>360</v>
      </c>
      <c r="H43" s="201">
        <v>1968</v>
      </c>
      <c r="I43" s="201">
        <v>1968</v>
      </c>
      <c r="J43" s="201"/>
      <c r="K43" s="201"/>
      <c r="L43" s="201">
        <f t="shared" si="12"/>
        <v>1768</v>
      </c>
      <c r="M43" s="201">
        <f t="shared" si="11"/>
        <v>1768</v>
      </c>
      <c r="N43" s="151"/>
      <c r="O43" s="151"/>
      <c r="P43" s="144"/>
    </row>
    <row r="44" spans="1:16" ht="38.25">
      <c r="A44" s="142" t="s">
        <v>15</v>
      </c>
      <c r="B44" s="146" t="s">
        <v>319</v>
      </c>
      <c r="C44" s="144"/>
      <c r="D44" s="144" t="s">
        <v>321</v>
      </c>
      <c r="E44" s="144" t="s">
        <v>241</v>
      </c>
      <c r="F44" s="144" t="s">
        <v>235</v>
      </c>
      <c r="G44" s="144" t="s">
        <v>384</v>
      </c>
      <c r="H44" s="201">
        <v>1968</v>
      </c>
      <c r="I44" s="201">
        <v>1968</v>
      </c>
      <c r="J44" s="201"/>
      <c r="K44" s="201"/>
      <c r="L44" s="201">
        <f t="shared" si="12"/>
        <v>1768</v>
      </c>
      <c r="M44" s="201">
        <f t="shared" si="11"/>
        <v>1768</v>
      </c>
      <c r="N44" s="151"/>
      <c r="O44" s="151"/>
      <c r="P44" s="144"/>
    </row>
    <row r="45" spans="1:16" ht="38.25">
      <c r="A45" s="142" t="s">
        <v>15</v>
      </c>
      <c r="B45" s="146" t="s">
        <v>310</v>
      </c>
      <c r="C45" s="144"/>
      <c r="D45" s="144" t="s">
        <v>321</v>
      </c>
      <c r="E45" s="144" t="s">
        <v>241</v>
      </c>
      <c r="F45" s="144" t="s">
        <v>235</v>
      </c>
      <c r="G45" s="144" t="s">
        <v>385</v>
      </c>
      <c r="H45" s="201">
        <v>1968</v>
      </c>
      <c r="I45" s="201">
        <v>1968</v>
      </c>
      <c r="J45" s="201"/>
      <c r="K45" s="201"/>
      <c r="L45" s="201">
        <f t="shared" si="12"/>
        <v>1768</v>
      </c>
      <c r="M45" s="201">
        <f t="shared" si="11"/>
        <v>1768</v>
      </c>
      <c r="N45" s="151"/>
      <c r="O45" s="151"/>
      <c r="P45" s="144"/>
    </row>
    <row r="46" spans="1:16" s="157" customFormat="1" ht="35.25" customHeight="1">
      <c r="A46" s="154" t="s">
        <v>20</v>
      </c>
      <c r="B46" s="155" t="s">
        <v>311</v>
      </c>
      <c r="C46" s="154"/>
      <c r="D46" s="154"/>
      <c r="E46" s="154"/>
      <c r="F46" s="154"/>
      <c r="G46" s="154"/>
      <c r="H46" s="203"/>
      <c r="I46" s="203"/>
      <c r="J46" s="203"/>
      <c r="K46" s="203"/>
      <c r="L46" s="203">
        <f t="shared" ref="L46" si="13">L47+L50</f>
        <v>13160</v>
      </c>
      <c r="M46" s="203">
        <f>M47+M50</f>
        <v>13160</v>
      </c>
      <c r="N46" s="173">
        <f t="shared" ref="N46:O46" si="14">N47+N50</f>
        <v>0</v>
      </c>
      <c r="O46" s="173">
        <f t="shared" si="14"/>
        <v>0</v>
      </c>
      <c r="P46" s="156"/>
    </row>
    <row r="47" spans="1:16" ht="21.95" customHeight="1">
      <c r="A47" s="179">
        <v>1</v>
      </c>
      <c r="B47" s="179" t="s">
        <v>45</v>
      </c>
      <c r="C47" s="179"/>
      <c r="D47" s="179"/>
      <c r="E47" s="153"/>
      <c r="F47" s="153"/>
      <c r="G47" s="153"/>
      <c r="H47" s="200"/>
      <c r="I47" s="200"/>
      <c r="J47" s="200"/>
      <c r="K47" s="200"/>
      <c r="L47" s="200">
        <f>SUM(L48:L49)</f>
        <v>1000</v>
      </c>
      <c r="M47" s="200">
        <f>SUM(M48:M49)</f>
        <v>1000</v>
      </c>
      <c r="N47" s="152">
        <f t="shared" ref="N47:O47" si="15">SUM(N48:N49)</f>
        <v>0</v>
      </c>
      <c r="O47" s="152">
        <f t="shared" si="15"/>
        <v>0</v>
      </c>
      <c r="P47" s="179"/>
    </row>
    <row r="48" spans="1:16" ht="38.25">
      <c r="A48" s="142" t="s">
        <v>15</v>
      </c>
      <c r="B48" s="145" t="s">
        <v>294</v>
      </c>
      <c r="C48" s="144"/>
      <c r="D48" s="144" t="s">
        <v>321</v>
      </c>
      <c r="E48" s="158" t="s">
        <v>331</v>
      </c>
      <c r="F48" s="158"/>
      <c r="G48" s="158" t="s">
        <v>386</v>
      </c>
      <c r="H48" s="201">
        <v>8000</v>
      </c>
      <c r="I48" s="201">
        <v>8000</v>
      </c>
      <c r="J48" s="201"/>
      <c r="K48" s="201"/>
      <c r="L48" s="201">
        <v>500</v>
      </c>
      <c r="M48" s="201">
        <v>500</v>
      </c>
      <c r="N48" s="151"/>
      <c r="O48" s="151"/>
      <c r="P48" s="144"/>
    </row>
    <row r="49" spans="1:16" ht="38.25">
      <c r="A49" s="142" t="s">
        <v>15</v>
      </c>
      <c r="B49" s="145" t="s">
        <v>295</v>
      </c>
      <c r="C49" s="144"/>
      <c r="D49" s="144" t="s">
        <v>321</v>
      </c>
      <c r="E49" s="158" t="s">
        <v>236</v>
      </c>
      <c r="F49" s="158"/>
      <c r="G49" s="158" t="s">
        <v>347</v>
      </c>
      <c r="H49" s="201">
        <f>I49</f>
        <v>5160</v>
      </c>
      <c r="I49" s="201">
        <v>5160</v>
      </c>
      <c r="J49" s="201"/>
      <c r="K49" s="201"/>
      <c r="L49" s="201">
        <v>500</v>
      </c>
      <c r="M49" s="201">
        <v>500</v>
      </c>
      <c r="N49" s="151"/>
      <c r="O49" s="151"/>
      <c r="P49" s="144"/>
    </row>
    <row r="50" spans="1:16" s="147" customFormat="1" ht="22.5" customHeight="1">
      <c r="A50" s="179">
        <v>2</v>
      </c>
      <c r="B50" s="179" t="s">
        <v>46</v>
      </c>
      <c r="C50" s="179"/>
      <c r="D50" s="179"/>
      <c r="E50" s="179"/>
      <c r="F50" s="179"/>
      <c r="G50" s="179"/>
      <c r="H50" s="200"/>
      <c r="I50" s="200"/>
      <c r="J50" s="200">
        <f t="shared" ref="J50:L50" si="16">SUM(J51:J52)</f>
        <v>0</v>
      </c>
      <c r="K50" s="200">
        <f t="shared" si="16"/>
        <v>0</v>
      </c>
      <c r="L50" s="200">
        <f t="shared" si="16"/>
        <v>12160</v>
      </c>
      <c r="M50" s="200">
        <f>SUM(M51:M52)</f>
        <v>12160</v>
      </c>
      <c r="N50" s="152">
        <f t="shared" ref="N50:O50" si="17">SUM(N51:N52)</f>
        <v>0</v>
      </c>
      <c r="O50" s="152">
        <f t="shared" si="17"/>
        <v>0</v>
      </c>
      <c r="P50" s="179"/>
    </row>
    <row r="51" spans="1:16" ht="38.25">
      <c r="A51" s="142" t="s">
        <v>15</v>
      </c>
      <c r="B51" s="145" t="s">
        <v>294</v>
      </c>
      <c r="C51" s="144"/>
      <c r="D51" s="144" t="s">
        <v>321</v>
      </c>
      <c r="E51" s="158" t="s">
        <v>331</v>
      </c>
      <c r="F51" s="158"/>
      <c r="G51" s="158" t="s">
        <v>386</v>
      </c>
      <c r="H51" s="201">
        <v>8000</v>
      </c>
      <c r="I51" s="201">
        <v>8000</v>
      </c>
      <c r="J51" s="201"/>
      <c r="K51" s="201"/>
      <c r="L51" s="201">
        <f>I48-L48</f>
        <v>7500</v>
      </c>
      <c r="M51" s="201">
        <f>L51</f>
        <v>7500</v>
      </c>
      <c r="N51" s="151"/>
      <c r="O51" s="151"/>
      <c r="P51" s="144"/>
    </row>
    <row r="52" spans="1:16" ht="38.25">
      <c r="A52" s="142" t="s">
        <v>15</v>
      </c>
      <c r="B52" s="145" t="s">
        <v>295</v>
      </c>
      <c r="C52" s="144"/>
      <c r="D52" s="144" t="s">
        <v>321</v>
      </c>
      <c r="E52" s="158" t="s">
        <v>236</v>
      </c>
      <c r="F52" s="158"/>
      <c r="G52" s="158" t="s">
        <v>347</v>
      </c>
      <c r="H52" s="201">
        <f>I52</f>
        <v>5160</v>
      </c>
      <c r="I52" s="201">
        <v>5160</v>
      </c>
      <c r="J52" s="201"/>
      <c r="K52" s="201"/>
      <c r="L52" s="201">
        <f>I49-L49</f>
        <v>4660</v>
      </c>
      <c r="M52" s="201">
        <f>L52</f>
        <v>4660</v>
      </c>
      <c r="N52" s="151"/>
      <c r="O52" s="151"/>
      <c r="P52" s="144"/>
    </row>
    <row r="53" spans="1:16" s="157" customFormat="1" ht="23.25" customHeight="1">
      <c r="A53" s="154" t="s">
        <v>66</v>
      </c>
      <c r="B53" s="155" t="s">
        <v>312</v>
      </c>
      <c r="C53" s="154"/>
      <c r="D53" s="154"/>
      <c r="E53" s="154"/>
      <c r="F53" s="154"/>
      <c r="G53" s="154"/>
      <c r="H53" s="203"/>
      <c r="I53" s="203"/>
      <c r="J53" s="203">
        <f t="shared" ref="J53:K53" si="18">J54+J56</f>
        <v>25000</v>
      </c>
      <c r="K53" s="203">
        <f t="shared" si="18"/>
        <v>25000</v>
      </c>
      <c r="L53" s="203">
        <f>L54+L56</f>
        <v>10000</v>
      </c>
      <c r="M53" s="203">
        <f>M54+M56</f>
        <v>10000</v>
      </c>
      <c r="N53" s="173">
        <f>N54+N56</f>
        <v>0</v>
      </c>
      <c r="O53" s="173">
        <f>O54+O56</f>
        <v>0</v>
      </c>
      <c r="P53" s="156"/>
    </row>
    <row r="54" spans="1:16" ht="21.95" customHeight="1">
      <c r="A54" s="179">
        <v>1</v>
      </c>
      <c r="B54" s="179" t="s">
        <v>45</v>
      </c>
      <c r="C54" s="179"/>
      <c r="D54" s="179"/>
      <c r="E54" s="153"/>
      <c r="F54" s="153"/>
      <c r="G54" s="153"/>
      <c r="H54" s="200"/>
      <c r="I54" s="200"/>
      <c r="J54" s="200">
        <f t="shared" ref="J54:K54" si="19">SUM(J55:J55)</f>
        <v>0</v>
      </c>
      <c r="K54" s="200">
        <f t="shared" si="19"/>
        <v>0</v>
      </c>
      <c r="L54" s="200">
        <f>SUM(L55:L55)</f>
        <v>0</v>
      </c>
      <c r="M54" s="200">
        <f>SUM(M55:M55)</f>
        <v>0</v>
      </c>
      <c r="N54" s="152">
        <f>SUM(N55:N55)</f>
        <v>0</v>
      </c>
      <c r="O54" s="152">
        <f>SUM(O55:O55)</f>
        <v>0</v>
      </c>
      <c r="P54" s="179"/>
    </row>
    <row r="55" spans="1:16" ht="27.95" hidden="1" customHeight="1">
      <c r="A55" s="142" t="s">
        <v>15</v>
      </c>
      <c r="B55" s="143" t="s">
        <v>293</v>
      </c>
      <c r="C55" s="144"/>
      <c r="D55" s="144" t="s">
        <v>321</v>
      </c>
      <c r="E55" s="144"/>
      <c r="F55" s="144"/>
      <c r="G55" s="144"/>
      <c r="H55" s="201"/>
      <c r="I55" s="201"/>
      <c r="J55" s="201"/>
      <c r="K55" s="201"/>
      <c r="L55" s="201"/>
      <c r="M55" s="201"/>
      <c r="N55" s="151"/>
      <c r="O55" s="151"/>
      <c r="P55" s="158"/>
    </row>
    <row r="56" spans="1:16" s="147" customFormat="1" ht="22.5" customHeight="1">
      <c r="A56" s="179">
        <v>2</v>
      </c>
      <c r="B56" s="179" t="s">
        <v>46</v>
      </c>
      <c r="C56" s="179"/>
      <c r="D56" s="179"/>
      <c r="E56" s="179"/>
      <c r="F56" s="179"/>
      <c r="G56" s="179"/>
      <c r="H56" s="200"/>
      <c r="I56" s="200"/>
      <c r="J56" s="200">
        <f t="shared" ref="J56:K56" si="20">SUM(J57:J61)</f>
        <v>25000</v>
      </c>
      <c r="K56" s="200">
        <f t="shared" si="20"/>
        <v>25000</v>
      </c>
      <c r="L56" s="200">
        <f>SUM(L57:L62)</f>
        <v>10000</v>
      </c>
      <c r="M56" s="200">
        <f>SUM(M57:M62)</f>
        <v>10000</v>
      </c>
      <c r="N56" s="152">
        <f t="shared" ref="N56:O56" si="21">SUM(N57:N59)</f>
        <v>0</v>
      </c>
      <c r="O56" s="152">
        <f t="shared" si="21"/>
        <v>0</v>
      </c>
      <c r="P56" s="179"/>
    </row>
    <row r="57" spans="1:16" ht="51">
      <c r="A57" s="142" t="s">
        <v>15</v>
      </c>
      <c r="B57" s="143" t="s">
        <v>314</v>
      </c>
      <c r="C57" s="144">
        <v>7713157</v>
      </c>
      <c r="D57" s="144" t="s">
        <v>321</v>
      </c>
      <c r="E57" s="144" t="s">
        <v>240</v>
      </c>
      <c r="F57" s="144" t="s">
        <v>248</v>
      </c>
      <c r="G57" s="144" t="s">
        <v>356</v>
      </c>
      <c r="H57" s="201">
        <v>37750.04</v>
      </c>
      <c r="I57" s="201">
        <v>37750.04</v>
      </c>
      <c r="J57" s="201">
        <v>25000</v>
      </c>
      <c r="K57" s="201">
        <v>25000</v>
      </c>
      <c r="L57" s="201">
        <f>M57</f>
        <v>1189.9658509999999</v>
      </c>
      <c r="M57" s="201">
        <v>1189.9658509999999</v>
      </c>
      <c r="N57" s="151"/>
      <c r="O57" s="151"/>
      <c r="P57" s="158"/>
    </row>
    <row r="58" spans="1:16" ht="136.15" hidden="1" customHeight="1">
      <c r="A58" s="142" t="s">
        <v>15</v>
      </c>
      <c r="B58" s="143" t="s">
        <v>323</v>
      </c>
      <c r="C58" s="144"/>
      <c r="D58" s="144" t="s">
        <v>321</v>
      </c>
      <c r="E58" s="144" t="s">
        <v>240</v>
      </c>
      <c r="F58" s="144"/>
      <c r="G58" s="144"/>
      <c r="H58" s="201"/>
      <c r="I58" s="201"/>
      <c r="J58" s="201"/>
      <c r="K58" s="201"/>
      <c r="L58" s="201"/>
      <c r="M58" s="201"/>
      <c r="N58" s="151"/>
      <c r="O58" s="151"/>
      <c r="P58" s="144" t="s">
        <v>378</v>
      </c>
    </row>
    <row r="59" spans="1:16" ht="27.95" hidden="1" customHeight="1">
      <c r="A59" s="142" t="s">
        <v>15</v>
      </c>
      <c r="B59" s="143" t="s">
        <v>315</v>
      </c>
      <c r="C59" s="144">
        <v>7778421</v>
      </c>
      <c r="D59" s="144" t="s">
        <v>321</v>
      </c>
      <c r="E59" s="144" t="s">
        <v>236</v>
      </c>
      <c r="F59" s="144" t="s">
        <v>248</v>
      </c>
      <c r="G59" s="144"/>
      <c r="H59" s="201"/>
      <c r="I59" s="201"/>
      <c r="J59" s="201"/>
      <c r="K59" s="201"/>
      <c r="L59" s="201"/>
      <c r="M59" s="201"/>
      <c r="N59" s="151"/>
      <c r="O59" s="151"/>
      <c r="P59" s="158"/>
    </row>
    <row r="60" spans="1:16" ht="27.95" hidden="1" customHeight="1">
      <c r="A60" s="142" t="s">
        <v>15</v>
      </c>
      <c r="B60" s="143" t="s">
        <v>302</v>
      </c>
      <c r="C60" s="144"/>
      <c r="D60" s="144" t="s">
        <v>321</v>
      </c>
      <c r="E60" s="144"/>
      <c r="F60" s="144"/>
      <c r="G60" s="144"/>
      <c r="H60" s="201"/>
      <c r="I60" s="201"/>
      <c r="J60" s="201"/>
      <c r="K60" s="201"/>
      <c r="L60" s="201"/>
      <c r="M60" s="201"/>
      <c r="N60" s="151"/>
      <c r="O60" s="151"/>
      <c r="P60" s="158"/>
    </row>
    <row r="61" spans="1:16" ht="26.45" hidden="1" customHeight="1">
      <c r="A61" s="142" t="s">
        <v>15</v>
      </c>
      <c r="B61" s="143" t="s">
        <v>293</v>
      </c>
      <c r="C61" s="144"/>
      <c r="D61" s="144" t="s">
        <v>321</v>
      </c>
      <c r="E61" s="144"/>
      <c r="F61" s="144"/>
      <c r="G61" s="144"/>
      <c r="H61" s="201"/>
      <c r="I61" s="201"/>
      <c r="J61" s="201"/>
      <c r="K61" s="201"/>
      <c r="L61" s="201"/>
      <c r="M61" s="201"/>
      <c r="N61" s="151"/>
      <c r="O61" s="151"/>
      <c r="P61" s="158"/>
    </row>
    <row r="62" spans="1:16" ht="60" customHeight="1">
      <c r="A62" s="142" t="s">
        <v>15</v>
      </c>
      <c r="B62" s="143" t="s">
        <v>341</v>
      </c>
      <c r="C62" s="144"/>
      <c r="D62" s="144" t="s">
        <v>321</v>
      </c>
      <c r="E62" s="144" t="s">
        <v>331</v>
      </c>
      <c r="F62" s="144" t="s">
        <v>286</v>
      </c>
      <c r="G62" s="144" t="s">
        <v>377</v>
      </c>
      <c r="H62" s="201">
        <v>11163</v>
      </c>
      <c r="I62" s="201">
        <v>11163</v>
      </c>
      <c r="J62" s="201"/>
      <c r="K62" s="201"/>
      <c r="L62" s="201">
        <v>8810.0341489999992</v>
      </c>
      <c r="M62" s="201">
        <v>8810.0341489999992</v>
      </c>
      <c r="N62" s="151"/>
      <c r="O62" s="151"/>
      <c r="P62" s="158"/>
    </row>
    <row r="63" spans="1:16" s="149" customFormat="1" ht="32.25" customHeight="1">
      <c r="A63" s="179" t="s">
        <v>70</v>
      </c>
      <c r="B63" s="187" t="s">
        <v>291</v>
      </c>
      <c r="C63" s="179"/>
      <c r="D63" s="179"/>
      <c r="E63" s="179"/>
      <c r="F63" s="179"/>
      <c r="G63" s="179"/>
      <c r="H63" s="200"/>
      <c r="I63" s="200"/>
      <c r="J63" s="200">
        <f>J64+J65</f>
        <v>9567.6163489999999</v>
      </c>
      <c r="K63" s="200">
        <f t="shared" ref="K63:O63" si="22">K64+K65</f>
        <v>9567.6163489999999</v>
      </c>
      <c r="L63" s="200">
        <f t="shared" si="22"/>
        <v>154370.84571558973</v>
      </c>
      <c r="M63" s="200">
        <f t="shared" si="22"/>
        <v>154370.84571558973</v>
      </c>
      <c r="N63" s="152">
        <f t="shared" si="22"/>
        <v>0</v>
      </c>
      <c r="O63" s="152">
        <f t="shared" si="22"/>
        <v>0</v>
      </c>
      <c r="P63" s="179"/>
    </row>
    <row r="64" spans="1:16" s="149" customFormat="1" ht="32.25" customHeight="1">
      <c r="A64" s="187" t="s">
        <v>400</v>
      </c>
      <c r="B64" s="187" t="s">
        <v>402</v>
      </c>
      <c r="C64" s="187"/>
      <c r="D64" s="187"/>
      <c r="E64" s="187"/>
      <c r="F64" s="187"/>
      <c r="G64" s="187"/>
      <c r="H64" s="200"/>
      <c r="I64" s="200"/>
      <c r="J64" s="200"/>
      <c r="K64" s="200"/>
      <c r="L64" s="200">
        <f>(L65/0.78)*0.1</f>
        <v>17542.141558589745</v>
      </c>
      <c r="M64" s="200">
        <f>(M65/0.78)*0.1</f>
        <v>17542.141558589745</v>
      </c>
      <c r="N64" s="152"/>
      <c r="O64" s="152"/>
      <c r="P64" s="187" t="s">
        <v>404</v>
      </c>
    </row>
    <row r="65" spans="1:16" s="149" customFormat="1" ht="32.25" customHeight="1">
      <c r="A65" s="187" t="s">
        <v>401</v>
      </c>
      <c r="B65" s="187" t="s">
        <v>403</v>
      </c>
      <c r="C65" s="187"/>
      <c r="D65" s="187"/>
      <c r="E65" s="187"/>
      <c r="F65" s="187"/>
      <c r="G65" s="187"/>
      <c r="H65" s="200"/>
      <c r="I65" s="200"/>
      <c r="J65" s="200">
        <f>J66+J67</f>
        <v>9567.6163489999999</v>
      </c>
      <c r="K65" s="200">
        <f t="shared" ref="K65:O65" si="23">K66+K67</f>
        <v>9567.6163489999999</v>
      </c>
      <c r="L65" s="200">
        <f>L66+L67</f>
        <v>136828.704157</v>
      </c>
      <c r="M65" s="200">
        <f t="shared" si="23"/>
        <v>136828.704157</v>
      </c>
      <c r="N65" s="152">
        <f t="shared" si="23"/>
        <v>0</v>
      </c>
      <c r="O65" s="152">
        <f t="shared" si="23"/>
        <v>0</v>
      </c>
      <c r="P65" s="187"/>
    </row>
    <row r="66" spans="1:16" ht="21.95" customHeight="1">
      <c r="A66" s="179" t="s">
        <v>19</v>
      </c>
      <c r="B66" s="179" t="s">
        <v>45</v>
      </c>
      <c r="C66" s="179"/>
      <c r="D66" s="179"/>
      <c r="E66" s="179"/>
      <c r="F66" s="179"/>
      <c r="G66" s="179"/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152">
        <v>0</v>
      </c>
      <c r="O66" s="152">
        <v>0</v>
      </c>
      <c r="P66" s="179"/>
    </row>
    <row r="67" spans="1:16" ht="27.95" customHeight="1">
      <c r="A67" s="179" t="s">
        <v>20</v>
      </c>
      <c r="B67" s="179" t="s">
        <v>56</v>
      </c>
      <c r="C67" s="179"/>
      <c r="D67" s="179"/>
      <c r="E67" s="179"/>
      <c r="F67" s="179"/>
      <c r="G67" s="179"/>
      <c r="H67" s="200"/>
      <c r="I67" s="200"/>
      <c r="J67" s="200">
        <f t="shared" ref="J67:O67" si="24">J68+J76</f>
        <v>9567.6163489999999</v>
      </c>
      <c r="K67" s="200">
        <f t="shared" si="24"/>
        <v>9567.6163489999999</v>
      </c>
      <c r="L67" s="200">
        <f>L68+L76</f>
        <v>136828.704157</v>
      </c>
      <c r="M67" s="200">
        <f t="shared" si="24"/>
        <v>136828.704157</v>
      </c>
      <c r="N67" s="152">
        <f t="shared" si="24"/>
        <v>0</v>
      </c>
      <c r="O67" s="152">
        <f t="shared" si="24"/>
        <v>0</v>
      </c>
      <c r="P67" s="179"/>
    </row>
    <row r="68" spans="1:16" ht="41.25" customHeight="1">
      <c r="A68" s="180" t="s">
        <v>31</v>
      </c>
      <c r="B68" s="181" t="s">
        <v>48</v>
      </c>
      <c r="C68" s="179"/>
      <c r="D68" s="179"/>
      <c r="E68" s="179"/>
      <c r="F68" s="179"/>
      <c r="G68" s="152">
        <f t="shared" ref="G68" si="25">SUM(G69:G75)</f>
        <v>0</v>
      </c>
      <c r="H68" s="200"/>
      <c r="I68" s="200"/>
      <c r="J68" s="200">
        <f>SUM(J69:J75)</f>
        <v>9567.6163489999999</v>
      </c>
      <c r="K68" s="200">
        <f t="shared" ref="K68:O68" si="26">SUM(K69:K75)</f>
        <v>9567.6163489999999</v>
      </c>
      <c r="L68" s="200">
        <f>SUM(L69:L75)</f>
        <v>56071.722391000003</v>
      </c>
      <c r="M68" s="200">
        <f t="shared" si="26"/>
        <v>56071.722391000003</v>
      </c>
      <c r="N68" s="152">
        <f t="shared" si="26"/>
        <v>0</v>
      </c>
      <c r="O68" s="152">
        <f t="shared" si="26"/>
        <v>0</v>
      </c>
      <c r="P68" s="179"/>
    </row>
    <row r="69" spans="1:16" ht="38.25">
      <c r="A69" s="142" t="s">
        <v>15</v>
      </c>
      <c r="B69" s="143" t="s">
        <v>237</v>
      </c>
      <c r="C69" s="144">
        <v>7813033</v>
      </c>
      <c r="D69" s="144" t="s">
        <v>321</v>
      </c>
      <c r="E69" s="144" t="s">
        <v>372</v>
      </c>
      <c r="F69" s="144" t="s">
        <v>269</v>
      </c>
      <c r="G69" s="144" t="s">
        <v>351</v>
      </c>
      <c r="H69" s="201">
        <v>10000</v>
      </c>
      <c r="I69" s="201">
        <v>10000</v>
      </c>
      <c r="J69" s="201">
        <f>K69</f>
        <v>4436.1364119999998</v>
      </c>
      <c r="K69" s="201">
        <f>7980.136412-3344-200</f>
        <v>4436.1364119999998</v>
      </c>
      <c r="L69" s="201">
        <f>M69</f>
        <v>5563.8635880000002</v>
      </c>
      <c r="M69" s="201">
        <f>I69-K69</f>
        <v>5563.8635880000002</v>
      </c>
      <c r="N69" s="151"/>
      <c r="O69" s="151"/>
      <c r="P69" s="144"/>
    </row>
    <row r="70" spans="1:16" ht="38.25">
      <c r="A70" s="142" t="s">
        <v>15</v>
      </c>
      <c r="B70" s="143" t="s">
        <v>288</v>
      </c>
      <c r="C70" s="144">
        <v>7778471</v>
      </c>
      <c r="D70" s="144" t="s">
        <v>321</v>
      </c>
      <c r="E70" s="144" t="s">
        <v>236</v>
      </c>
      <c r="F70" s="144" t="s">
        <v>269</v>
      </c>
      <c r="G70" s="144" t="s">
        <v>352</v>
      </c>
      <c r="H70" s="201">
        <v>2500</v>
      </c>
      <c r="I70" s="201">
        <v>2500</v>
      </c>
      <c r="J70" s="201">
        <f>K70</f>
        <v>173.50399999999999</v>
      </c>
      <c r="K70" s="201">
        <f>200-26.496</f>
        <v>173.50399999999999</v>
      </c>
      <c r="L70" s="201">
        <f>M70</f>
        <v>2326.4960000000001</v>
      </c>
      <c r="M70" s="201">
        <f>I70-K70</f>
        <v>2326.4960000000001</v>
      </c>
      <c r="N70" s="151"/>
      <c r="O70" s="151"/>
      <c r="P70" s="144"/>
    </row>
    <row r="71" spans="1:16" ht="38.25">
      <c r="A71" s="142" t="s">
        <v>15</v>
      </c>
      <c r="B71" s="143" t="s">
        <v>238</v>
      </c>
      <c r="C71" s="144">
        <v>7787810</v>
      </c>
      <c r="D71" s="144" t="s">
        <v>321</v>
      </c>
      <c r="E71" s="144" t="s">
        <v>372</v>
      </c>
      <c r="F71" s="144" t="s">
        <v>286</v>
      </c>
      <c r="G71" s="144" t="s">
        <v>353</v>
      </c>
      <c r="H71" s="201">
        <v>9440.0949999999993</v>
      </c>
      <c r="I71" s="201">
        <v>9440.0949999999993</v>
      </c>
      <c r="J71" s="201">
        <v>132.71797599999999</v>
      </c>
      <c r="K71" s="201">
        <v>132.71797599999999</v>
      </c>
      <c r="L71" s="201">
        <v>9307.3770239999994</v>
      </c>
      <c r="M71" s="201">
        <v>9307.3770239999994</v>
      </c>
      <c r="N71" s="151"/>
      <c r="O71" s="151"/>
      <c r="P71" s="144"/>
    </row>
    <row r="72" spans="1:16" ht="38.25">
      <c r="A72" s="142" t="s">
        <v>15</v>
      </c>
      <c r="B72" s="143" t="s">
        <v>239</v>
      </c>
      <c r="C72" s="144"/>
      <c r="D72" s="144" t="s">
        <v>321</v>
      </c>
      <c r="E72" s="144" t="s">
        <v>372</v>
      </c>
      <c r="F72" s="144" t="s">
        <v>286</v>
      </c>
      <c r="G72" s="144" t="s">
        <v>354</v>
      </c>
      <c r="H72" s="201">
        <v>12000</v>
      </c>
      <c r="I72" s="201">
        <v>12000</v>
      </c>
      <c r="J72" s="201">
        <v>0</v>
      </c>
      <c r="K72" s="201">
        <v>0</v>
      </c>
      <c r="L72" s="201">
        <v>12000</v>
      </c>
      <c r="M72" s="201">
        <v>12000</v>
      </c>
      <c r="N72" s="151"/>
      <c r="O72" s="151"/>
      <c r="P72" s="144"/>
    </row>
    <row r="73" spans="1:16" ht="42" customHeight="1">
      <c r="A73" s="142" t="s">
        <v>15</v>
      </c>
      <c r="B73" s="143" t="s">
        <v>391</v>
      </c>
      <c r="C73" s="144">
        <v>7866531</v>
      </c>
      <c r="D73" s="144" t="s">
        <v>321</v>
      </c>
      <c r="E73" s="144" t="s">
        <v>240</v>
      </c>
      <c r="F73" s="144" t="s">
        <v>269</v>
      </c>
      <c r="G73" s="144" t="s">
        <v>355</v>
      </c>
      <c r="H73" s="201">
        <v>26350.925999999999</v>
      </c>
      <c r="I73" s="201">
        <v>26350.925999999999</v>
      </c>
      <c r="J73" s="201">
        <f t="shared" ref="J73" si="27">K73</f>
        <v>4825.2579610000003</v>
      </c>
      <c r="K73" s="201">
        <v>4825.2579610000003</v>
      </c>
      <c r="L73" s="201">
        <f t="shared" ref="L73" si="28">M73</f>
        <v>21525.668039</v>
      </c>
      <c r="M73" s="201">
        <f>I73-K73</f>
        <v>21525.668039</v>
      </c>
      <c r="N73" s="151"/>
      <c r="O73" s="151"/>
      <c r="P73" s="144"/>
    </row>
    <row r="74" spans="1:16" ht="51">
      <c r="A74" s="142" t="s">
        <v>15</v>
      </c>
      <c r="B74" s="143" t="s">
        <v>315</v>
      </c>
      <c r="C74" s="144">
        <v>7778421</v>
      </c>
      <c r="D74" s="144" t="s">
        <v>321</v>
      </c>
      <c r="E74" s="144" t="s">
        <v>236</v>
      </c>
      <c r="F74" s="144" t="s">
        <v>248</v>
      </c>
      <c r="G74" s="144" t="s">
        <v>373</v>
      </c>
      <c r="H74" s="201">
        <v>14063.574000000001</v>
      </c>
      <c r="I74" s="201">
        <v>12526.574000000001</v>
      </c>
      <c r="J74" s="201"/>
      <c r="K74" s="201"/>
      <c r="L74" s="201">
        <f>M74</f>
        <v>4805.3397399999994</v>
      </c>
      <c r="M74" s="201">
        <f>3344+1461.33974</f>
        <v>4805.3397399999994</v>
      </c>
      <c r="N74" s="151"/>
      <c r="O74" s="151"/>
      <c r="P74" s="144"/>
    </row>
    <row r="75" spans="1:16" ht="62.25" customHeight="1">
      <c r="A75" s="142" t="s">
        <v>15</v>
      </c>
      <c r="B75" s="143" t="s">
        <v>340</v>
      </c>
      <c r="C75" s="144">
        <v>7562185</v>
      </c>
      <c r="D75" s="144" t="s">
        <v>321</v>
      </c>
      <c r="E75" s="144" t="s">
        <v>241</v>
      </c>
      <c r="F75" s="144" t="s">
        <v>249</v>
      </c>
      <c r="G75" s="144" t="s">
        <v>374</v>
      </c>
      <c r="H75" s="201">
        <v>4991.9328109999997</v>
      </c>
      <c r="I75" s="201">
        <v>4991.9328109999997</v>
      </c>
      <c r="J75" s="201"/>
      <c r="K75" s="201"/>
      <c r="L75" s="201">
        <f>M75</f>
        <v>542.97799999999995</v>
      </c>
      <c r="M75" s="201">
        <v>542.97799999999995</v>
      </c>
      <c r="N75" s="151"/>
      <c r="O75" s="151"/>
      <c r="P75" s="144"/>
    </row>
    <row r="76" spans="1:16" s="149" customFormat="1" ht="43.5" customHeight="1">
      <c r="A76" s="180" t="s">
        <v>47</v>
      </c>
      <c r="B76" s="181" t="s">
        <v>316</v>
      </c>
      <c r="C76" s="179"/>
      <c r="D76" s="179"/>
      <c r="E76" s="179"/>
      <c r="F76" s="179"/>
      <c r="G76" s="152">
        <f>SUM(G77:G81)</f>
        <v>0</v>
      </c>
      <c r="H76" s="200"/>
      <c r="I76" s="200"/>
      <c r="J76" s="200">
        <f>SUM(J77:J85)</f>
        <v>0</v>
      </c>
      <c r="K76" s="200">
        <f>SUM(K77:K85)</f>
        <v>0</v>
      </c>
      <c r="L76" s="200">
        <f>SUM(L77:L89)</f>
        <v>80756.981766000012</v>
      </c>
      <c r="M76" s="200">
        <f t="shared" ref="M76:O76" si="29">SUM(M77:M89)</f>
        <v>80756.981766000012</v>
      </c>
      <c r="N76" s="152">
        <f t="shared" si="29"/>
        <v>0</v>
      </c>
      <c r="O76" s="152">
        <f t="shared" si="29"/>
        <v>0</v>
      </c>
      <c r="P76" s="179"/>
    </row>
    <row r="77" spans="1:16" ht="43.5" customHeight="1">
      <c r="A77" s="142" t="s">
        <v>313</v>
      </c>
      <c r="B77" s="143" t="s">
        <v>317</v>
      </c>
      <c r="C77" s="144"/>
      <c r="D77" s="144"/>
      <c r="E77" s="144" t="s">
        <v>240</v>
      </c>
      <c r="F77" s="144" t="s">
        <v>286</v>
      </c>
      <c r="G77" s="144"/>
      <c r="H77" s="201">
        <v>1000</v>
      </c>
      <c r="I77" s="201">
        <v>1000</v>
      </c>
      <c r="J77" s="201"/>
      <c r="K77" s="201"/>
      <c r="L77" s="201">
        <v>1000</v>
      </c>
      <c r="M77" s="201">
        <v>1000</v>
      </c>
      <c r="N77" s="151"/>
      <c r="O77" s="151"/>
      <c r="P77" s="144"/>
    </row>
    <row r="78" spans="1:16" ht="43.5" customHeight="1">
      <c r="A78" s="142" t="s">
        <v>313</v>
      </c>
      <c r="B78" s="143" t="s">
        <v>302</v>
      </c>
      <c r="C78" s="144"/>
      <c r="D78" s="144" t="s">
        <v>321</v>
      </c>
      <c r="E78" s="144" t="s">
        <v>281</v>
      </c>
      <c r="F78" s="144" t="s">
        <v>286</v>
      </c>
      <c r="G78" s="144" t="s">
        <v>362</v>
      </c>
      <c r="H78" s="201">
        <v>4967.05</v>
      </c>
      <c r="I78" s="201">
        <v>4967.05</v>
      </c>
      <c r="J78" s="201"/>
      <c r="K78" s="201"/>
      <c r="L78" s="201">
        <f>M78</f>
        <v>4325</v>
      </c>
      <c r="M78" s="201">
        <v>4325</v>
      </c>
      <c r="N78" s="151"/>
      <c r="O78" s="151"/>
      <c r="P78" s="144"/>
    </row>
    <row r="79" spans="1:16" ht="43.5" customHeight="1">
      <c r="A79" s="142" t="s">
        <v>15</v>
      </c>
      <c r="B79" s="143" t="s">
        <v>323</v>
      </c>
      <c r="C79" s="144"/>
      <c r="D79" s="144" t="s">
        <v>321</v>
      </c>
      <c r="E79" s="144" t="s">
        <v>282</v>
      </c>
      <c r="F79" s="144" t="s">
        <v>286</v>
      </c>
      <c r="G79" s="144" t="s">
        <v>322</v>
      </c>
      <c r="H79" s="201">
        <v>1292.1959999999999</v>
      </c>
      <c r="I79" s="201">
        <v>1292.1959999999999</v>
      </c>
      <c r="J79" s="201"/>
      <c r="K79" s="201"/>
      <c r="L79" s="201">
        <f>M79</f>
        <v>1292.1959999999999</v>
      </c>
      <c r="M79" s="201">
        <v>1292.1959999999999</v>
      </c>
      <c r="N79" s="151"/>
      <c r="O79" s="151"/>
      <c r="P79" s="158"/>
    </row>
    <row r="80" spans="1:16" ht="45" customHeight="1">
      <c r="A80" s="142" t="s">
        <v>15</v>
      </c>
      <c r="B80" s="143" t="s">
        <v>332</v>
      </c>
      <c r="C80" s="144"/>
      <c r="D80" s="144" t="s">
        <v>333</v>
      </c>
      <c r="E80" s="144" t="s">
        <v>372</v>
      </c>
      <c r="F80" s="144" t="s">
        <v>286</v>
      </c>
      <c r="G80" s="144" t="s">
        <v>387</v>
      </c>
      <c r="H80" s="201">
        <v>351.520915</v>
      </c>
      <c r="I80" s="201">
        <v>351.520915</v>
      </c>
      <c r="J80" s="201"/>
      <c r="K80" s="201"/>
      <c r="L80" s="201">
        <v>351.520915</v>
      </c>
      <c r="M80" s="201">
        <v>351.520915</v>
      </c>
      <c r="N80" s="151"/>
      <c r="O80" s="151"/>
      <c r="P80" s="158"/>
    </row>
    <row r="81" spans="1:16" ht="78" customHeight="1">
      <c r="A81" s="142" t="s">
        <v>15</v>
      </c>
      <c r="B81" s="143" t="s">
        <v>341</v>
      </c>
      <c r="C81" s="144"/>
      <c r="D81" s="144" t="s">
        <v>321</v>
      </c>
      <c r="E81" s="144" t="s">
        <v>331</v>
      </c>
      <c r="F81" s="144" t="s">
        <v>286</v>
      </c>
      <c r="G81" s="144" t="s">
        <v>377</v>
      </c>
      <c r="H81" s="201">
        <v>11163</v>
      </c>
      <c r="I81" s="201">
        <v>11163</v>
      </c>
      <c r="J81" s="201"/>
      <c r="K81" s="201"/>
      <c r="L81" s="201">
        <f>11163-150-532.8-8810.034149</f>
        <v>1670.1658510000016</v>
      </c>
      <c r="M81" s="201">
        <f>11163-150-532.8-8810.034149</f>
        <v>1670.1658510000016</v>
      </c>
      <c r="N81" s="151"/>
      <c r="O81" s="151"/>
      <c r="P81" s="158"/>
    </row>
    <row r="82" spans="1:16" ht="57" customHeight="1">
      <c r="A82" s="142" t="s">
        <v>15</v>
      </c>
      <c r="B82" s="143" t="s">
        <v>342</v>
      </c>
      <c r="C82" s="144"/>
      <c r="D82" s="144" t="s">
        <v>321</v>
      </c>
      <c r="E82" s="144" t="s">
        <v>240</v>
      </c>
      <c r="F82" s="144" t="s">
        <v>286</v>
      </c>
      <c r="G82" s="144" t="s">
        <v>350</v>
      </c>
      <c r="H82" s="201">
        <v>44995</v>
      </c>
      <c r="I82" s="201">
        <f>H82</f>
        <v>44995</v>
      </c>
      <c r="J82" s="201"/>
      <c r="K82" s="201"/>
      <c r="L82" s="201">
        <f>M82</f>
        <v>4767.3159999999998</v>
      </c>
      <c r="M82" s="201">
        <v>4767.3159999999998</v>
      </c>
      <c r="N82" s="151"/>
      <c r="O82" s="151"/>
      <c r="P82" s="158"/>
    </row>
    <row r="83" spans="1:16" ht="51">
      <c r="A83" s="142" t="s">
        <v>15</v>
      </c>
      <c r="B83" s="143" t="s">
        <v>343</v>
      </c>
      <c r="C83" s="144"/>
      <c r="D83" s="144" t="s">
        <v>321</v>
      </c>
      <c r="E83" s="144" t="s">
        <v>240</v>
      </c>
      <c r="F83" s="144" t="s">
        <v>286</v>
      </c>
      <c r="G83" s="144" t="s">
        <v>349</v>
      </c>
      <c r="H83" s="201">
        <f>I83</f>
        <v>104248</v>
      </c>
      <c r="I83" s="201">
        <v>104248</v>
      </c>
      <c r="J83" s="201"/>
      <c r="K83" s="201"/>
      <c r="L83" s="201">
        <f>M83</f>
        <v>34248</v>
      </c>
      <c r="M83" s="201">
        <f>104248-70000</f>
        <v>34248</v>
      </c>
      <c r="N83" s="151"/>
      <c r="O83" s="151"/>
      <c r="P83" s="144"/>
    </row>
    <row r="84" spans="1:16" ht="51">
      <c r="A84" s="142" t="s">
        <v>15</v>
      </c>
      <c r="B84" s="143" t="s">
        <v>344</v>
      </c>
      <c r="C84" s="144"/>
      <c r="D84" s="144" t="s">
        <v>321</v>
      </c>
      <c r="E84" s="144" t="s">
        <v>240</v>
      </c>
      <c r="F84" s="144" t="s">
        <v>286</v>
      </c>
      <c r="G84" s="144" t="s">
        <v>348</v>
      </c>
      <c r="H84" s="201">
        <f>I84</f>
        <v>150000</v>
      </c>
      <c r="I84" s="201">
        <v>150000</v>
      </c>
      <c r="J84" s="201"/>
      <c r="K84" s="201"/>
      <c r="L84" s="201">
        <f>M84</f>
        <v>15000</v>
      </c>
      <c r="M84" s="201">
        <f>150000-135000</f>
        <v>15000</v>
      </c>
      <c r="N84" s="151"/>
      <c r="O84" s="151"/>
      <c r="P84" s="144"/>
    </row>
    <row r="85" spans="1:16" ht="58.5" customHeight="1">
      <c r="A85" s="142" t="s">
        <v>15</v>
      </c>
      <c r="B85" s="143" t="s">
        <v>369</v>
      </c>
      <c r="C85" s="144"/>
      <c r="D85" s="144" t="s">
        <v>371</v>
      </c>
      <c r="E85" s="144" t="s">
        <v>241</v>
      </c>
      <c r="F85" s="144" t="s">
        <v>286</v>
      </c>
      <c r="G85" s="144" t="s">
        <v>388</v>
      </c>
      <c r="H85" s="201">
        <v>908.80342299999995</v>
      </c>
      <c r="I85" s="201">
        <f>H85</f>
        <v>908.80342299999995</v>
      </c>
      <c r="J85" s="201"/>
      <c r="K85" s="201"/>
      <c r="L85" s="201">
        <f>908.803-467.02</f>
        <v>441.78300000000002</v>
      </c>
      <c r="M85" s="201">
        <f>L85</f>
        <v>441.78300000000002</v>
      </c>
      <c r="N85" s="151"/>
      <c r="O85" s="151"/>
      <c r="P85" s="158"/>
    </row>
    <row r="86" spans="1:16" ht="38.25">
      <c r="A86" s="142" t="s">
        <v>15</v>
      </c>
      <c r="B86" s="146" t="s">
        <v>304</v>
      </c>
      <c r="C86" s="144"/>
      <c r="D86" s="144" t="s">
        <v>321</v>
      </c>
      <c r="E86" s="144" t="s">
        <v>241</v>
      </c>
      <c r="F86" s="144" t="s">
        <v>235</v>
      </c>
      <c r="G86" s="144" t="s">
        <v>380</v>
      </c>
      <c r="H86" s="201">
        <v>4842</v>
      </c>
      <c r="I86" s="201">
        <v>4842</v>
      </c>
      <c r="J86" s="201"/>
      <c r="K86" s="201"/>
      <c r="L86" s="201">
        <v>4642</v>
      </c>
      <c r="M86" s="201">
        <v>4642</v>
      </c>
      <c r="N86" s="151"/>
      <c r="O86" s="151"/>
      <c r="P86" s="143"/>
    </row>
    <row r="87" spans="1:16" ht="38.25">
      <c r="A87" s="142" t="s">
        <v>15</v>
      </c>
      <c r="B87" s="146" t="s">
        <v>305</v>
      </c>
      <c r="C87" s="144"/>
      <c r="D87" s="144" t="s">
        <v>321</v>
      </c>
      <c r="E87" s="144" t="s">
        <v>241</v>
      </c>
      <c r="F87" s="144" t="s">
        <v>235</v>
      </c>
      <c r="G87" s="144" t="s">
        <v>381</v>
      </c>
      <c r="H87" s="201">
        <v>6851</v>
      </c>
      <c r="I87" s="201">
        <v>6851</v>
      </c>
      <c r="J87" s="201"/>
      <c r="K87" s="201"/>
      <c r="L87" s="201">
        <v>6651</v>
      </c>
      <c r="M87" s="201">
        <v>6651</v>
      </c>
      <c r="N87" s="151"/>
      <c r="O87" s="151"/>
      <c r="P87" s="143"/>
    </row>
    <row r="88" spans="1:16" ht="38.25">
      <c r="A88" s="142" t="s">
        <v>15</v>
      </c>
      <c r="B88" s="146" t="s">
        <v>306</v>
      </c>
      <c r="C88" s="144"/>
      <c r="D88" s="144" t="s">
        <v>321</v>
      </c>
      <c r="E88" s="144" t="s">
        <v>241</v>
      </c>
      <c r="F88" s="144" t="s">
        <v>235</v>
      </c>
      <c r="G88" s="144" t="s">
        <v>382</v>
      </c>
      <c r="H88" s="201">
        <v>3808</v>
      </c>
      <c r="I88" s="201">
        <v>3808</v>
      </c>
      <c r="J88" s="201"/>
      <c r="K88" s="201"/>
      <c r="L88" s="201">
        <v>611</v>
      </c>
      <c r="M88" s="201">
        <v>611</v>
      </c>
      <c r="N88" s="151"/>
      <c r="O88" s="151"/>
      <c r="P88" s="143"/>
    </row>
    <row r="89" spans="1:16" ht="38.25">
      <c r="A89" s="142" t="s">
        <v>15</v>
      </c>
      <c r="B89" s="146" t="s">
        <v>307</v>
      </c>
      <c r="C89" s="144"/>
      <c r="D89" s="144" t="s">
        <v>321</v>
      </c>
      <c r="E89" s="144" t="s">
        <v>241</v>
      </c>
      <c r="F89" s="144" t="s">
        <v>235</v>
      </c>
      <c r="G89" s="144" t="s">
        <v>383</v>
      </c>
      <c r="H89" s="201">
        <v>5957</v>
      </c>
      <c r="I89" s="201">
        <v>5957</v>
      </c>
      <c r="J89" s="201"/>
      <c r="K89" s="201"/>
      <c r="L89" s="201">
        <v>5757</v>
      </c>
      <c r="M89" s="201">
        <v>5757</v>
      </c>
      <c r="N89" s="151"/>
      <c r="O89" s="151"/>
      <c r="P89" s="143"/>
    </row>
    <row r="90" spans="1:16" s="149" customFormat="1" ht="34.5" customHeight="1">
      <c r="A90" s="179" t="s">
        <v>345</v>
      </c>
      <c r="B90" s="181" t="s">
        <v>346</v>
      </c>
      <c r="C90" s="179"/>
      <c r="D90" s="179"/>
      <c r="E90" s="179"/>
      <c r="F90" s="179"/>
      <c r="G90" s="179"/>
      <c r="H90" s="200"/>
      <c r="I90" s="200"/>
      <c r="J90" s="200"/>
      <c r="K90" s="200"/>
      <c r="L90" s="200">
        <f>L91+L93</f>
        <v>4340</v>
      </c>
      <c r="M90" s="200">
        <f>M91+M93</f>
        <v>4340</v>
      </c>
      <c r="N90" s="152"/>
      <c r="O90" s="152"/>
      <c r="P90" s="153"/>
    </row>
    <row r="91" spans="1:16" ht="21.95" customHeight="1">
      <c r="A91" s="179" t="s">
        <v>19</v>
      </c>
      <c r="B91" s="179" t="s">
        <v>45</v>
      </c>
      <c r="C91" s="179"/>
      <c r="D91" s="179"/>
      <c r="E91" s="179"/>
      <c r="F91" s="179"/>
      <c r="G91" s="179"/>
      <c r="H91" s="200"/>
      <c r="I91" s="200"/>
      <c r="J91" s="200"/>
      <c r="K91" s="200"/>
      <c r="L91" s="200">
        <f>L92</f>
        <v>870</v>
      </c>
      <c r="M91" s="200">
        <f t="shared" ref="M91:O91" si="30">M92</f>
        <v>870</v>
      </c>
      <c r="N91" s="152">
        <f t="shared" si="30"/>
        <v>0</v>
      </c>
      <c r="O91" s="152">
        <f t="shared" si="30"/>
        <v>0</v>
      </c>
      <c r="P91" s="179"/>
    </row>
    <row r="92" spans="1:16" s="183" customFormat="1" ht="38.25">
      <c r="A92" s="144">
        <v>1</v>
      </c>
      <c r="B92" s="145" t="s">
        <v>339</v>
      </c>
      <c r="C92" s="182"/>
      <c r="D92" s="182" t="s">
        <v>321</v>
      </c>
      <c r="E92" s="182" t="s">
        <v>241</v>
      </c>
      <c r="F92" s="182" t="s">
        <v>235</v>
      </c>
      <c r="G92" s="182" t="s">
        <v>389</v>
      </c>
      <c r="H92" s="201">
        <f>I92</f>
        <v>4340</v>
      </c>
      <c r="I92" s="201">
        <v>4340</v>
      </c>
      <c r="J92" s="201"/>
      <c r="K92" s="201"/>
      <c r="L92" s="201">
        <f t="shared" ref="L92" si="31">M92</f>
        <v>870</v>
      </c>
      <c r="M92" s="201">
        <v>870</v>
      </c>
      <c r="N92" s="151"/>
      <c r="O92" s="151"/>
      <c r="P92" s="182"/>
    </row>
    <row r="93" spans="1:16" ht="27.95" customHeight="1">
      <c r="A93" s="179" t="s">
        <v>20</v>
      </c>
      <c r="B93" s="179" t="s">
        <v>56</v>
      </c>
      <c r="C93" s="179"/>
      <c r="D93" s="179"/>
      <c r="E93" s="179"/>
      <c r="F93" s="179"/>
      <c r="G93" s="179"/>
      <c r="H93" s="200"/>
      <c r="I93" s="200"/>
      <c r="J93" s="200">
        <f t="shared" ref="J93:O93" si="32">J94</f>
        <v>0</v>
      </c>
      <c r="K93" s="200">
        <f t="shared" si="32"/>
        <v>0</v>
      </c>
      <c r="L93" s="200">
        <f t="shared" si="32"/>
        <v>3470</v>
      </c>
      <c r="M93" s="200">
        <f t="shared" si="32"/>
        <v>3470</v>
      </c>
      <c r="N93" s="152">
        <f t="shared" si="32"/>
        <v>0</v>
      </c>
      <c r="O93" s="152">
        <f t="shared" si="32"/>
        <v>0</v>
      </c>
      <c r="P93" s="179"/>
    </row>
    <row r="94" spans="1:16" ht="33.75" customHeight="1">
      <c r="A94" s="180">
        <v>1</v>
      </c>
      <c r="B94" s="181" t="s">
        <v>284</v>
      </c>
      <c r="C94" s="179"/>
      <c r="D94" s="179"/>
      <c r="E94" s="179"/>
      <c r="F94" s="179"/>
      <c r="G94" s="179"/>
      <c r="H94" s="200">
        <f t="shared" ref="H94:O94" si="33">SUM(H95:H95)</f>
        <v>4340</v>
      </c>
      <c r="I94" s="200">
        <f t="shared" si="33"/>
        <v>4340</v>
      </c>
      <c r="J94" s="200">
        <f t="shared" si="33"/>
        <v>0</v>
      </c>
      <c r="K94" s="200">
        <f t="shared" si="33"/>
        <v>0</v>
      </c>
      <c r="L94" s="200">
        <f t="shared" si="33"/>
        <v>3470</v>
      </c>
      <c r="M94" s="200">
        <f>SUM(M95:M95)</f>
        <v>3470</v>
      </c>
      <c r="N94" s="152">
        <f t="shared" si="33"/>
        <v>0</v>
      </c>
      <c r="O94" s="152">
        <f t="shared" si="33"/>
        <v>0</v>
      </c>
      <c r="P94" s="179"/>
    </row>
    <row r="95" spans="1:16" s="183" customFormat="1" ht="38.25">
      <c r="A95" s="144">
        <v>1</v>
      </c>
      <c r="B95" s="145" t="s">
        <v>339</v>
      </c>
      <c r="C95" s="182"/>
      <c r="D95" s="182" t="s">
        <v>321</v>
      </c>
      <c r="E95" s="182" t="s">
        <v>241</v>
      </c>
      <c r="F95" s="182" t="s">
        <v>235</v>
      </c>
      <c r="G95" s="182" t="s">
        <v>389</v>
      </c>
      <c r="H95" s="201">
        <f>I95</f>
        <v>4340</v>
      </c>
      <c r="I95" s="201">
        <v>4340</v>
      </c>
      <c r="J95" s="201"/>
      <c r="K95" s="201"/>
      <c r="L95" s="201">
        <f t="shared" ref="L95" si="34">M95</f>
        <v>3470</v>
      </c>
      <c r="M95" s="201">
        <f>I92-L92</f>
        <v>3470</v>
      </c>
      <c r="N95" s="151"/>
      <c r="O95" s="151"/>
      <c r="P95" s="182"/>
    </row>
    <row r="96" spans="1:16" s="149" customFormat="1" ht="32.25" customHeight="1">
      <c r="A96" s="179" t="s">
        <v>324</v>
      </c>
      <c r="B96" s="179" t="s">
        <v>325</v>
      </c>
      <c r="C96" s="179"/>
      <c r="D96" s="179"/>
      <c r="E96" s="179"/>
      <c r="F96" s="179"/>
      <c r="G96" s="179"/>
      <c r="H96" s="200">
        <f>H97+H98</f>
        <v>0</v>
      </c>
      <c r="I96" s="200">
        <f>I97+I98</f>
        <v>0</v>
      </c>
      <c r="J96" s="200"/>
      <c r="K96" s="200"/>
      <c r="L96" s="200">
        <f>L97+L98</f>
        <v>2926</v>
      </c>
      <c r="M96" s="200">
        <f>M97+M98</f>
        <v>2926</v>
      </c>
      <c r="N96" s="152">
        <f>N97+N98</f>
        <v>0</v>
      </c>
      <c r="O96" s="152">
        <f>O97+O98</f>
        <v>0</v>
      </c>
      <c r="P96" s="179"/>
    </row>
    <row r="97" spans="1:16" ht="21.95" customHeight="1">
      <c r="A97" s="179" t="s">
        <v>19</v>
      </c>
      <c r="B97" s="179" t="s">
        <v>45</v>
      </c>
      <c r="C97" s="179"/>
      <c r="D97" s="179"/>
      <c r="E97" s="179"/>
      <c r="F97" s="179"/>
      <c r="G97" s="179"/>
      <c r="H97" s="200"/>
      <c r="I97" s="200"/>
      <c r="J97" s="200"/>
      <c r="K97" s="200"/>
      <c r="L97" s="200">
        <v>0</v>
      </c>
      <c r="M97" s="200">
        <v>0</v>
      </c>
      <c r="N97" s="152">
        <v>0</v>
      </c>
      <c r="O97" s="152">
        <v>0</v>
      </c>
      <c r="P97" s="179"/>
    </row>
    <row r="98" spans="1:16" ht="27.95" customHeight="1">
      <c r="A98" s="179" t="s">
        <v>20</v>
      </c>
      <c r="B98" s="179" t="s">
        <v>326</v>
      </c>
      <c r="C98" s="179"/>
      <c r="D98" s="179"/>
      <c r="E98" s="179"/>
      <c r="F98" s="179"/>
      <c r="G98" s="179"/>
      <c r="H98" s="200"/>
      <c r="I98" s="200"/>
      <c r="J98" s="200">
        <f t="shared" ref="J98:K98" si="35">J99</f>
        <v>0</v>
      </c>
      <c r="K98" s="200">
        <f t="shared" si="35"/>
        <v>0</v>
      </c>
      <c r="L98" s="200">
        <f>L99</f>
        <v>2926</v>
      </c>
      <c r="M98" s="200">
        <f t="shared" ref="M98:O98" si="36">M99</f>
        <v>2926</v>
      </c>
      <c r="N98" s="152">
        <f t="shared" si="36"/>
        <v>0</v>
      </c>
      <c r="O98" s="152">
        <f t="shared" si="36"/>
        <v>0</v>
      </c>
      <c r="P98" s="179"/>
    </row>
    <row r="99" spans="1:16" ht="33.75" customHeight="1">
      <c r="A99" s="180">
        <v>1</v>
      </c>
      <c r="B99" s="181" t="s">
        <v>284</v>
      </c>
      <c r="C99" s="179"/>
      <c r="D99" s="179"/>
      <c r="E99" s="179"/>
      <c r="F99" s="179"/>
      <c r="G99" s="179"/>
      <c r="H99" s="200"/>
      <c r="I99" s="200"/>
      <c r="J99" s="200">
        <f t="shared" ref="J99:L99" si="37">SUM(J100:J102)</f>
        <v>0</v>
      </c>
      <c r="K99" s="200">
        <f t="shared" si="37"/>
        <v>0</v>
      </c>
      <c r="L99" s="200">
        <f t="shared" si="37"/>
        <v>2926</v>
      </c>
      <c r="M99" s="200">
        <f>SUM(M100:M102)</f>
        <v>2926</v>
      </c>
      <c r="N99" s="152">
        <f t="shared" ref="N99:O99" si="38">SUM(N100:N100)</f>
        <v>0</v>
      </c>
      <c r="O99" s="152">
        <f t="shared" si="38"/>
        <v>0</v>
      </c>
      <c r="P99" s="179"/>
    </row>
    <row r="100" spans="1:16" s="183" customFormat="1" ht="42" customHeight="1">
      <c r="A100" s="142" t="s">
        <v>15</v>
      </c>
      <c r="B100" s="145" t="s">
        <v>336</v>
      </c>
      <c r="C100" s="182"/>
      <c r="D100" s="182" t="s">
        <v>327</v>
      </c>
      <c r="E100" s="182" t="s">
        <v>241</v>
      </c>
      <c r="F100" s="182" t="s">
        <v>235</v>
      </c>
      <c r="G100" s="182" t="s">
        <v>390</v>
      </c>
      <c r="H100" s="201">
        <f>I100</f>
        <v>926</v>
      </c>
      <c r="I100" s="201">
        <v>926</v>
      </c>
      <c r="J100" s="201"/>
      <c r="K100" s="201"/>
      <c r="L100" s="201">
        <f t="shared" ref="L100" si="39">M100</f>
        <v>926</v>
      </c>
      <c r="M100" s="201">
        <v>926</v>
      </c>
      <c r="N100" s="151">
        <v>0</v>
      </c>
      <c r="O100" s="151">
        <v>0</v>
      </c>
      <c r="P100" s="182"/>
    </row>
    <row r="101" spans="1:16" s="183" customFormat="1" ht="55.5" customHeight="1">
      <c r="A101" s="142" t="s">
        <v>15</v>
      </c>
      <c r="B101" s="145" t="s">
        <v>376</v>
      </c>
      <c r="C101" s="182"/>
      <c r="D101" s="182" t="s">
        <v>338</v>
      </c>
      <c r="E101" s="182" t="s">
        <v>240</v>
      </c>
      <c r="F101" s="182" t="s">
        <v>235</v>
      </c>
      <c r="G101" s="182" t="s">
        <v>392</v>
      </c>
      <c r="H101" s="201">
        <v>3831.879504</v>
      </c>
      <c r="I101" s="201">
        <v>1710</v>
      </c>
      <c r="J101" s="201"/>
      <c r="K101" s="201"/>
      <c r="L101" s="201">
        <v>1710</v>
      </c>
      <c r="M101" s="201">
        <v>1710</v>
      </c>
      <c r="N101" s="151"/>
      <c r="O101" s="151"/>
      <c r="P101" s="184"/>
    </row>
    <row r="102" spans="1:16" s="183" customFormat="1" ht="38.25">
      <c r="A102" s="142" t="s">
        <v>15</v>
      </c>
      <c r="B102" s="145" t="s">
        <v>365</v>
      </c>
      <c r="C102" s="182"/>
      <c r="D102" s="182" t="s">
        <v>338</v>
      </c>
      <c r="E102" s="182" t="s">
        <v>240</v>
      </c>
      <c r="F102" s="182"/>
      <c r="G102" s="182" t="s">
        <v>393</v>
      </c>
      <c r="H102" s="201">
        <v>290</v>
      </c>
      <c r="I102" s="201">
        <v>290</v>
      </c>
      <c r="J102" s="201"/>
      <c r="K102" s="201"/>
      <c r="L102" s="201">
        <v>290</v>
      </c>
      <c r="M102" s="201">
        <v>290</v>
      </c>
      <c r="N102" s="151"/>
      <c r="O102" s="151"/>
      <c r="P102" s="182"/>
    </row>
    <row r="103" spans="1:16" s="149" customFormat="1" ht="32.25" customHeight="1">
      <c r="A103" s="179" t="s">
        <v>328</v>
      </c>
      <c r="B103" s="179" t="s">
        <v>329</v>
      </c>
      <c r="C103" s="179"/>
      <c r="D103" s="179"/>
      <c r="E103" s="179"/>
      <c r="F103" s="179"/>
      <c r="G103" s="179"/>
      <c r="H103" s="200">
        <f>H104+H105</f>
        <v>0</v>
      </c>
      <c r="I103" s="200">
        <f>I104+I105</f>
        <v>0</v>
      </c>
      <c r="J103" s="200">
        <f t="shared" ref="J103:L103" si="40">J104+J105</f>
        <v>0</v>
      </c>
      <c r="K103" s="200">
        <f t="shared" si="40"/>
        <v>0</v>
      </c>
      <c r="L103" s="200">
        <f t="shared" si="40"/>
        <v>632.79999999999995</v>
      </c>
      <c r="M103" s="200">
        <f>M104+M105</f>
        <v>632.79999999999995</v>
      </c>
      <c r="N103" s="152">
        <f>N104+N105</f>
        <v>0</v>
      </c>
      <c r="O103" s="152">
        <f>O104+O105</f>
        <v>0</v>
      </c>
      <c r="P103" s="179"/>
    </row>
    <row r="104" spans="1:16" ht="21.95" customHeight="1">
      <c r="A104" s="179" t="s">
        <v>19</v>
      </c>
      <c r="B104" s="179" t="s">
        <v>45</v>
      </c>
      <c r="C104" s="179"/>
      <c r="D104" s="179"/>
      <c r="E104" s="179"/>
      <c r="F104" s="179"/>
      <c r="G104" s="179"/>
      <c r="H104" s="200"/>
      <c r="I104" s="200"/>
      <c r="J104" s="200"/>
      <c r="K104" s="200"/>
      <c r="L104" s="200">
        <v>0</v>
      </c>
      <c r="M104" s="200">
        <v>0</v>
      </c>
      <c r="N104" s="152">
        <v>0</v>
      </c>
      <c r="O104" s="152">
        <v>0</v>
      </c>
      <c r="P104" s="179"/>
    </row>
    <row r="105" spans="1:16" ht="27.95" customHeight="1">
      <c r="A105" s="179" t="s">
        <v>20</v>
      </c>
      <c r="B105" s="179" t="s">
        <v>326</v>
      </c>
      <c r="C105" s="179"/>
      <c r="D105" s="179"/>
      <c r="E105" s="179"/>
      <c r="F105" s="179"/>
      <c r="G105" s="179"/>
      <c r="H105" s="200"/>
      <c r="I105" s="200"/>
      <c r="J105" s="200">
        <f t="shared" ref="J105:O105" si="41">J106</f>
        <v>0</v>
      </c>
      <c r="K105" s="200">
        <f t="shared" si="41"/>
        <v>0</v>
      </c>
      <c r="L105" s="200">
        <f t="shared" si="41"/>
        <v>632.79999999999995</v>
      </c>
      <c r="M105" s="200">
        <f t="shared" si="41"/>
        <v>632.79999999999995</v>
      </c>
      <c r="N105" s="152">
        <f t="shared" si="41"/>
        <v>0</v>
      </c>
      <c r="O105" s="152">
        <f t="shared" si="41"/>
        <v>0</v>
      </c>
      <c r="P105" s="179"/>
    </row>
    <row r="106" spans="1:16" ht="33.75" customHeight="1">
      <c r="A106" s="180">
        <v>1</v>
      </c>
      <c r="B106" s="181" t="s">
        <v>284</v>
      </c>
      <c r="C106" s="179"/>
      <c r="D106" s="179"/>
      <c r="E106" s="179"/>
      <c r="F106" s="179"/>
      <c r="G106" s="179"/>
      <c r="H106" s="200"/>
      <c r="I106" s="200"/>
      <c r="J106" s="200">
        <f>SUM(J107:J108)</f>
        <v>0</v>
      </c>
      <c r="K106" s="200">
        <f>SUM(K107:K108)</f>
        <v>0</v>
      </c>
      <c r="L106" s="200">
        <f>SUM(L107:L108)</f>
        <v>632.79999999999995</v>
      </c>
      <c r="M106" s="200">
        <f>SUM(M107:M108)</f>
        <v>632.79999999999995</v>
      </c>
      <c r="N106" s="152">
        <f t="shared" ref="N106:O106" si="42">SUM(N107:N107)</f>
        <v>0</v>
      </c>
      <c r="O106" s="152">
        <f t="shared" si="42"/>
        <v>0</v>
      </c>
      <c r="P106" s="179"/>
    </row>
    <row r="107" spans="1:16" s="183" customFormat="1" ht="38.25">
      <c r="A107" s="144" t="s">
        <v>15</v>
      </c>
      <c r="B107" s="145" t="s">
        <v>337</v>
      </c>
      <c r="C107" s="182"/>
      <c r="D107" s="182" t="s">
        <v>330</v>
      </c>
      <c r="E107" s="182" t="s">
        <v>331</v>
      </c>
      <c r="F107" s="182" t="s">
        <v>235</v>
      </c>
      <c r="G107" s="182" t="s">
        <v>375</v>
      </c>
      <c r="H107" s="201">
        <v>367.03235100000001</v>
      </c>
      <c r="I107" s="201">
        <v>100</v>
      </c>
      <c r="J107" s="201"/>
      <c r="K107" s="201"/>
      <c r="L107" s="201">
        <v>100</v>
      </c>
      <c r="M107" s="201">
        <v>100</v>
      </c>
      <c r="N107" s="151">
        <v>0</v>
      </c>
      <c r="O107" s="151">
        <v>0</v>
      </c>
      <c r="P107" s="182"/>
    </row>
    <row r="108" spans="1:16" ht="51">
      <c r="A108" s="142" t="s">
        <v>15</v>
      </c>
      <c r="B108" s="143" t="s">
        <v>341</v>
      </c>
      <c r="C108" s="144"/>
      <c r="D108" s="144" t="s">
        <v>321</v>
      </c>
      <c r="E108" s="144" t="s">
        <v>331</v>
      </c>
      <c r="F108" s="144" t="s">
        <v>286</v>
      </c>
      <c r="G108" s="144" t="s">
        <v>377</v>
      </c>
      <c r="H108" s="201">
        <v>11163</v>
      </c>
      <c r="I108" s="201">
        <v>11163</v>
      </c>
      <c r="J108" s="201"/>
      <c r="K108" s="201"/>
      <c r="L108" s="201">
        <v>532.79999999999995</v>
      </c>
      <c r="M108" s="201">
        <v>532.79999999999995</v>
      </c>
      <c r="N108" s="151"/>
      <c r="O108" s="151"/>
      <c r="P108" s="158"/>
    </row>
    <row r="109" spans="1:16" s="149" customFormat="1" ht="32.25" customHeight="1">
      <c r="A109" s="179" t="s">
        <v>367</v>
      </c>
      <c r="B109" s="179" t="s">
        <v>366</v>
      </c>
      <c r="C109" s="179"/>
      <c r="D109" s="179"/>
      <c r="E109" s="179"/>
      <c r="F109" s="179"/>
      <c r="G109" s="179"/>
      <c r="H109" s="200">
        <f t="shared" ref="H109:O109" si="43">H110+H111</f>
        <v>0</v>
      </c>
      <c r="I109" s="200">
        <f t="shared" si="43"/>
        <v>0</v>
      </c>
      <c r="J109" s="200">
        <f t="shared" si="43"/>
        <v>0</v>
      </c>
      <c r="K109" s="200">
        <f t="shared" si="43"/>
        <v>0</v>
      </c>
      <c r="L109" s="200">
        <f t="shared" si="43"/>
        <v>150</v>
      </c>
      <c r="M109" s="200">
        <f t="shared" si="43"/>
        <v>150</v>
      </c>
      <c r="N109" s="152">
        <f t="shared" si="43"/>
        <v>0</v>
      </c>
      <c r="O109" s="152">
        <f t="shared" si="43"/>
        <v>0</v>
      </c>
      <c r="P109" s="179"/>
    </row>
    <row r="110" spans="1:16" ht="21.95" customHeight="1">
      <c r="A110" s="179" t="s">
        <v>19</v>
      </c>
      <c r="B110" s="179" t="s">
        <v>45</v>
      </c>
      <c r="C110" s="179"/>
      <c r="D110" s="179"/>
      <c r="E110" s="179"/>
      <c r="F110" s="179"/>
      <c r="G110" s="179"/>
      <c r="H110" s="200"/>
      <c r="I110" s="200"/>
      <c r="J110" s="200">
        <v>0</v>
      </c>
      <c r="K110" s="200">
        <v>0</v>
      </c>
      <c r="L110" s="200">
        <v>0</v>
      </c>
      <c r="M110" s="200">
        <v>0</v>
      </c>
      <c r="N110" s="152">
        <v>0</v>
      </c>
      <c r="O110" s="152">
        <v>0</v>
      </c>
      <c r="P110" s="179"/>
    </row>
    <row r="111" spans="1:16" ht="27.95" customHeight="1">
      <c r="A111" s="179" t="s">
        <v>20</v>
      </c>
      <c r="B111" s="179" t="s">
        <v>326</v>
      </c>
      <c r="C111" s="179"/>
      <c r="D111" s="179"/>
      <c r="E111" s="179"/>
      <c r="F111" s="179"/>
      <c r="G111" s="179"/>
      <c r="H111" s="200"/>
      <c r="I111" s="200"/>
      <c r="J111" s="200">
        <v>0</v>
      </c>
      <c r="K111" s="200">
        <v>0</v>
      </c>
      <c r="L111" s="200">
        <f>L112</f>
        <v>150</v>
      </c>
      <c r="M111" s="200">
        <f>M112</f>
        <v>150</v>
      </c>
      <c r="N111" s="152">
        <v>0</v>
      </c>
      <c r="O111" s="152">
        <v>0</v>
      </c>
      <c r="P111" s="179"/>
    </row>
    <row r="112" spans="1:16" ht="56.45" customHeight="1">
      <c r="A112" s="142" t="s">
        <v>15</v>
      </c>
      <c r="B112" s="143" t="s">
        <v>341</v>
      </c>
      <c r="C112" s="144"/>
      <c r="D112" s="144" t="s">
        <v>321</v>
      </c>
      <c r="E112" s="144" t="s">
        <v>331</v>
      </c>
      <c r="F112" s="144" t="s">
        <v>286</v>
      </c>
      <c r="G112" s="144" t="s">
        <v>377</v>
      </c>
      <c r="H112" s="201">
        <v>11163</v>
      </c>
      <c r="I112" s="201">
        <v>11163</v>
      </c>
      <c r="J112" s="201"/>
      <c r="K112" s="201"/>
      <c r="L112" s="201">
        <v>150</v>
      </c>
      <c r="M112" s="201">
        <v>150</v>
      </c>
      <c r="N112" s="151"/>
      <c r="O112" s="151"/>
      <c r="P112" s="158"/>
    </row>
    <row r="113" spans="10:11">
      <c r="J113" s="174"/>
    </row>
    <row r="121" spans="10:11">
      <c r="K121" s="175"/>
    </row>
  </sheetData>
  <mergeCells count="25">
    <mergeCell ref="G6:I6"/>
    <mergeCell ref="J6:K6"/>
    <mergeCell ref="L6:O6"/>
    <mergeCell ref="G7:G9"/>
    <mergeCell ref="H7:I7"/>
    <mergeCell ref="J7:J9"/>
    <mergeCell ref="K7:K9"/>
    <mergeCell ref="H8:H9"/>
    <mergeCell ref="I8:I9"/>
    <mergeCell ref="M8:M9"/>
    <mergeCell ref="N8:O8"/>
    <mergeCell ref="L7:L9"/>
    <mergeCell ref="M7:O7"/>
    <mergeCell ref="A1:P1"/>
    <mergeCell ref="A3:P3"/>
    <mergeCell ref="A5:P5"/>
    <mergeCell ref="A2:P2"/>
    <mergeCell ref="A4:P4"/>
    <mergeCell ref="F6:F9"/>
    <mergeCell ref="P6:P9"/>
    <mergeCell ref="A6:A9"/>
    <mergeCell ref="B6:B9"/>
    <mergeCell ref="C6:C9"/>
    <mergeCell ref="D6:D9"/>
    <mergeCell ref="E6:E9"/>
  </mergeCells>
  <pageMargins left="0.59055118110236227" right="0.39370078740157483" top="0.78740157480314965" bottom="0.51181102362204722" header="0.31496062992125984" footer="0.31496062992125984"/>
  <pageSetup paperSize="9" scale="61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1</vt:lpstr>
      <vt:lpstr>Biểu 2</vt:lpstr>
      <vt:lpstr>Bieu 04 Thu de lai 21-25</vt:lpstr>
      <vt:lpstr>Biểu 03</vt:lpstr>
      <vt:lpstr>'Bieu 01 TH'!Print_Area</vt:lpstr>
      <vt:lpstr>'Bieu 02a NSDP (N)'!Print_Area</vt:lpstr>
      <vt:lpstr>'Bieu 02b NSDP (H)'!Print_Area</vt:lpstr>
      <vt:lpstr>'Biểu 03'!Print_Area</vt:lpstr>
      <vt:lpstr>'Bieu 03 NSTW'!Print_Area</vt:lpstr>
      <vt:lpstr>'Bieu 04 Thu de lai'!Print_Area</vt:lpstr>
      <vt:lpstr>'Bieu 04 Thu de lai 21-25'!Print_Area</vt:lpstr>
      <vt:lpstr>'Bieu 05. CTMTQG'!Print_Area</vt:lpstr>
      <vt:lpstr>'Bieu 06 ODA'!Print_Area</vt:lpstr>
      <vt:lpstr>'Biểu 1'!Print_Area</vt:lpstr>
      <vt:lpstr>'Biểu 2'!Print_Area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'Bieu 05. CTMTQG'!Print_Titles</vt:lpstr>
      <vt:lpstr>'Bieu 06 ODA'!Print_Titles</vt:lpstr>
      <vt:lpstr>'Biểu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Windows User</cp:lastModifiedBy>
  <cp:lastPrinted>2021-10-29T07:34:24Z</cp:lastPrinted>
  <dcterms:created xsi:type="dcterms:W3CDTF">2019-08-29T06:44:41Z</dcterms:created>
  <dcterms:modified xsi:type="dcterms:W3CDTF">2021-10-29T07:35:25Z</dcterms:modified>
</cp:coreProperties>
</file>