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10455" activeTab="1"/>
  </bookViews>
  <sheets>
    <sheet name="B.01_TH" sheetId="1" r:id="rId1"/>
    <sheet name="B.02.PhanCap" sheetId="2" r:id="rId2"/>
    <sheet name="Biểu số 03" sheetId="3" state="hidden" r:id="rId3"/>
    <sheet name="B.03.NTM" sheetId="4" state="hidden" r:id="rId4"/>
    <sheet name="B.04.GNBV" sheetId="5" state="hidden" r:id="rId5"/>
    <sheet name="B.05.ThuĐât" sheetId="6" state="hidden" r:id="rId6"/>
    <sheet name="B.06.CCCM" sheetId="7" state="hidden" r:id="rId7"/>
    <sheet name="Sheet3" sheetId="8" state="hidden" r:id="rId8"/>
    <sheet name="Biểu 03" sheetId="9" r:id="rId9"/>
  </sheets>
  <externalReferences>
    <externalReference r:id="rId12"/>
    <externalReference r:id="rId13"/>
    <externalReference r:id="rId14"/>
  </externalReferences>
  <definedNames>
    <definedName name="_________B1" hidden="1">{"'Sheet1'!$L$16"}</definedName>
    <definedName name="_________NSO2" hidden="1">{"'Sheet1'!$L$16"}</definedName>
    <definedName name="_________Pl2" hidden="1">{"'Sheet1'!$L$16"}</definedName>
    <definedName name="________NSO2" hidden="1">{"'Sheet1'!$L$16"}</definedName>
    <definedName name="_______a1" hidden="1">{"'Sheet1'!$L$16"}</definedName>
    <definedName name="_______B1" hidden="1">{"'Sheet1'!$L$16"}</definedName>
    <definedName name="_______ban2" hidden="1">{"'Sheet1'!$L$16"}</definedName>
    <definedName name="_______h1" hidden="1">{"'Sheet1'!$L$16"}</definedName>
    <definedName name="_______hu1" hidden="1">{"'Sheet1'!$L$16"}</definedName>
    <definedName name="_______hu2" hidden="1">{"'Sheet1'!$L$16"}</definedName>
    <definedName name="_______hu5" hidden="1">{"'Sheet1'!$L$16"}</definedName>
    <definedName name="_______hu6" hidden="1">{"'Sheet1'!$L$16"}</definedName>
    <definedName name="_______M36" hidden="1">{"'Sheet1'!$L$16"}</definedName>
    <definedName name="_______NSO2" hidden="1">{"'Sheet1'!$L$16"}</definedName>
    <definedName name="_______PA3" hidden="1">{"'Sheet1'!$L$16"}</definedName>
    <definedName name="_______Pl2" hidden="1">{"'Sheet1'!$L$16"}</definedName>
    <definedName name="_______Q3" hidden="1">{"'Sheet1'!$L$16"}</definedName>
    <definedName name="_______Tru21" hidden="1">{"'Sheet1'!$L$16"}</definedName>
    <definedName name="______a1" hidden="1">{"'Sheet1'!$L$16"}</definedName>
    <definedName name="______B1" hidden="1">{"'Sheet1'!$L$16"}</definedName>
    <definedName name="______ban2" hidden="1">{"'Sheet1'!$L$16"}</definedName>
    <definedName name="______h1" hidden="1">{"'Sheet1'!$L$16"}</definedName>
    <definedName name="______hu1" hidden="1">{"'Sheet1'!$L$16"}</definedName>
    <definedName name="______hu2" hidden="1">{"'Sheet1'!$L$16"}</definedName>
    <definedName name="______hu5" hidden="1">{"'Sheet1'!$L$16"}</definedName>
    <definedName name="______hu6" hidden="1">{"'Sheet1'!$L$16"}</definedName>
    <definedName name="______M36" hidden="1">{"'Sheet1'!$L$16"}</definedName>
    <definedName name="______NSO2" hidden="1">{"'Sheet1'!$L$16"}</definedName>
    <definedName name="______PA3" hidden="1">{"'Sheet1'!$L$16"}</definedName>
    <definedName name="______Pl2" hidden="1">{"'Sheet1'!$L$16"}</definedName>
    <definedName name="______Tru21" hidden="1">{"'Sheet1'!$L$16"}</definedName>
    <definedName name="_____a1" hidden="1">{"'Sheet1'!$L$16"}</definedName>
    <definedName name="_____B1" hidden="1">{"'Sheet1'!$L$16"}</definedName>
    <definedName name="_____ban2" hidden="1">{"'Sheet1'!$L$16"}</definedName>
    <definedName name="_____h1" hidden="1">{"'Sheet1'!$L$16"}</definedName>
    <definedName name="_____hu1" hidden="1">{"'Sheet1'!$L$16"}</definedName>
    <definedName name="_____hu2" hidden="1">{"'Sheet1'!$L$16"}</definedName>
    <definedName name="_____hu5" hidden="1">{"'Sheet1'!$L$16"}</definedName>
    <definedName name="_____hu6" hidden="1">{"'Sheet1'!$L$16"}</definedName>
    <definedName name="_____M36" hidden="1">{"'Sheet1'!$L$16"}</definedName>
    <definedName name="_____NSO2" hidden="1">{"'Sheet1'!$L$16"}</definedName>
    <definedName name="_____PA3" hidden="1">{"'Sheet1'!$L$16"}</definedName>
    <definedName name="_____Pl2" hidden="1">{"'Sheet1'!$L$16"}</definedName>
    <definedName name="_____Q3" hidden="1">{"'Sheet1'!$L$16"}</definedName>
    <definedName name="_____Tru21" hidden="1">{"'Sheet1'!$L$16"}</definedName>
    <definedName name="____a1" hidden="1">{"'Sheet1'!$L$16"}</definedName>
    <definedName name="____B1" hidden="1">{"'Sheet1'!$L$16"}</definedName>
    <definedName name="____ban2" hidden="1">{"'Sheet1'!$L$16"}</definedName>
    <definedName name="____h1" hidden="1">{"'Sheet1'!$L$16"}</definedName>
    <definedName name="____hu1" hidden="1">{"'Sheet1'!$L$16"}</definedName>
    <definedName name="____hu2" hidden="1">{"'Sheet1'!$L$16"}</definedName>
    <definedName name="____hu5" hidden="1">{"'Sheet1'!$L$16"}</definedName>
    <definedName name="____hu6" hidden="1">{"'Sheet1'!$L$16"}</definedName>
    <definedName name="____M36" hidden="1">{"'Sheet1'!$L$16"}</definedName>
    <definedName name="____NSO2" hidden="1">{"'Sheet1'!$L$16"}</definedName>
    <definedName name="____PA3" hidden="1">{"'Sheet1'!$L$16"}</definedName>
    <definedName name="____Pl2" hidden="1">{"'Sheet1'!$L$16"}</definedName>
    <definedName name="____Q3" hidden="1">{"'Sheet1'!$L$16"}</definedName>
    <definedName name="____Tru21" hidden="1">{"'Sheet1'!$L$16"}</definedName>
    <definedName name="___a1" hidden="1">{"'Sheet1'!$L$16"}</definedName>
    <definedName name="___B1" hidden="1">{"'Sheet1'!$L$16"}</definedName>
    <definedName name="___ban2" hidden="1">{"'Sheet1'!$L$16"}</definedName>
    <definedName name="___h1" hidden="1">{"'Sheet1'!$L$16"}</definedName>
    <definedName name="___hu1" hidden="1">{"'Sheet1'!$L$16"}</definedName>
    <definedName name="___hu2" hidden="1">{"'Sheet1'!$L$16"}</definedName>
    <definedName name="___hu5" hidden="1">{"'Sheet1'!$L$16"}</definedName>
    <definedName name="___hu6" hidden="1">{"'Sheet1'!$L$16"}</definedName>
    <definedName name="___M36" hidden="1">{"'Sheet1'!$L$16"}</definedName>
    <definedName name="___NSO2" hidden="1">{"'Sheet1'!$L$16"}</definedName>
    <definedName name="___PA3" hidden="1">{"'Sheet1'!$L$16"}</definedName>
    <definedName name="___Pl2" hidden="1">{"'Sheet1'!$L$16"}</definedName>
    <definedName name="___PL3" hidden="1">#N/A</definedName>
    <definedName name="___Q3" hidden="1">{"'Sheet1'!$L$16"}</definedName>
    <definedName name="___Tru21" hidden="1">{"'Sheet1'!$L$16"}</definedName>
    <definedName name="___vl2" hidden="1">{"'Sheet1'!$L$16"}</definedName>
    <definedName name="__a1" hidden="1">{"'Sheet1'!$L$16"}</definedName>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hidden="1">{"'Sheet1'!$L$16"}</definedName>
    <definedName name="__ban2" hidden="1">{"'Sheet1'!$L$16"}</definedName>
    <definedName name="__boi1" localSheetId="6">#REF!</definedName>
    <definedName name="__boi1">#REF!</definedName>
    <definedName name="__boi2" localSheetId="6">#REF!</definedName>
    <definedName name="__boi2">#REF!</definedName>
    <definedName name="__boi3" localSheetId="6">#REF!</definedName>
    <definedName name="__boi3">#REF!</definedName>
    <definedName name="__boi4" localSheetId="6">#REF!</definedName>
    <definedName name="__boi4">#REF!</definedName>
    <definedName name="__btm10" localSheetId="6">#REF!</definedName>
    <definedName name="__btm10">#REF!</definedName>
    <definedName name="__btm100" localSheetId="6">#REF!</definedName>
    <definedName name="__btm100">#REF!</definedName>
    <definedName name="__BTM250" localSheetId="6">#REF!</definedName>
    <definedName name="__BTM250">#REF!</definedName>
    <definedName name="__btM300" localSheetId="6">#REF!</definedName>
    <definedName name="__btM300">#REF!</definedName>
    <definedName name="__cao1" localSheetId="6">#REF!</definedName>
    <definedName name="__cao1">#REF!</definedName>
    <definedName name="__cao2" localSheetId="6">#REF!</definedName>
    <definedName name="__cao2">#REF!</definedName>
    <definedName name="__cao3" localSheetId="6">#REF!</definedName>
    <definedName name="__cao3">#REF!</definedName>
    <definedName name="__cao4" localSheetId="6">#REF!</definedName>
    <definedName name="__cao4">#REF!</definedName>
    <definedName name="__cao5" localSheetId="6">#REF!</definedName>
    <definedName name="__cao5">#REF!</definedName>
    <definedName name="__cao6" localSheetId="6">#REF!</definedName>
    <definedName name="__cao6">#REF!</definedName>
    <definedName name="__CON1" localSheetId="6">#REF!</definedName>
    <definedName name="__CON1">#REF!</definedName>
    <definedName name="__CON2" localSheetId="6">#REF!</definedName>
    <definedName name="__CON2">#REF!</definedName>
    <definedName name="__dai1" localSheetId="6">#REF!</definedName>
    <definedName name="__dai1">#REF!</definedName>
    <definedName name="__dai2" localSheetId="6">#REF!</definedName>
    <definedName name="__dai2">#REF!</definedName>
    <definedName name="__dai3" localSheetId="6">#REF!</definedName>
    <definedName name="__dai3">#REF!</definedName>
    <definedName name="__dai4" localSheetId="6">#REF!</definedName>
    <definedName name="__dai4">#REF!</definedName>
    <definedName name="__dai5" localSheetId="6">#REF!</definedName>
    <definedName name="__dai5">#REF!</definedName>
    <definedName name="__dai6" localSheetId="6">#REF!</definedName>
    <definedName name="__dai6">#REF!</definedName>
    <definedName name="__dan1" localSheetId="6">#REF!</definedName>
    <definedName name="__dan1">#REF!</definedName>
    <definedName name="__dan2" localSheetId="6">#REF!</definedName>
    <definedName name="__dan2">#REF!</definedName>
    <definedName name="__dao1" localSheetId="6">#REF!</definedName>
    <definedName name="__dao1">#REF!</definedName>
    <definedName name="__dbu1" localSheetId="6">#REF!</definedName>
    <definedName name="__dbu1">#REF!</definedName>
    <definedName name="__dbu2" localSheetId="6">#REF!</definedName>
    <definedName name="__dbu2">#REF!</definedName>
    <definedName name="__ddn400" localSheetId="6">#REF!</definedName>
    <definedName name="__ddn400">#REF!</definedName>
    <definedName name="__ddn600" localSheetId="6">#REF!</definedName>
    <definedName name="__ddn600">#REF!</definedName>
    <definedName name="__gon4" localSheetId="6">#REF!</definedName>
    <definedName name="__gon4">#REF!</definedName>
    <definedName name="__h1" hidden="1">{"'Sheet1'!$L$16"}</definedName>
    <definedName name="__hom2" localSheetId="6">#REF!</definedName>
    <definedName name="__hom2">#REF!</definedName>
    <definedName name="__hu1" hidden="1">{"'Sheet1'!$L$16"}</definedName>
    <definedName name="__hu2" hidden="1">{"'Sheet1'!$L$16"}</definedName>
    <definedName name="__hu5" hidden="1">{"'Sheet1'!$L$16"}</definedName>
    <definedName name="__hu6" hidden="1">{"'Sheet1'!$L$16"}</definedName>
    <definedName name="__IntlFixup" hidden="1">TRUE</definedName>
    <definedName name="__KM188" localSheetId="6">#REF!</definedName>
    <definedName name="__KM188">#REF!</definedName>
    <definedName name="__km189" localSheetId="6">#REF!</definedName>
    <definedName name="__km189">#REF!</definedName>
    <definedName name="__km190" localSheetId="6">#REF!</definedName>
    <definedName name="__km190">#REF!</definedName>
    <definedName name="__km191" localSheetId="6">#REF!</definedName>
    <definedName name="__km191">#REF!</definedName>
    <definedName name="__km192" localSheetId="6">#REF!</definedName>
    <definedName name="__km192">#REF!</definedName>
    <definedName name="__km193" localSheetId="6">#REF!</definedName>
    <definedName name="__km193">#REF!</definedName>
    <definedName name="__km194" localSheetId="6">#REF!</definedName>
    <definedName name="__km194">#REF!</definedName>
    <definedName name="__km195" localSheetId="6">#REF!</definedName>
    <definedName name="__km195">#REF!</definedName>
    <definedName name="__km196" localSheetId="6">#REF!</definedName>
    <definedName name="__km196">#REF!</definedName>
    <definedName name="__km197" localSheetId="6">#REF!</definedName>
    <definedName name="__km197">#REF!</definedName>
    <definedName name="__km198" localSheetId="6">#REF!</definedName>
    <definedName name="__km198">#REF!</definedName>
    <definedName name="__lap1" localSheetId="6">#REF!</definedName>
    <definedName name="__lap1">#REF!</definedName>
    <definedName name="__lap2" localSheetId="6">#REF!</definedName>
    <definedName name="__lap2">#REF!</definedName>
    <definedName name="__M36" hidden="1">{"'Sheet1'!$L$16"}</definedName>
    <definedName name="__MAC12" localSheetId="6">#REF!</definedName>
    <definedName name="__MAC12">#REF!</definedName>
    <definedName name="__MAC46" localSheetId="6">#REF!</definedName>
    <definedName name="__MAC46">#REF!</definedName>
    <definedName name="__NCL100" localSheetId="6">#REF!</definedName>
    <definedName name="__NCL100">#REF!</definedName>
    <definedName name="__NCL200" localSheetId="6">#REF!</definedName>
    <definedName name="__NCL200">#REF!</definedName>
    <definedName name="__NCL250" localSheetId="6">#REF!</definedName>
    <definedName name="__NCL250">#REF!</definedName>
    <definedName name="__NET2" localSheetId="6">#REF!</definedName>
    <definedName name="__NET2">#REF!</definedName>
    <definedName name="__nin190" localSheetId="6">#REF!</definedName>
    <definedName name="__nin190">#REF!</definedName>
    <definedName name="__NSO2" hidden="1">{"'Sheet1'!$L$16"}</definedName>
    <definedName name="__PA3" hidden="1">{"'Sheet1'!$L$16"}</definedName>
    <definedName name="__PL1242" localSheetId="6">#REF!</definedName>
    <definedName name="__PL1242">#REF!</definedName>
    <definedName name="__Pl2" hidden="1">{"'Sheet1'!$L$16"}</definedName>
    <definedName name="__phi10" localSheetId="6">#REF!</definedName>
    <definedName name="__phi10">#REF!</definedName>
    <definedName name="__phi12" localSheetId="6">#REF!</definedName>
    <definedName name="__phi12">#REF!</definedName>
    <definedName name="__phi14" localSheetId="6">#REF!</definedName>
    <definedName name="__phi14">#REF!</definedName>
    <definedName name="__phi16" localSheetId="6">#REF!</definedName>
    <definedName name="__phi16">#REF!</definedName>
    <definedName name="__phi18" localSheetId="6">#REF!</definedName>
    <definedName name="__phi18">#REF!</definedName>
    <definedName name="__phi20" localSheetId="6">#REF!</definedName>
    <definedName name="__phi20">#REF!</definedName>
    <definedName name="__phi22" localSheetId="6">#REF!</definedName>
    <definedName name="__phi22">#REF!</definedName>
    <definedName name="__phi25" localSheetId="6">#REF!</definedName>
    <definedName name="__phi25">#REF!</definedName>
    <definedName name="__phi28" localSheetId="6">#REF!</definedName>
    <definedName name="__phi28">#REF!</definedName>
    <definedName name="__phi6" localSheetId="6">#REF!</definedName>
    <definedName name="__phi6">#REF!</definedName>
    <definedName name="__phi8" localSheetId="6">#REF!</definedName>
    <definedName name="__phi8">#REF!</definedName>
    <definedName name="__Q3" hidden="1">{"'Sheet1'!$L$16"}</definedName>
    <definedName name="__sat10" localSheetId="6">#REF!</definedName>
    <definedName name="__sat10">#REF!</definedName>
    <definedName name="__sat14" localSheetId="6">#REF!</definedName>
    <definedName name="__sat14">#REF!</definedName>
    <definedName name="__sat16" localSheetId="6">#REF!</definedName>
    <definedName name="__sat16">#REF!</definedName>
    <definedName name="__sat20" localSheetId="6">#REF!</definedName>
    <definedName name="__sat20">#REF!</definedName>
    <definedName name="__sat8" localSheetId="6">#REF!</definedName>
    <definedName name="__sat8">#REF!</definedName>
    <definedName name="__sc1" localSheetId="6">#REF!</definedName>
    <definedName name="__sc1">#REF!</definedName>
    <definedName name="__SC2" localSheetId="6">#REF!</definedName>
    <definedName name="__SC2">#REF!</definedName>
    <definedName name="__sc3" localSheetId="6">#REF!</definedName>
    <definedName name="__sc3">#REF!</definedName>
    <definedName name="__slg1" localSheetId="6">#REF!</definedName>
    <definedName name="__slg1">#REF!</definedName>
    <definedName name="__slg2" localSheetId="6">#REF!</definedName>
    <definedName name="__slg2">#REF!</definedName>
    <definedName name="__slg3" localSheetId="6">#REF!</definedName>
    <definedName name="__slg3">#REF!</definedName>
    <definedName name="__slg4" localSheetId="6">#REF!</definedName>
    <definedName name="__slg4">#REF!</definedName>
    <definedName name="__slg5" localSheetId="6">#REF!</definedName>
    <definedName name="__slg5">#REF!</definedName>
    <definedName name="__slg6" localSheetId="6">#REF!</definedName>
    <definedName name="__slg6">#REF!</definedName>
    <definedName name="__SN3" localSheetId="6">#REF!</definedName>
    <definedName name="__SN3">#REF!</definedName>
    <definedName name="__sua20" localSheetId="6">#REF!</definedName>
    <definedName name="__sua20">#REF!</definedName>
    <definedName name="__sua30" localSheetId="6">#REF!</definedName>
    <definedName name="__sua30">#REF!</definedName>
    <definedName name="__TB1" localSheetId="6">#REF!</definedName>
    <definedName name="__TB1">#REF!</definedName>
    <definedName name="__TL1" localSheetId="6">#REF!</definedName>
    <definedName name="__TL1">#REF!</definedName>
    <definedName name="__TL2" localSheetId="6">#REF!</definedName>
    <definedName name="__TL2">#REF!</definedName>
    <definedName name="__TL3" localSheetId="6">#REF!</definedName>
    <definedName name="__TL3">#REF!</definedName>
    <definedName name="__TLA120" localSheetId="6">#REF!</definedName>
    <definedName name="__TLA120">#REF!</definedName>
    <definedName name="__TLA35" localSheetId="6">#REF!</definedName>
    <definedName name="__TLA35">#REF!</definedName>
    <definedName name="__TLA50" localSheetId="6">#REF!</definedName>
    <definedName name="__TLA50">#REF!</definedName>
    <definedName name="__TLA70" localSheetId="6">#REF!</definedName>
    <definedName name="__TLA70">#REF!</definedName>
    <definedName name="__TLA95" localSheetId="6">#REF!</definedName>
    <definedName name="__TLA95">#REF!</definedName>
    <definedName name="__TH1" localSheetId="6">#REF!</definedName>
    <definedName name="__TH1">#REF!</definedName>
    <definedName name="__TH2" localSheetId="6">#REF!</definedName>
    <definedName name="__TH2">#REF!</definedName>
    <definedName name="__TH3" localSheetId="6">#REF!</definedName>
    <definedName name="__TH3">#REF!</definedName>
    <definedName name="__Tru21" hidden="1">{"'Sheet1'!$L$16"}</definedName>
    <definedName name="__vc1" localSheetId="6">#REF!</definedName>
    <definedName name="__vc1">#REF!</definedName>
    <definedName name="__vc2" localSheetId="6">#REF!</definedName>
    <definedName name="__vc2">#REF!</definedName>
    <definedName name="__vc3" localSheetId="6">#REF!</definedName>
    <definedName name="__vc3">#REF!</definedName>
    <definedName name="__VL100" localSheetId="6">#REF!</definedName>
    <definedName name="__VL100">#REF!</definedName>
    <definedName name="__vl2" hidden="1">{"'Sheet1'!$L$16"}</definedName>
    <definedName name="__VL250" localSheetId="6">#REF!</definedName>
    <definedName name="__VL250">#REF!</definedName>
    <definedName name="_1">#N/A</definedName>
    <definedName name="_1000A01">#N/A</definedName>
    <definedName name="_2">#N/A</definedName>
    <definedName name="_40x4">5100</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4" hidden="1">{"'Sheet1'!$L$16"}</definedName>
    <definedName name="_B1" hidden="1">{"'Sheet1'!$L$16"}</definedName>
    <definedName name="_ban2" hidden="1">{"'Sheet1'!$L$16"}</definedName>
    <definedName name="_boi1" localSheetId="6">#REF!</definedName>
    <definedName name="_boi1">#REF!</definedName>
    <definedName name="_boi2" localSheetId="6">#REF!</definedName>
    <definedName name="_boi2">#REF!</definedName>
    <definedName name="_boi3" localSheetId="6">#REF!</definedName>
    <definedName name="_boi3">#REF!</definedName>
    <definedName name="_boi4" localSheetId="6">#REF!</definedName>
    <definedName name="_boi4">#REF!</definedName>
    <definedName name="_BTM250" localSheetId="6">#REF!</definedName>
    <definedName name="_BTM250">#REF!</definedName>
    <definedName name="_btM300" localSheetId="6">#REF!</definedName>
    <definedName name="_btM300">#REF!</definedName>
    <definedName name="_cao1" localSheetId="6">#REF!</definedName>
    <definedName name="_cao1">#REF!</definedName>
    <definedName name="_cao2" localSheetId="6">#REF!</definedName>
    <definedName name="_cao2">#REF!</definedName>
    <definedName name="_cao3" localSheetId="6">#REF!</definedName>
    <definedName name="_cao3">#REF!</definedName>
    <definedName name="_cao4" localSheetId="6">#REF!</definedName>
    <definedName name="_cao4">#REF!</definedName>
    <definedName name="_cao5" localSheetId="6">#REF!</definedName>
    <definedName name="_cao5">#REF!</definedName>
    <definedName name="_cao6" localSheetId="6">#REF!</definedName>
    <definedName name="_cao6">#REF!</definedName>
    <definedName name="_CON1" localSheetId="6">#REF!</definedName>
    <definedName name="_CON1">#REF!</definedName>
    <definedName name="_CON2" localSheetId="6">#REF!</definedName>
    <definedName name="_CON2">#REF!</definedName>
    <definedName name="_dai1" localSheetId="6">#REF!</definedName>
    <definedName name="_dai1">#REF!</definedName>
    <definedName name="_dai2" localSheetId="6">#REF!</definedName>
    <definedName name="_dai2">#REF!</definedName>
    <definedName name="_dai3" localSheetId="6">#REF!</definedName>
    <definedName name="_dai3">#REF!</definedName>
    <definedName name="_dai4" localSheetId="6">#REF!</definedName>
    <definedName name="_dai4">#REF!</definedName>
    <definedName name="_dai5" localSheetId="6">#REF!</definedName>
    <definedName name="_dai5">#REF!</definedName>
    <definedName name="_dai6" localSheetId="6">#REF!</definedName>
    <definedName name="_dai6">#REF!</definedName>
    <definedName name="_dan1" localSheetId="6">#REF!</definedName>
    <definedName name="_dan1">#REF!</definedName>
    <definedName name="_dan2" localSheetId="6">#REF!</definedName>
    <definedName name="_dan2">#REF!</definedName>
    <definedName name="_dao1" localSheetId="6">#REF!</definedName>
    <definedName name="_dao1">#REF!</definedName>
    <definedName name="_dbu1" localSheetId="6">#REF!</definedName>
    <definedName name="_dbu1">#REF!</definedName>
    <definedName name="_dbu2" localSheetId="6">#REF!</definedName>
    <definedName name="_dbu2">#REF!</definedName>
    <definedName name="_ddn400" localSheetId="6">#REF!</definedName>
    <definedName name="_ddn400">#REF!</definedName>
    <definedName name="_ddn600" localSheetId="6">#REF!</definedName>
    <definedName name="_ddn600">#REF!</definedName>
    <definedName name="_Fill" localSheetId="6" hidden="1">#REF!</definedName>
    <definedName name="_Fill" hidden="1">#REF!</definedName>
    <definedName name="_Goi8" hidden="1">{"'Sheet1'!$L$16"}</definedName>
    <definedName name="_gon4" localSheetId="6">#REF!</definedName>
    <definedName name="_gon4">#REF!</definedName>
    <definedName name="_h1" hidden="1">{"'Sheet1'!$L$16"}</definedName>
    <definedName name="_hu1" hidden="1">{"'Sheet1'!$L$16"}</definedName>
    <definedName name="_hu2" hidden="1">{"'Sheet1'!$L$16"}</definedName>
    <definedName name="_hu5" hidden="1">{"'Sheet1'!$L$16"}</definedName>
    <definedName name="_hu6" hidden="1">{"'Sheet1'!$L$16"}</definedName>
    <definedName name="_Key1" localSheetId="6" hidden="1">#REF!</definedName>
    <definedName name="_Key1" hidden="1">#REF!</definedName>
    <definedName name="_Key2" localSheetId="6" hidden="1">#REF!</definedName>
    <definedName name="_Key2" hidden="1">#REF!</definedName>
    <definedName name="_km190" localSheetId="6">#REF!</definedName>
    <definedName name="_km190">#REF!</definedName>
    <definedName name="_km191" localSheetId="6">#REF!</definedName>
    <definedName name="_km191">#REF!</definedName>
    <definedName name="_km192" localSheetId="6">#REF!</definedName>
    <definedName name="_km192">#REF!</definedName>
    <definedName name="_L123" hidden="1">{"'Sheet1'!$L$16"}</definedName>
    <definedName name="_L1234" hidden="1">{"'Sheet1'!$L$16"}</definedName>
    <definedName name="_Lan1" hidden="1">{"'Sheet1'!$L$16"}</definedName>
    <definedName name="_LAN3" hidden="1">{"'Sheet1'!$L$16"}</definedName>
    <definedName name="_lap1" localSheetId="6">#REF!</definedName>
    <definedName name="_lap1">#REF!</definedName>
    <definedName name="_lap2" localSheetId="6">#REF!</definedName>
    <definedName name="_lap2">#REF!</definedName>
    <definedName name="_M36" hidden="1">{"'Sheet1'!$L$16"}</definedName>
    <definedName name="_MAC12" localSheetId="6">#REF!</definedName>
    <definedName name="_MAC12">#REF!</definedName>
    <definedName name="_MAC46" localSheetId="6">#REF!</definedName>
    <definedName name="_MAC46">#REF!</definedName>
    <definedName name="_NET2" localSheetId="6">#REF!</definedName>
    <definedName name="_NET2">#REF!</definedName>
    <definedName name="_NSO2" hidden="1">{"'Sheet1'!$L$16"}</definedName>
    <definedName name="_Order1" hidden="1">255</definedName>
    <definedName name="_Order2" hidden="1">255</definedName>
    <definedName name="_PA3" hidden="1">{"'Sheet1'!$L$16"}</definedName>
    <definedName name="_Parse_Out" localSheetId="6" hidden="1">'[1]Quantity'!#REF!</definedName>
    <definedName name="_Parse_Out" hidden="1">'[1]Quantity'!#REF!</definedName>
    <definedName name="_PL1242" localSheetId="6">#REF!</definedName>
    <definedName name="_PL1242">#REF!</definedName>
    <definedName name="_Pl2" hidden="1">{"'Sheet1'!$L$16"}</definedName>
    <definedName name="_PL3" localSheetId="6" hidden="1">#REF!</definedName>
    <definedName name="_PL3" hidden="1">#REF!</definedName>
    <definedName name="_phi10" localSheetId="6">#REF!</definedName>
    <definedName name="_phi10">#REF!</definedName>
    <definedName name="_phi12" localSheetId="6">#REF!</definedName>
    <definedName name="_phi12">#REF!</definedName>
    <definedName name="_phi14" localSheetId="6">#REF!</definedName>
    <definedName name="_phi14">#REF!</definedName>
    <definedName name="_phi16" localSheetId="6">#REF!</definedName>
    <definedName name="_phi16">#REF!</definedName>
    <definedName name="_phi18" localSheetId="6">#REF!</definedName>
    <definedName name="_phi18">#REF!</definedName>
    <definedName name="_phi20" localSheetId="6">#REF!</definedName>
    <definedName name="_phi20">#REF!</definedName>
    <definedName name="_phi22" localSheetId="6">#REF!</definedName>
    <definedName name="_phi22">#REF!</definedName>
    <definedName name="_phi25" localSheetId="6">#REF!</definedName>
    <definedName name="_phi25">#REF!</definedName>
    <definedName name="_phi28" localSheetId="6">#REF!</definedName>
    <definedName name="_phi28">#REF!</definedName>
    <definedName name="_phi6" localSheetId="6">#REF!</definedName>
    <definedName name="_phi6">#REF!</definedName>
    <definedName name="_phi8" localSheetId="6">#REF!</definedName>
    <definedName name="_phi8">#REF!</definedName>
    <definedName name="_Q3" hidden="1">{"'Sheet1'!$L$16"}</definedName>
    <definedName name="_QLO7" hidden="1">#N/A</definedName>
    <definedName name="_sat10" localSheetId="6">#REF!</definedName>
    <definedName name="_sat10">#REF!</definedName>
    <definedName name="_sat14" localSheetId="6">#REF!</definedName>
    <definedName name="_sat14">#REF!</definedName>
    <definedName name="_sat16" localSheetId="6">#REF!</definedName>
    <definedName name="_sat16">#REF!</definedName>
    <definedName name="_sat20" localSheetId="6">#REF!</definedName>
    <definedName name="_sat20">#REF!</definedName>
    <definedName name="_sat8" localSheetId="6">#REF!</definedName>
    <definedName name="_sat8">#REF!</definedName>
    <definedName name="_sc1" localSheetId="6">#REF!</definedName>
    <definedName name="_sc1">#REF!</definedName>
    <definedName name="_SC2" localSheetId="6">#REF!</definedName>
    <definedName name="_SC2">#REF!</definedName>
    <definedName name="_sc3" localSheetId="6">#REF!</definedName>
    <definedName name="_sc3">#REF!</definedName>
    <definedName name="_slg1" localSheetId="6">#REF!</definedName>
    <definedName name="_slg1">#REF!</definedName>
    <definedName name="_slg2" localSheetId="6">#REF!</definedName>
    <definedName name="_slg2">#REF!</definedName>
    <definedName name="_slg3" localSheetId="6">#REF!</definedName>
    <definedName name="_slg3">#REF!</definedName>
    <definedName name="_slg4" localSheetId="6">#REF!</definedName>
    <definedName name="_slg4">#REF!</definedName>
    <definedName name="_slg5" localSheetId="6">#REF!</definedName>
    <definedName name="_slg5">#REF!</definedName>
    <definedName name="_slg6" localSheetId="6">#REF!</definedName>
    <definedName name="_slg6">#REF!</definedName>
    <definedName name="_Sort" localSheetId="6" hidden="1">#REF!</definedName>
    <definedName name="_Sort" hidden="1">#REF!</definedName>
    <definedName name="_Sortmoi" hidden="1">#N/A</definedName>
    <definedName name="_TL1" localSheetId="6">#REF!</definedName>
    <definedName name="_TL1">#REF!</definedName>
    <definedName name="_TL2" localSheetId="6">#REF!</definedName>
    <definedName name="_TL2">#REF!</definedName>
    <definedName name="_TLA120" localSheetId="6">#REF!</definedName>
    <definedName name="_TLA120">#REF!</definedName>
    <definedName name="_TLA35" localSheetId="6">#REF!</definedName>
    <definedName name="_TLA35">#REF!</definedName>
    <definedName name="_TLA50" localSheetId="6">#REF!</definedName>
    <definedName name="_TLA50">#REF!</definedName>
    <definedName name="_TLA70" localSheetId="6">#REF!</definedName>
    <definedName name="_TLA70">#REF!</definedName>
    <definedName name="_TLA95" localSheetId="6">#REF!</definedName>
    <definedName name="_TLA95">#REF!</definedName>
    <definedName name="_TM2" hidden="1">{"'Sheet1'!$L$16"}</definedName>
    <definedName name="_tt3" hidden="1">{"'Sheet1'!$L$16"}</definedName>
    <definedName name="_TH1" localSheetId="6">#REF!</definedName>
    <definedName name="_TH1">#REF!</definedName>
    <definedName name="_TH2" localSheetId="6">#REF!</definedName>
    <definedName name="_TH2">#REF!</definedName>
    <definedName name="_TH3" localSheetId="6">#REF!</definedName>
    <definedName name="_TH3">#REF!</definedName>
    <definedName name="_Tru21" hidden="1">{"'Sheet1'!$L$16"}</definedName>
    <definedName name="_vc1" localSheetId="6">#REF!</definedName>
    <definedName name="_vc1">#REF!</definedName>
    <definedName name="_vc2" localSheetId="6">#REF!</definedName>
    <definedName name="_vc2">#REF!</definedName>
    <definedName name="_vc3" localSheetId="6">#REF!</definedName>
    <definedName name="_vc3">#REF!</definedName>
    <definedName name="_vl2"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6">#REF!</definedName>
    <definedName name="A120_">#REF!</definedName>
    <definedName name="a1moi" hidden="1">{"'Sheet1'!$L$16"}</definedName>
    <definedName name="a277Print_Titles" localSheetId="6">#REF!</definedName>
    <definedName name="a277Print_Titles">#REF!</definedName>
    <definedName name="A35_" localSheetId="6">#REF!</definedName>
    <definedName name="A35_">#REF!</definedName>
    <definedName name="A50_" localSheetId="6">#REF!</definedName>
    <definedName name="A50_">#REF!</definedName>
    <definedName name="A6N2" localSheetId="6">#REF!</definedName>
    <definedName name="A6N2">#REF!</definedName>
    <definedName name="A6N3" localSheetId="6">#REF!</definedName>
    <definedName name="A6N3">#REF!</definedName>
    <definedName name="A70_" localSheetId="6">#REF!</definedName>
    <definedName name="A70_">#REF!</definedName>
    <definedName name="A95_" localSheetId="6">#REF!</definedName>
    <definedName name="A95_">#REF!</definedName>
    <definedName name="AA" localSheetId="6">#REF!</definedName>
    <definedName name="AA">#REF!</definedName>
    <definedName name="ABC" localSheetId="6" hidden="1">#REF!</definedName>
    <definedName name="ABC" hidden="1">#REF!</definedName>
    <definedName name="AC120_" localSheetId="6">#REF!</definedName>
    <definedName name="AC120_">#REF!</definedName>
    <definedName name="AC35_" localSheetId="6">#REF!</definedName>
    <definedName name="AC35_">#REF!</definedName>
    <definedName name="AC50_" localSheetId="6">#REF!</definedName>
    <definedName name="AC50_">#REF!</definedName>
    <definedName name="AC70_" localSheetId="6">#REF!</definedName>
    <definedName name="AC70_">#REF!</definedName>
    <definedName name="AC95_" localSheetId="6">#REF!</definedName>
    <definedName name="AC95_">#REF!</definedName>
    <definedName name="AccessDatabase" hidden="1">"C:\My Documents\LeBinh\Xls\VP Cong ty\FORM.mdb"</definedName>
    <definedName name="All_Item" localSheetId="6">#REF!</definedName>
    <definedName name="All_Item">#REF!</definedName>
    <definedName name="ALPIN">#N/A</definedName>
    <definedName name="ALPJYOU">#N/A</definedName>
    <definedName name="ALPTOI">#N/A</definedName>
    <definedName name="anpha" localSheetId="6">#REF!</definedName>
    <definedName name="anpha">#REF!</definedName>
    <definedName name="anscount" hidden="1">1</definedName>
    <definedName name="ATGT" hidden="1">{"'Sheet1'!$L$16"}</definedName>
    <definedName name="b_240" localSheetId="6">#REF!</definedName>
    <definedName name="b_240">#REF!</definedName>
    <definedName name="b_280" localSheetId="6">#REF!</definedName>
    <definedName name="b_280">#REF!</definedName>
    <definedName name="b_320" localSheetId="6">#REF!</definedName>
    <definedName name="b_320">#REF!</definedName>
    <definedName name="Bang_cly" localSheetId="6">#REF!</definedName>
    <definedName name="Bang_cly">#REF!</definedName>
    <definedName name="Bang_CVC" localSheetId="6">#REF!</definedName>
    <definedName name="Bang_CVC">#REF!</definedName>
    <definedName name="BANG_CHI_TIET_THI_NGHIEM_CONG_TO" localSheetId="6">#REF!</definedName>
    <definedName name="BANG_CHI_TIET_THI_NGHIEM_CONG_TO">#REF!</definedName>
    <definedName name="BANG_CHI_TIET_THI_NGHIEM_DZ0.4KV" localSheetId="6">#REF!</definedName>
    <definedName name="BANG_CHI_TIET_THI_NGHIEM_DZ0.4KV">#REF!</definedName>
    <definedName name="bang_gia" localSheetId="6">#REF!</definedName>
    <definedName name="bang_gia">#REF!</definedName>
    <definedName name="BANG_TONG_HOP_CONG_TO" localSheetId="6">#REF!</definedName>
    <definedName name="BANG_TONG_HOP_CONG_TO">#REF!</definedName>
    <definedName name="BANG_TONG_HOP_DZ0.4KV" localSheetId="6">#REF!</definedName>
    <definedName name="BANG_TONG_HOP_DZ0.4KV">#REF!</definedName>
    <definedName name="BANG_TONG_HOP_DZ22KV" localSheetId="6">#REF!</definedName>
    <definedName name="BANG_TONG_HOP_DZ22KV">#REF!</definedName>
    <definedName name="BANG_TONG_HOP_KHO_BAI" localSheetId="6">#REF!</definedName>
    <definedName name="BANG_TONG_HOP_KHO_BAI">#REF!</definedName>
    <definedName name="BANG_TONG_HOP_TBA" localSheetId="6">#REF!</definedName>
    <definedName name="BANG_TONG_HOP_TBA">#REF!</definedName>
    <definedName name="Bang_travl" localSheetId="6">#REF!</definedName>
    <definedName name="Bang_travl">#REF!</definedName>
    <definedName name="bangchu" localSheetId="6">#REF!</definedName>
    <definedName name="bangchu">#REF!</definedName>
    <definedName name="BB" localSheetId="6">#REF!</definedName>
    <definedName name="BB">#REF!</definedName>
    <definedName name="benuoc" localSheetId="6">#REF!</definedName>
    <definedName name="benuoc">#REF!</definedName>
    <definedName name="bengam" localSheetId="6">#REF!</definedName>
    <definedName name="bengam">#REF!</definedName>
    <definedName name="beta" localSheetId="6">#REF!</definedName>
    <definedName name="beta">#REF!</definedName>
    <definedName name="Bgiang" hidden="1">{"'Sheet1'!$L$16"}</definedName>
    <definedName name="blkh" localSheetId="6">#REF!</definedName>
    <definedName name="blkh">#REF!</definedName>
    <definedName name="blkh1" localSheetId="6">#REF!</definedName>
    <definedName name="blkh1">#REF!</definedName>
    <definedName name="BMS" hidden="1">{"'Sheet1'!$L$16"}</definedName>
    <definedName name="Book2" localSheetId="6">#REF!</definedName>
    <definedName name="Book2">#REF!</definedName>
    <definedName name="BOQ" localSheetId="6">#REF!</definedName>
    <definedName name="BOQ">#REF!</definedName>
    <definedName name="BT" localSheetId="6">#REF!</definedName>
    <definedName name="BT">#REF!</definedName>
    <definedName name="btcocM400" localSheetId="6">#REF!</definedName>
    <definedName name="btcocM400">#REF!</definedName>
    <definedName name="btchiuaxitm300" localSheetId="6">#REF!</definedName>
    <definedName name="btchiuaxitm300">#REF!</definedName>
    <definedName name="BTchiuaxm200" localSheetId="6">#REF!</definedName>
    <definedName name="BTchiuaxm200">#REF!</definedName>
    <definedName name="BTlotm100" localSheetId="6">#REF!</definedName>
    <definedName name="BTlotm100">#REF!</definedName>
    <definedName name="BU_CHENH_LECH_DZ0.4KV" localSheetId="6">#REF!</definedName>
    <definedName name="BU_CHENH_LECH_DZ0.4KV">#REF!</definedName>
    <definedName name="BU_CHENH_LECH_DZ22KV" localSheetId="6">#REF!</definedName>
    <definedName name="BU_CHENH_LECH_DZ22KV">#REF!</definedName>
    <definedName name="BU_CHENH_LECH_TBA" localSheetId="6">#REF!</definedName>
    <definedName name="BU_CHENH_LECH_TBA">#REF!</definedName>
    <definedName name="Bulongma">8700</definedName>
    <definedName name="BVCISUMMARY" localSheetId="6">#REF!</definedName>
    <definedName name="BVCISUMMARY">#REF!</definedName>
    <definedName name="BŸo_cŸo_täng_hìp_giŸ_trÙ_t_i_s_n_câ__Ùnh" localSheetId="6">#REF!</definedName>
    <definedName name="BŸo_cŸo_täng_hìp_giŸ_trÙ_t_i_s_n_câ__Ùnh">#REF!</definedName>
    <definedName name="C.1.1..Phat_tuyen" localSheetId="6">#REF!</definedName>
    <definedName name="C.1.1..Phat_tuyen">#REF!</definedName>
    <definedName name="C.1.10..VC_Thu_cong_CG" localSheetId="6">#REF!</definedName>
    <definedName name="C.1.10..VC_Thu_cong_CG">#REF!</definedName>
    <definedName name="C.1.2..Chat_cay_thu_cong" localSheetId="6">#REF!</definedName>
    <definedName name="C.1.2..Chat_cay_thu_cong">#REF!</definedName>
    <definedName name="C.1.3..Chat_cay_may" localSheetId="6">#REF!</definedName>
    <definedName name="C.1.3..Chat_cay_may">#REF!</definedName>
    <definedName name="C.1.4..Dao_goc_cay" localSheetId="6">#REF!</definedName>
    <definedName name="C.1.4..Dao_goc_cay">#REF!</definedName>
    <definedName name="C.1.5..Lam_duong_tam" localSheetId="6">#REF!</definedName>
    <definedName name="C.1.5..Lam_duong_tam">#REF!</definedName>
    <definedName name="C.1.6..Lam_cau_tam" localSheetId="6">#REF!</definedName>
    <definedName name="C.1.6..Lam_cau_tam">#REF!</definedName>
    <definedName name="C.1.7..Rai_da_chong_lun" localSheetId="6">#REF!</definedName>
    <definedName name="C.1.7..Rai_da_chong_lun">#REF!</definedName>
    <definedName name="C.1.8..Lam_kho_tam" localSheetId="6">#REF!</definedName>
    <definedName name="C.1.8..Lam_kho_tam">#REF!</definedName>
    <definedName name="C.1.8..San_mat_bang" localSheetId="6">#REF!</definedName>
    <definedName name="C.1.8..San_mat_bang">#REF!</definedName>
    <definedName name="C.2.1..VC_Thu_cong" localSheetId="6">#REF!</definedName>
    <definedName name="C.2.1..VC_Thu_cong">#REF!</definedName>
    <definedName name="C.2.2..VC_T_cong_CG" localSheetId="6">#REF!</definedName>
    <definedName name="C.2.2..VC_T_cong_CG">#REF!</definedName>
    <definedName name="C.2.3..Boc_do" localSheetId="6">#REF!</definedName>
    <definedName name="C.2.3..Boc_do">#REF!</definedName>
    <definedName name="C.3.1..Dao_dat_mong_cot" localSheetId="6">#REF!</definedName>
    <definedName name="C.3.1..Dao_dat_mong_cot">#REF!</definedName>
    <definedName name="C.3.2..Dao_dat_de_dap" localSheetId="6">#REF!</definedName>
    <definedName name="C.3.2..Dao_dat_de_dap">#REF!</definedName>
    <definedName name="C.3.3..Dap_dat_mong" localSheetId="6">#REF!</definedName>
    <definedName name="C.3.3..Dap_dat_mong">#REF!</definedName>
    <definedName name="C.3.4..Dao_dap_TDia" localSheetId="6">#REF!</definedName>
    <definedName name="C.3.4..Dao_dap_TDia">#REF!</definedName>
    <definedName name="C.3.5..Dap_bo_bao" localSheetId="6">#REF!</definedName>
    <definedName name="C.3.5..Dap_bo_bao">#REF!</definedName>
    <definedName name="C.3.6..Bom_tat_nuoc" localSheetId="6">#REF!</definedName>
    <definedName name="C.3.6..Bom_tat_nuoc">#REF!</definedName>
    <definedName name="C.3.7..Dao_bun" localSheetId="6">#REF!</definedName>
    <definedName name="C.3.7..Dao_bun">#REF!</definedName>
    <definedName name="C.3.8..Dap_cat_CT" localSheetId="6">#REF!</definedName>
    <definedName name="C.3.8..Dap_cat_CT">#REF!</definedName>
    <definedName name="C.3.9..Dao_pha_da" localSheetId="6">#REF!</definedName>
    <definedName name="C.3.9..Dao_pha_da">#REF!</definedName>
    <definedName name="C.4.1.Cot_thep" localSheetId="6">#REF!</definedName>
    <definedName name="C.4.1.Cot_thep">#REF!</definedName>
    <definedName name="C.4.2..Van_khuon" localSheetId="6">#REF!</definedName>
    <definedName name="C.4.2..Van_khuon">#REF!</definedName>
    <definedName name="C.4.3..Be_tong" localSheetId="6">#REF!</definedName>
    <definedName name="C.4.3..Be_tong">#REF!</definedName>
    <definedName name="C.4.4..Lap_BT_D.San" localSheetId="6">#REF!</definedName>
    <definedName name="C.4.4..Lap_BT_D.San">#REF!</definedName>
    <definedName name="C.4.5..Xay_da_hoc" localSheetId="6">#REF!</definedName>
    <definedName name="C.4.5..Xay_da_hoc">#REF!</definedName>
    <definedName name="C.4.6..Dong_coc" localSheetId="6">#REF!</definedName>
    <definedName name="C.4.6..Dong_coc">#REF!</definedName>
    <definedName name="C.4.7..Quet_Bi_tum" localSheetId="6">#REF!</definedName>
    <definedName name="C.4.7..Quet_Bi_tum">#REF!</definedName>
    <definedName name="C.5.1..Lap_cot_thep" localSheetId="6">#REF!</definedName>
    <definedName name="C.5.1..Lap_cot_thep">#REF!</definedName>
    <definedName name="C.5.2..Lap_cot_BT" localSheetId="6">#REF!</definedName>
    <definedName name="C.5.2..Lap_cot_BT">#REF!</definedName>
    <definedName name="C.5.3..Lap_dat_xa" localSheetId="6">#REF!</definedName>
    <definedName name="C.5.3..Lap_dat_xa">#REF!</definedName>
    <definedName name="C.5.4..Lap_tiep_dia" localSheetId="6">#REF!</definedName>
    <definedName name="C.5.4..Lap_tiep_dia">#REF!</definedName>
    <definedName name="C.5.5..Son_sat_thep" localSheetId="6">#REF!</definedName>
    <definedName name="C.5.5..Son_sat_thep">#REF!</definedName>
    <definedName name="C.6.1..Lap_su_dung" localSheetId="6">#REF!</definedName>
    <definedName name="C.6.1..Lap_su_dung">#REF!</definedName>
    <definedName name="C.6.2..Lap_su_CS" localSheetId="6">#REF!</definedName>
    <definedName name="C.6.2..Lap_su_CS">#REF!</definedName>
    <definedName name="C.6.3..Su_chuoi_do" localSheetId="6">#REF!</definedName>
    <definedName name="C.6.3..Su_chuoi_do">#REF!</definedName>
    <definedName name="C.6.4..Su_chuoi_neo" localSheetId="6">#REF!</definedName>
    <definedName name="C.6.4..Su_chuoi_neo">#REF!</definedName>
    <definedName name="C.6.5..Lap_phu_kien" localSheetId="6">#REF!</definedName>
    <definedName name="C.6.5..Lap_phu_kien">#REF!</definedName>
    <definedName name="C.6.6..Ep_noi_day" localSheetId="6">#REF!</definedName>
    <definedName name="C.6.6..Ep_noi_day">#REF!</definedName>
    <definedName name="C.6.7..KD_vuot_CN" localSheetId="6">#REF!</definedName>
    <definedName name="C.6.7..KD_vuot_CN">#REF!</definedName>
    <definedName name="C.6.8..Rai_cang_day" localSheetId="6">#REF!</definedName>
    <definedName name="C.6.8..Rai_cang_day">#REF!</definedName>
    <definedName name="C.6.9..Cap_quang" localSheetId="6">#REF!</definedName>
    <definedName name="C.6.9..Cap_quang">#REF!</definedName>
    <definedName name="ca.1111" localSheetId="6">#REF!</definedName>
    <definedName name="ca.1111">#REF!</definedName>
    <definedName name="ca.1111.th" localSheetId="6">#REF!</definedName>
    <definedName name="ca.1111.th">#REF!</definedName>
    <definedName name="CACAU">298161</definedName>
    <definedName name="cao" localSheetId="6">#REF!</definedName>
    <definedName name="cao">#REF!</definedName>
    <definedName name="Cat" localSheetId="6">#REF!</definedName>
    <definedName name="Cat">#REF!</definedName>
    <definedName name="Category_All" localSheetId="6">#REF!</definedName>
    <definedName name="Category_All">#REF!</definedName>
    <definedName name="CATIN">#N/A</definedName>
    <definedName name="CATJYOU">#N/A</definedName>
    <definedName name="catm" localSheetId="6">#REF!</definedName>
    <definedName name="catm">#REF!</definedName>
    <definedName name="catn" localSheetId="6">#REF!</definedName>
    <definedName name="catn">#REF!</definedName>
    <definedName name="CATSYU">#N/A</definedName>
    <definedName name="catvang" localSheetId="6">#REF!</definedName>
    <definedName name="catvang">#REF!</definedName>
    <definedName name="CATREC">#N/A</definedName>
    <definedName name="CCS" localSheetId="6">#REF!</definedName>
    <definedName name="CCS">#REF!</definedName>
    <definedName name="CDD" localSheetId="6">#REF!</definedName>
    <definedName name="CDD">#REF!</definedName>
    <definedName name="CDDD" localSheetId="6">#REF!</definedName>
    <definedName name="CDDD">#REF!</definedName>
    <definedName name="CDDD1P" localSheetId="6">#REF!</definedName>
    <definedName name="CDDD1P">#REF!</definedName>
    <definedName name="CDDD1PHA" localSheetId="6">#REF!</definedName>
    <definedName name="CDDD1PHA">#REF!</definedName>
    <definedName name="CDDD3PHA" localSheetId="6">#REF!</definedName>
    <definedName name="CDDD3PHA">#REF!</definedName>
    <definedName name="Cdnum" localSheetId="6">#REF!</definedName>
    <definedName name="Cdnum">#REF!</definedName>
    <definedName name="CK" localSheetId="6">#REF!</definedName>
    <definedName name="CK">#REF!</definedName>
    <definedName name="CLECH_0.4" localSheetId="6">#REF!</definedName>
    <definedName name="CLECH_0.4">#REF!</definedName>
    <definedName name="CLVC3">0.1</definedName>
    <definedName name="CLVC35" localSheetId="6">#REF!</definedName>
    <definedName name="CLVC35">#REF!</definedName>
    <definedName name="CLVCTB" localSheetId="6">#REF!</definedName>
    <definedName name="CLVCTB">#REF!</definedName>
    <definedName name="clvl" localSheetId="6">#REF!</definedName>
    <definedName name="clvl">#REF!</definedName>
    <definedName name="cn" localSheetId="6">#REF!</definedName>
    <definedName name="cn">#REF!</definedName>
    <definedName name="CNC" localSheetId="6">#REF!</definedName>
    <definedName name="CNC">#REF!</definedName>
    <definedName name="CND" localSheetId="6">#REF!</definedName>
    <definedName name="CND">#REF!</definedName>
    <definedName name="CNG" localSheetId="6">#REF!</definedName>
    <definedName name="CNG">#REF!</definedName>
    <definedName name="Co" localSheetId="6">#REF!</definedName>
    <definedName name="Co">#REF!</definedName>
    <definedName name="coc" localSheetId="6">#REF!</definedName>
    <definedName name="coc">#REF!</definedName>
    <definedName name="CoCauN" hidden="1">{"'Sheet1'!$L$16"}</definedName>
    <definedName name="cocbtct" localSheetId="6">#REF!</definedName>
    <definedName name="cocbtct">#REF!</definedName>
    <definedName name="cocot" localSheetId="6">#REF!</definedName>
    <definedName name="cocot">#REF!</definedName>
    <definedName name="cocott" localSheetId="6">#REF!</definedName>
    <definedName name="cocott">#REF!</definedName>
    <definedName name="Code" localSheetId="6" hidden="1">#REF!</definedName>
    <definedName name="Code" hidden="1">#REF!</definedName>
    <definedName name="Cöï_ly_vaän_chuyeãn" localSheetId="6">#REF!</definedName>
    <definedName name="Cöï_ly_vaän_chuyeãn">#REF!</definedName>
    <definedName name="CÖÏ_LY_VAÄN_CHUYEÅN" localSheetId="6">#REF!</definedName>
    <definedName name="CÖÏ_LY_VAÄN_CHUYEÅN">#REF!</definedName>
    <definedName name="COMMON" localSheetId="6">#REF!</definedName>
    <definedName name="COMMON">#REF!</definedName>
    <definedName name="comong" localSheetId="6">#REF!</definedName>
    <definedName name="comong">#REF!</definedName>
    <definedName name="CON_EQP_COS" localSheetId="6">#REF!</definedName>
    <definedName name="CON_EQP_COS">#REF!</definedName>
    <definedName name="CON_EQP_COST" localSheetId="6">#REF!</definedName>
    <definedName name="CON_EQP_COST">#REF!</definedName>
    <definedName name="CONST_EQ" localSheetId="6">#REF!</definedName>
    <definedName name="CONST_EQ">#REF!</definedName>
    <definedName name="Cong_HM_DTCT" localSheetId="6">#REF!</definedName>
    <definedName name="Cong_HM_DTCT">#REF!</definedName>
    <definedName name="Cong_M_DTCT" localSheetId="6">#REF!</definedName>
    <definedName name="Cong_M_DTCT">#REF!</definedName>
    <definedName name="Cong_NC_DTCT" localSheetId="6">#REF!</definedName>
    <definedName name="Cong_NC_DTCT">#REF!</definedName>
    <definedName name="Cong_VL_DTCT" localSheetId="6">#REF!</definedName>
    <definedName name="Cong_VL_DTCT">#REF!</definedName>
    <definedName name="congbenuoc" localSheetId="6">#REF!</definedName>
    <definedName name="congbenuoc">#REF!</definedName>
    <definedName name="congbengam" localSheetId="6">#REF!</definedName>
    <definedName name="congbengam">#REF!</definedName>
    <definedName name="congcoc" localSheetId="6">#REF!</definedName>
    <definedName name="congcoc">#REF!</definedName>
    <definedName name="congcocot" localSheetId="6">#REF!</definedName>
    <definedName name="congcocot">#REF!</definedName>
    <definedName name="congcocott" localSheetId="6">#REF!</definedName>
    <definedName name="congcocott">#REF!</definedName>
    <definedName name="congcomong" localSheetId="6">#REF!</definedName>
    <definedName name="congcomong">#REF!</definedName>
    <definedName name="congcottron" localSheetId="6">#REF!</definedName>
    <definedName name="congcottron">#REF!</definedName>
    <definedName name="congcotvuong" localSheetId="6">#REF!</definedName>
    <definedName name="congcotvuong">#REF!</definedName>
    <definedName name="congdam" localSheetId="6">#REF!</definedName>
    <definedName name="congdam">#REF!</definedName>
    <definedName name="congdan1" localSheetId="6">#REF!</definedName>
    <definedName name="congdan1">#REF!</definedName>
    <definedName name="congdan2" localSheetId="6">#REF!</definedName>
    <definedName name="congdan2">#REF!</definedName>
    <definedName name="congdandusan" localSheetId="6">#REF!</definedName>
    <definedName name="congdandusan">#REF!</definedName>
    <definedName name="conglanhto" localSheetId="6">#REF!</definedName>
    <definedName name="conglanhto">#REF!</definedName>
    <definedName name="congmong" localSheetId="6">#REF!</definedName>
    <definedName name="congmong">#REF!</definedName>
    <definedName name="congmongbang" localSheetId="6">#REF!</definedName>
    <definedName name="congmongbang">#REF!</definedName>
    <definedName name="congmongdon" localSheetId="6">#REF!</definedName>
    <definedName name="congmongdon">#REF!</definedName>
    <definedName name="congpanen" localSheetId="6">#REF!</definedName>
    <definedName name="congpanen">#REF!</definedName>
    <definedName name="congsan" localSheetId="6">#REF!</definedName>
    <definedName name="congsan">#REF!</definedName>
    <definedName name="congthang" localSheetId="6">#REF!</definedName>
    <definedName name="congthang">#REF!</definedName>
    <definedName name="COT" localSheetId="6">#REF!</definedName>
    <definedName name="COT">#REF!</definedName>
    <definedName name="cot7.5" localSheetId="6">#REF!</definedName>
    <definedName name="cot7.5">#REF!</definedName>
    <definedName name="cot8.5" localSheetId="6">#REF!</definedName>
    <definedName name="cot8.5">#REF!</definedName>
    <definedName name="Cotsatma">9726</definedName>
    <definedName name="Cotthepma">9726</definedName>
    <definedName name="cottron" localSheetId="6">#REF!</definedName>
    <definedName name="cottron">#REF!</definedName>
    <definedName name="cotvuong" localSheetId="6">#REF!</definedName>
    <definedName name="cotvuong">#REF!</definedName>
    <definedName name="COVER" localSheetId="6">#REF!</definedName>
    <definedName name="COVER">#REF!</definedName>
    <definedName name="CP" localSheetId="6" hidden="1">#REF!</definedName>
    <definedName name="CP" hidden="1">#REF!</definedName>
    <definedName name="cpmtc" localSheetId="6">#REF!</definedName>
    <definedName name="cpmtc">#REF!</definedName>
    <definedName name="cpnc" localSheetId="6">#REF!</definedName>
    <definedName name="cpnc">#REF!</definedName>
    <definedName name="cptt" localSheetId="6">#REF!</definedName>
    <definedName name="cptt">#REF!</definedName>
    <definedName name="CPVC35" localSheetId="6">#REF!</definedName>
    <definedName name="CPVC35">#REF!</definedName>
    <definedName name="CPVCDN" localSheetId="6">#REF!</definedName>
    <definedName name="CPVCDN">#REF!</definedName>
    <definedName name="cpvl" localSheetId="6">#REF!</definedName>
    <definedName name="cpvl">#REF!</definedName>
    <definedName name="CRD" localSheetId="6">#REF!</definedName>
    <definedName name="CRD">#REF!</definedName>
    <definedName name="CRITINST" localSheetId="6">#REF!</definedName>
    <definedName name="CRITINST">#REF!</definedName>
    <definedName name="CRITPURC" localSheetId="6">#REF!</definedName>
    <definedName name="CRITPURC">#REF!</definedName>
    <definedName name="CRS" localSheetId="6">#REF!</definedName>
    <definedName name="CRS">#REF!</definedName>
    <definedName name="CS" localSheetId="6">#REF!</definedName>
    <definedName name="CS">#REF!</definedName>
    <definedName name="CS_10" localSheetId="6">#REF!</definedName>
    <definedName name="CS_10">#REF!</definedName>
    <definedName name="CS_100" localSheetId="6">#REF!</definedName>
    <definedName name="CS_100">#REF!</definedName>
    <definedName name="CS_10S" localSheetId="6">#REF!</definedName>
    <definedName name="CS_10S">#REF!</definedName>
    <definedName name="CS_120" localSheetId="6">#REF!</definedName>
    <definedName name="CS_120">#REF!</definedName>
    <definedName name="CS_140" localSheetId="6">#REF!</definedName>
    <definedName name="CS_140">#REF!</definedName>
    <definedName name="CS_160" localSheetId="6">#REF!</definedName>
    <definedName name="CS_160">#REF!</definedName>
    <definedName name="CS_20" localSheetId="6">#REF!</definedName>
    <definedName name="CS_20">#REF!</definedName>
    <definedName name="CS_30" localSheetId="6">#REF!</definedName>
    <definedName name="CS_30">#REF!</definedName>
    <definedName name="CS_40" localSheetId="6">#REF!</definedName>
    <definedName name="CS_40">#REF!</definedName>
    <definedName name="CS_40S" localSheetId="6">#REF!</definedName>
    <definedName name="CS_40S">#REF!</definedName>
    <definedName name="CS_5S" localSheetId="6">#REF!</definedName>
    <definedName name="CS_5S">#REF!</definedName>
    <definedName name="CS_60" localSheetId="6">#REF!</definedName>
    <definedName name="CS_60">#REF!</definedName>
    <definedName name="CS_80" localSheetId="6">#REF!</definedName>
    <definedName name="CS_80">#REF!</definedName>
    <definedName name="CS_80S" localSheetId="6">#REF!</definedName>
    <definedName name="CS_80S">#REF!</definedName>
    <definedName name="CS_STD" localSheetId="6">#REF!</definedName>
    <definedName name="CS_STD">#REF!</definedName>
    <definedName name="CS_XS" localSheetId="6">#REF!</definedName>
    <definedName name="CS_XS">#REF!</definedName>
    <definedName name="CS_XXS" localSheetId="6">#REF!</definedName>
    <definedName name="CS_XXS">#REF!</definedName>
    <definedName name="csd3p" localSheetId="6">#REF!</definedName>
    <definedName name="csd3p">#REF!</definedName>
    <definedName name="csddg1p" localSheetId="6">#REF!</definedName>
    <definedName name="csddg1p">#REF!</definedName>
    <definedName name="csddt1p" localSheetId="6">#REF!</definedName>
    <definedName name="csddt1p">#REF!</definedName>
    <definedName name="csht3p" localSheetId="6">#REF!</definedName>
    <definedName name="csht3p">#REF!</definedName>
    <definedName name="ctbbt" hidden="1">{"'Sheet1'!$L$16"}</definedName>
    <definedName name="CTCT1" hidden="1">{"'Sheet1'!$L$16"}</definedName>
    <definedName name="ctiep" localSheetId="6">#REF!</definedName>
    <definedName name="ctiep">#REF!</definedName>
    <definedName name="CTIET" localSheetId="6">#REF!</definedName>
    <definedName name="CTIET">#REF!</definedName>
    <definedName name="CU_LY_VAN_CHUYEN_GIA_QUYEN" localSheetId="6">#REF!</definedName>
    <definedName name="CU_LY_VAN_CHUYEN_GIA_QUYEN">#REF!</definedName>
    <definedName name="CU_LY_VAN_CHUYEN_THU_CONG" localSheetId="6">#REF!</definedName>
    <definedName name="CU_LY_VAN_CHUYEN_THU_CONG">#REF!</definedName>
    <definedName name="CURRENCY" localSheetId="6">#REF!</definedName>
    <definedName name="CURRENCY">#REF!</definedName>
    <definedName name="cx" localSheetId="6">#REF!</definedName>
    <definedName name="cx">#REF!</definedName>
    <definedName name="CH" localSheetId="6">#REF!</definedName>
    <definedName name="CH">#REF!</definedName>
    <definedName name="chitietbgiang2" hidden="1">{"'Sheet1'!$L$16"}</definedName>
    <definedName name="chl" hidden="1">{"'Sheet1'!$L$16"}</definedName>
    <definedName name="chon" localSheetId="6">#REF!</definedName>
    <definedName name="chon">#REF!</definedName>
    <definedName name="chon1" localSheetId="6">#REF!</definedName>
    <definedName name="chon1">#REF!</definedName>
    <definedName name="chon2" localSheetId="6">#REF!</definedName>
    <definedName name="chon2">#REF!</definedName>
    <definedName name="chon3" localSheetId="6">#REF!</definedName>
    <definedName name="chon3">#REF!</definedName>
    <definedName name="d" hidden="1">{"'Sheet1'!$L$16"}</definedName>
    <definedName name="D_7101A_B" localSheetId="6">#REF!</definedName>
    <definedName name="D_7101A_B">#REF!</definedName>
    <definedName name="da1x2" localSheetId="6">#REF!</definedName>
    <definedName name="da1x2">#REF!</definedName>
    <definedName name="dahoc" localSheetId="6">#REF!</definedName>
    <definedName name="dahoc">#REF!</definedName>
    <definedName name="dam" localSheetId="6">#REF!</definedName>
    <definedName name="dam">#REF!</definedName>
    <definedName name="danducsan" localSheetId="6">#REF!</definedName>
    <definedName name="danducsan">#REF!</definedName>
    <definedName name="dao" localSheetId="6">#REF!</definedName>
    <definedName name="dao">#REF!</definedName>
    <definedName name="dap" localSheetId="6">#REF!</definedName>
    <definedName name="dap">#REF!</definedName>
    <definedName name="DAT" localSheetId="6">#REF!</definedName>
    <definedName name="DAT">#REF!</definedName>
    <definedName name="DATA_DATA2_List" localSheetId="6">#REF!</definedName>
    <definedName name="DATA_DATA2_List">#REF!</definedName>
    <definedName name="data1" localSheetId="6" hidden="1">#REF!</definedName>
    <definedName name="data1" hidden="1">#REF!</definedName>
    <definedName name="data2" localSheetId="6" hidden="1">#REF!</definedName>
    <definedName name="data2" hidden="1">#REF!</definedName>
    <definedName name="data3" localSheetId="6" hidden="1">#REF!</definedName>
    <definedName name="data3" hidden="1">#REF!</definedName>
    <definedName name="DCL_22">12117600</definedName>
    <definedName name="DCL_35">25490000</definedName>
    <definedName name="DD" localSheetId="6">#REF!</definedName>
    <definedName name="DD">#REF!</definedName>
    <definedName name="DDAY" localSheetId="6">#REF!</definedName>
    <definedName name="DDAY">#REF!</definedName>
    <definedName name="ddddd" hidden="1">{"'Sheet1'!$L$16"}</definedName>
    <definedName name="DDK" localSheetId="6">#REF!</definedName>
    <definedName name="DDK">#REF!</definedName>
    <definedName name="dđ" hidden="1">{"'Sheet1'!$L$16"}</definedName>
    <definedName name="den_bu" localSheetId="6">#REF!</definedName>
    <definedName name="den_bu">#REF!</definedName>
    <definedName name="denbu" localSheetId="6">#REF!</definedName>
    <definedName name="denbu">#REF!</definedName>
    <definedName name="Det32x3" localSheetId="6">#REF!</definedName>
    <definedName name="Det32x3">#REF!</definedName>
    <definedName name="Det35x3" localSheetId="6">#REF!</definedName>
    <definedName name="Det35x3">#REF!</definedName>
    <definedName name="Det40x4" localSheetId="6">#REF!</definedName>
    <definedName name="Det40x4">#REF!</definedName>
    <definedName name="Det50x5" localSheetId="6">#REF!</definedName>
    <definedName name="Det50x5">#REF!</definedName>
    <definedName name="Det63x6" localSheetId="6">#REF!</definedName>
    <definedName name="Det63x6">#REF!</definedName>
    <definedName name="Det75x6" localSheetId="6">#REF!</definedName>
    <definedName name="Det75x6">#REF!</definedName>
    <definedName name="DFSDF" hidden="1">{"'Sheet1'!$L$16"}</definedName>
    <definedName name="dgbdII" localSheetId="6">#REF!</definedName>
    <definedName name="dgbdII">#REF!</definedName>
    <definedName name="DGCTI592" localSheetId="6">#REF!</definedName>
    <definedName name="DGCTI592">#REF!</definedName>
    <definedName name="dgj" hidden="1">{#N/A,#N/A,FALSE,"BN"}</definedName>
    <definedName name="DGNC" localSheetId="6">#REF!</definedName>
    <definedName name="DGNC">#REF!</definedName>
    <definedName name="dgqndn" localSheetId="6">#REF!</definedName>
    <definedName name="dgqndn">#REF!</definedName>
    <definedName name="DGTV" localSheetId="6">#REF!</definedName>
    <definedName name="DGTV">#REF!</definedName>
    <definedName name="dgvl" localSheetId="6">#REF!</definedName>
    <definedName name="dgvl">#REF!</definedName>
    <definedName name="DGVT" localSheetId="6">#REF!</definedName>
    <definedName name="DGVT">#REF!</definedName>
    <definedName name="dhom" localSheetId="6">#REF!</definedName>
    <definedName name="dhom">#REF!</definedName>
    <definedName name="dien" hidden="1">{"'Sheet1'!$L$16"}</definedName>
    <definedName name="dientichck" localSheetId="6">#REF!</definedName>
    <definedName name="dientichck">#REF!</definedName>
    <definedName name="dinh2" localSheetId="6">#REF!</definedName>
    <definedName name="dinh2">#REF!</definedName>
    <definedName name="Discount" localSheetId="6" hidden="1">#REF!</definedName>
    <definedName name="Discount" hidden="1">#REF!</definedName>
    <definedName name="display_area_2" localSheetId="6" hidden="1">#REF!</definedName>
    <definedName name="display_area_2" hidden="1">#REF!</definedName>
    <definedName name="DLCC" localSheetId="6">#REF!</definedName>
    <definedName name="DLCC">#REF!</definedName>
    <definedName name="DM" localSheetId="6">#REF!</definedName>
    <definedName name="DM">#REF!</definedName>
    <definedName name="dm56bxd" localSheetId="6">#REF!</definedName>
    <definedName name="dm56bxd">#REF!</definedName>
    <definedName name="DN" localSheetId="6">#REF!</definedName>
    <definedName name="DN">#REF!</definedName>
    <definedName name="DÑt45x4" localSheetId="6">#REF!</definedName>
    <definedName name="DÑt45x4">#REF!</definedName>
    <definedName name="doan1" localSheetId="6">#REF!</definedName>
    <definedName name="doan1">#REF!</definedName>
    <definedName name="doan2" localSheetId="6">#REF!</definedName>
    <definedName name="doan2">#REF!</definedName>
    <definedName name="doan3" localSheetId="6">#REF!</definedName>
    <definedName name="doan3">#REF!</definedName>
    <definedName name="doan4" localSheetId="6">#REF!</definedName>
    <definedName name="doan4">#REF!</definedName>
    <definedName name="doan5" localSheetId="6">#REF!</definedName>
    <definedName name="doan5">#REF!</definedName>
    <definedName name="doan6" localSheetId="6">#REF!</definedName>
    <definedName name="doan6">#REF!</definedName>
    <definedName name="Document_array">{"Thuxm2.xls","Sheet1"}</definedName>
    <definedName name="DON_GIA_3282" localSheetId="6">#REF!</definedName>
    <definedName name="DON_GIA_3282">#REF!</definedName>
    <definedName name="DON_GIA_3283" localSheetId="6">#REF!</definedName>
    <definedName name="DON_GIA_3283">#REF!</definedName>
    <definedName name="DON_GIA_3285" localSheetId="6">#REF!</definedName>
    <definedName name="DON_GIA_3285">#REF!</definedName>
    <definedName name="DON_GIA_VAN_CHUYEN_36" localSheetId="6">#REF!</definedName>
    <definedName name="DON_GIA_VAN_CHUYEN_36">#REF!</definedName>
    <definedName name="dongia" localSheetId="6">#REF!</definedName>
    <definedName name="dongia">#REF!</definedName>
    <definedName name="drf" localSheetId="6" hidden="1">#REF!</definedName>
    <definedName name="drf" hidden="1">#REF!</definedName>
    <definedName name="ds" hidden="1">{#N/A,#N/A,FALSE,"Chi ti?t"}</definedName>
    <definedName name="DS1p1vc" localSheetId="6">#REF!</definedName>
    <definedName name="DS1p1vc">#REF!</definedName>
    <definedName name="ds1p2nc" localSheetId="6">#REF!</definedName>
    <definedName name="ds1p2nc">#REF!</definedName>
    <definedName name="ds1p2vc" localSheetId="6">#REF!</definedName>
    <definedName name="ds1p2vc">#REF!</definedName>
    <definedName name="ds1pnc" localSheetId="6">#REF!</definedName>
    <definedName name="ds1pnc">#REF!</definedName>
    <definedName name="ds1pvl" localSheetId="6">#REF!</definedName>
    <definedName name="ds1pvl">#REF!</definedName>
    <definedName name="ds3pctnc" localSheetId="6">#REF!</definedName>
    <definedName name="ds3pctnc">#REF!</definedName>
    <definedName name="ds3pctvc" localSheetId="6">#REF!</definedName>
    <definedName name="ds3pctvc">#REF!</definedName>
    <definedName name="ds3pctvl" localSheetId="6">#REF!</definedName>
    <definedName name="ds3pctvl">#REF!</definedName>
    <definedName name="dsh" localSheetId="6" hidden="1">#REF!</definedName>
    <definedName name="dsh" hidden="1">#REF!</definedName>
    <definedName name="DSPK1p1nc" localSheetId="6">#REF!</definedName>
    <definedName name="DSPK1p1nc">#REF!</definedName>
    <definedName name="DSPK1p1vl" localSheetId="6">#REF!</definedName>
    <definedName name="DSPK1p1vl">#REF!</definedName>
    <definedName name="DSPK1pnc" localSheetId="6">#REF!</definedName>
    <definedName name="DSPK1pnc">#REF!</definedName>
    <definedName name="DSPK1pvl" localSheetId="6">#REF!</definedName>
    <definedName name="DSPK1pvl">#REF!</definedName>
    <definedName name="DSUMDATA" localSheetId="6">#REF!</definedName>
    <definedName name="DSUMDATA">#REF!</definedName>
    <definedName name="dtich1" localSheetId="6">#REF!</definedName>
    <definedName name="dtich1">#REF!</definedName>
    <definedName name="dtich2" localSheetId="6">#REF!</definedName>
    <definedName name="dtich2">#REF!</definedName>
    <definedName name="dtich3" localSheetId="6">#REF!</definedName>
    <definedName name="dtich3">#REF!</definedName>
    <definedName name="dtich4" localSheetId="6">#REF!</definedName>
    <definedName name="dtich4">#REF!</definedName>
    <definedName name="dtich5" localSheetId="6">#REF!</definedName>
    <definedName name="dtich5">#REF!</definedName>
    <definedName name="dtich6" localSheetId="6">#REF!</definedName>
    <definedName name="dtich6">#REF!</definedName>
    <definedName name="DU_TOAN_CHI_TIET_CONG_TO" localSheetId="6">#REF!</definedName>
    <definedName name="DU_TOAN_CHI_TIET_CONG_TO">#REF!</definedName>
    <definedName name="DU_TOAN_CHI_TIET_DZ22KV" localSheetId="6">#REF!</definedName>
    <definedName name="DU_TOAN_CHI_TIET_DZ22KV">#REF!</definedName>
    <definedName name="DU_TOAN_CHI_TIET_KHO_BAI" localSheetId="6">#REF!</definedName>
    <definedName name="DU_TOAN_CHI_TIET_KHO_BAI">#REF!</definedName>
    <definedName name="Duongnaco" hidden="1">{"'Sheet1'!$L$16"}</definedName>
    <definedName name="DutoanDongmo" localSheetId="6">#REF!</definedName>
    <definedName name="DutoanDongmo">#REF!</definedName>
    <definedName name="DWPRICE" localSheetId="6" hidden="1">'[2]Quantity'!#REF!</definedName>
    <definedName name="DWPRICE" hidden="1">'[2]Quantity'!#REF!</definedName>
    <definedName name="E" hidden="1">{#N/A,#N/A,FALSE,"BN (2)"}</definedName>
    <definedName name="emb" localSheetId="6">#REF!</definedName>
    <definedName name="emb">#REF!</definedName>
    <definedName name="End_1" localSheetId="6">#REF!</definedName>
    <definedName name="End_1">#REF!</definedName>
    <definedName name="End_10" localSheetId="6">#REF!</definedName>
    <definedName name="End_10">#REF!</definedName>
    <definedName name="End_11" localSheetId="6">#REF!</definedName>
    <definedName name="End_11">#REF!</definedName>
    <definedName name="End_12" localSheetId="6">#REF!</definedName>
    <definedName name="End_12">#REF!</definedName>
    <definedName name="End_13" localSheetId="6">#REF!</definedName>
    <definedName name="End_13">#REF!</definedName>
    <definedName name="End_2" localSheetId="6">#REF!</definedName>
    <definedName name="End_2">#REF!</definedName>
    <definedName name="End_3" localSheetId="6">#REF!</definedName>
    <definedName name="End_3">#REF!</definedName>
    <definedName name="End_4" localSheetId="6">#REF!</definedName>
    <definedName name="End_4">#REF!</definedName>
    <definedName name="End_5" localSheetId="6">#REF!</definedName>
    <definedName name="End_5">#REF!</definedName>
    <definedName name="End_6" localSheetId="6">#REF!</definedName>
    <definedName name="End_6">#REF!</definedName>
    <definedName name="End_7" localSheetId="6">#REF!</definedName>
    <definedName name="End_7">#REF!</definedName>
    <definedName name="End_8" localSheetId="6">#REF!</definedName>
    <definedName name="End_8">#REF!</definedName>
    <definedName name="End_9" localSheetId="6">#REF!</definedName>
    <definedName name="End_9">#REF!</definedName>
    <definedName name="ex" localSheetId="6">#REF!</definedName>
    <definedName name="ex">#REF!</definedName>
    <definedName name="f" hidden="1">{"'Sheet1'!$L$16"}</definedName>
    <definedName name="FACTOR" localSheetId="6">#REF!</definedName>
    <definedName name="FACTOR">#REF!</definedName>
    <definedName name="fasf" hidden="1">{"'Sheet1'!$L$16"}</definedName>
    <definedName name="FCode" localSheetId="6" hidden="1">#REF!</definedName>
    <definedName name="FCode" hidden="1">#REF!</definedName>
    <definedName name="fff" hidden="1">{"'Sheet1'!$L$16"}</definedName>
    <definedName name="FI_12">4820</definedName>
    <definedName name="fsdfdsf" hidden="1">{"'Sheet1'!$L$16"}</definedName>
    <definedName name="g" hidden="1">{"'Sheet1'!$L$16"}</definedName>
    <definedName name="G_ME" localSheetId="6">#REF!</definedName>
    <definedName name="G_ME">#REF!</definedName>
    <definedName name="gach" localSheetId="6">#REF!</definedName>
    <definedName name="gach">#REF!</definedName>
    <definedName name="gdgd" hidden="1">#N/A</definedName>
    <definedName name="geo" localSheetId="6">#REF!</definedName>
    <definedName name="geo">#REF!</definedName>
    <definedName name="gf" hidden="1">{"'Sheet1'!$L$16"}</definedName>
    <definedName name="gfdgdfgd" hidden="1">#N/A</definedName>
    <definedName name="gff" hidden="1">{"'Sheet1'!$L$16"}</definedName>
    <definedName name="gg" localSheetId="6">#REF!</definedName>
    <definedName name="gg">#REF!</definedName>
    <definedName name="ggdgd" hidden="1">#N/A</definedName>
    <definedName name="ggsdg" hidden="1">#N/A</definedName>
    <definedName name="ggsf" hidden="1">#N/A</definedName>
    <definedName name="gh" hidden="1">{"'Sheet1'!$L$16"}</definedName>
    <definedName name="ghip" localSheetId="6">#REF!</definedName>
    <definedName name="ghip">#REF!</definedName>
    <definedName name="gl3p" localSheetId="6">#REF!</definedName>
    <definedName name="gl3p">#REF!</definedName>
    <definedName name="Goc32x3" localSheetId="6">#REF!</definedName>
    <definedName name="Goc32x3">#REF!</definedName>
    <definedName name="Goc35x3" localSheetId="6">#REF!</definedName>
    <definedName name="Goc35x3">#REF!</definedName>
    <definedName name="Goc40x4" localSheetId="6">#REF!</definedName>
    <definedName name="Goc40x4">#REF!</definedName>
    <definedName name="Goc45x4" localSheetId="6">#REF!</definedName>
    <definedName name="Goc45x4">#REF!</definedName>
    <definedName name="Goc50x5" localSheetId="6">#REF!</definedName>
    <definedName name="Goc50x5">#REF!</definedName>
    <definedName name="Goc63x6" localSheetId="6">#REF!</definedName>
    <definedName name="Goc63x6">#REF!</definedName>
    <definedName name="Goc75x6" localSheetId="6">#REF!</definedName>
    <definedName name="Goc75x6">#REF!</definedName>
    <definedName name="gsgsg" hidden="1">#N/A</definedName>
    <definedName name="gsgsgs" hidden="1">#N/A</definedName>
    <definedName name="Gtb" localSheetId="6">#REF!</definedName>
    <definedName name="Gtb">#REF!</definedName>
    <definedName name="gtbtt" localSheetId="6">#REF!</definedName>
    <definedName name="gtbtt">#REF!</definedName>
    <definedName name="gtst" localSheetId="6">#REF!</definedName>
    <definedName name="gtst">#REF!</definedName>
    <definedName name="GTXL" localSheetId="6">#REF!</definedName>
    <definedName name="GTXL">#REF!</definedName>
    <definedName name="Gxl" localSheetId="6">#REF!</definedName>
    <definedName name="Gxl">#REF!</definedName>
    <definedName name="gxltt" localSheetId="6">#REF!</definedName>
    <definedName name="gxltt">#REF!</definedName>
    <definedName name="gia" localSheetId="6">#REF!</definedName>
    <definedName name="gia">#REF!</definedName>
    <definedName name="Gia_CT" localSheetId="6">#REF!</definedName>
    <definedName name="Gia_CT">#REF!</definedName>
    <definedName name="GIA_CU_LY_VAN_CHUYEN" localSheetId="6">#REF!</definedName>
    <definedName name="GIA_CU_LY_VAN_CHUYEN">#REF!</definedName>
    <definedName name="gia_tien" localSheetId="6">#REF!</definedName>
    <definedName name="gia_tien">#REF!</definedName>
    <definedName name="gia_tien_BTN" localSheetId="6">#REF!</definedName>
    <definedName name="gia_tien_BTN">#REF!</definedName>
    <definedName name="Gia_VT" localSheetId="6">#REF!</definedName>
    <definedName name="Gia_VT">#REF!</definedName>
    <definedName name="GIAVLIEUTN" localSheetId="6">#REF!</definedName>
    <definedName name="GIAVLIEUTN">#REF!</definedName>
    <definedName name="Giocong" localSheetId="6">#REF!</definedName>
    <definedName name="Giocong">#REF!</definedName>
    <definedName name="h" hidden="1">{"'Sheet1'!$L$16"}</definedName>
    <definedName name="H_THUCTT" localSheetId="6">#REF!</definedName>
    <definedName name="H_THUCTT">#REF!</definedName>
    <definedName name="H_THUCHTHH" localSheetId="6">#REF!</definedName>
    <definedName name="H_THUCHTHH">#REF!</definedName>
    <definedName name="hanh" hidden="1">{"'Sheet1'!$L$16"}</definedName>
    <definedName name="HCM" localSheetId="6">#REF!</definedName>
    <definedName name="HCM">#REF!</definedName>
    <definedName name="HE_SO_KHO_KHAN_CANG_DAY" localSheetId="6">#REF!</definedName>
    <definedName name="HE_SO_KHO_KHAN_CANG_DAY">#REF!</definedName>
    <definedName name="Heä_soá_laép_xaø_H">1.7</definedName>
    <definedName name="heä_soá_sình_laày" localSheetId="6">#REF!</definedName>
    <definedName name="heä_soá_sình_laày">#REF!</definedName>
    <definedName name="hh" localSheetId="6">#REF!</definedName>
    <definedName name="hh">#REF!</definedName>
    <definedName name="HHcat" localSheetId="6">#REF!</definedName>
    <definedName name="HHcat">#REF!</definedName>
    <definedName name="HHda" localSheetId="6">#REF!</definedName>
    <definedName name="HHda">#REF!</definedName>
    <definedName name="HHTT" localSheetId="6">#REF!</definedName>
    <definedName name="HHTT">#REF!</definedName>
    <definedName name="HiddenRows" localSheetId="6" hidden="1">#REF!</definedName>
    <definedName name="HiddenRows" hidden="1">#REF!</definedName>
    <definedName name="hien" localSheetId="6">#REF!</definedName>
    <definedName name="hien">#REF!</definedName>
    <definedName name="Hinh_thuc" localSheetId="6">#REF!</definedName>
    <definedName name="Hinh_thuc">#REF!</definedName>
    <definedName name="HiÕu" localSheetId="6">#REF!</definedName>
    <definedName name="HiÕu">#REF!</definedName>
    <definedName name="HOME_MANP" localSheetId="6">#REF!</definedName>
    <definedName name="HOME_MANP">#REF!</definedName>
    <definedName name="HOMEOFFICE_COST" localSheetId="6">#REF!</definedName>
    <definedName name="HOMEOFFICE_COST">#REF!</definedName>
    <definedName name="hrr" hidden="1">{"'Sheet1'!$L$16"}</definedName>
    <definedName name="hs" localSheetId="6">#REF!</definedName>
    <definedName name="hs">#REF!</definedName>
    <definedName name="HSCT3">0.1</definedName>
    <definedName name="hsd" localSheetId="6">#REF!</definedName>
    <definedName name="hsd">#REF!</definedName>
    <definedName name="hsdc" localSheetId="6">#REF!</definedName>
    <definedName name="hsdc">#REF!</definedName>
    <definedName name="hsdc1" localSheetId="6">#REF!</definedName>
    <definedName name="hsdc1">#REF!</definedName>
    <definedName name="HSDN">2.5</definedName>
    <definedName name="HSHH" localSheetId="6">#REF!</definedName>
    <definedName name="HSHH">#REF!</definedName>
    <definedName name="HSHHUT" localSheetId="6">#REF!</definedName>
    <definedName name="HSHHUT">#REF!</definedName>
    <definedName name="hsk" localSheetId="6">#REF!</definedName>
    <definedName name="hsk">#REF!</definedName>
    <definedName name="HSKK35" localSheetId="6">#REF!</definedName>
    <definedName name="HSKK35">#REF!</definedName>
    <definedName name="HSLX" localSheetId="6">#REF!</definedName>
    <definedName name="HSLX">#REF!</definedName>
    <definedName name="HSLXH">1.7</definedName>
    <definedName name="HSLXP" localSheetId="6">#REF!</definedName>
    <definedName name="HSLXP">#REF!</definedName>
    <definedName name="hßm4" localSheetId="6">#REF!</definedName>
    <definedName name="hßm4">#REF!</definedName>
    <definedName name="hstb" localSheetId="6">#REF!</definedName>
    <definedName name="hstb">#REF!</definedName>
    <definedName name="hstdtk" localSheetId="6">#REF!</definedName>
    <definedName name="hstdtk">#REF!</definedName>
    <definedName name="hsthep" localSheetId="6">#REF!</definedName>
    <definedName name="hsthep">#REF!</definedName>
    <definedName name="HSVC1" localSheetId="6">#REF!</definedName>
    <definedName name="HSVC1">#REF!</definedName>
    <definedName name="HSVC2" localSheetId="6">#REF!</definedName>
    <definedName name="HSVC2">#REF!</definedName>
    <definedName name="HSVC3" localSheetId="6">#REF!</definedName>
    <definedName name="HSVC3">#REF!</definedName>
    <definedName name="hsvl" localSheetId="6">#REF!</definedName>
    <definedName name="hsvl">#REF!</definedName>
    <definedName name="HT" localSheetId="6">#REF!</definedName>
    <definedName name="HT">#REF!</definedName>
    <definedName name="htlm" hidden="1">{"'Sheet1'!$L$16"}</definedName>
    <definedName name="HTML_CodePage" hidden="1">950</definedName>
    <definedName name="HTML_Control"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NC" localSheetId="6">#REF!</definedName>
    <definedName name="HTNC">#REF!</definedName>
    <definedName name="HTVL" localSheetId="6">#REF!</definedName>
    <definedName name="HTVL">#REF!</definedName>
    <definedName name="HTHH" localSheetId="6">#REF!</definedName>
    <definedName name="HTHH">#REF!</definedName>
    <definedName name="hu" hidden="1">{"'Sheet1'!$L$16"}</definedName>
    <definedName name="HUU" hidden="1">{"'Sheet1'!$L$16"}</definedName>
    <definedName name="huy" hidden="1">{"'Sheet1'!$L$16"}</definedName>
    <definedName name="huymoi" hidden="1">{"'Sheet1'!$L$16"}</definedName>
    <definedName name="I" localSheetId="6">#REF!</definedName>
    <definedName name="I">#REF!</definedName>
    <definedName name="IDLAB_COST" localSheetId="6">#REF!</definedName>
    <definedName name="IDLAB_COST">#REF!</definedName>
    <definedName name="IND_LAB" localSheetId="6">#REF!</definedName>
    <definedName name="IND_LAB">#REF!</definedName>
    <definedName name="INDMANP" localSheetId="6">#REF!</definedName>
    <definedName name="INDMANP">#REF!</definedName>
    <definedName name="j" hidden="1">{"'Sheet1'!$L$16"}</definedName>
    <definedName name="j356C8" localSheetId="6">#REF!</definedName>
    <definedName name="j356C8">#REF!</definedName>
    <definedName name="jkjk" hidden="1">{"'Sheet1'!$L$16"}</definedName>
    <definedName name="k" hidden="1">{"'Sheet1'!$L$16"}</definedName>
    <definedName name="k2b" localSheetId="6">#REF!</definedName>
    <definedName name="k2b">#REF!</definedName>
    <definedName name="kcong" localSheetId="6">#REF!</definedName>
    <definedName name="kcong">#REF!</definedName>
    <definedName name="KINH_PHI_DEN_BU" localSheetId="6">#REF!</definedName>
    <definedName name="KINH_PHI_DEN_BU">#REF!</definedName>
    <definedName name="KINH_PHI_DZ0.4KV" localSheetId="6">#REF!</definedName>
    <definedName name="KINH_PHI_DZ0.4KV">#REF!</definedName>
    <definedName name="KINH_PHI_KHAO_SAT__LAP_BCNCKT__TKKTTC" localSheetId="6">#REF!</definedName>
    <definedName name="KINH_PHI_KHAO_SAT__LAP_BCNCKT__TKKTTC">#REF!</definedName>
    <definedName name="KINH_PHI_KHO_BAI" localSheetId="6">#REF!</definedName>
    <definedName name="KINH_PHI_KHO_BAI">#REF!</definedName>
    <definedName name="KINH_PHI_TBA" localSheetId="6">#REF!</definedName>
    <definedName name="KINH_PHI_TBA">#REF!</definedName>
    <definedName name="kjy" hidden="1">{"'Sheet1'!$L$16"}</definedName>
    <definedName name="kl_ME" localSheetId="6">#REF!</definedName>
    <definedName name="kl_ME">#REF!</definedName>
    <definedName name="KLTHDN" localSheetId="6">#REF!</definedName>
    <definedName name="KLTHDN">#REF!</definedName>
    <definedName name="KLVANKHUON" localSheetId="6">#REF!</definedName>
    <definedName name="KLVANKHUON">#REF!</definedName>
    <definedName name="kp1ph" localSheetId="6">#REF!</definedName>
    <definedName name="kp1ph">#REF!</definedName>
    <definedName name="ksbn" hidden="1">{"'Sheet1'!$L$16"}</definedName>
    <definedName name="kshn" hidden="1">{"'Sheet1'!$L$16"}</definedName>
    <definedName name="ksls" hidden="1">{"'Sheet1'!$L$16"}</definedName>
    <definedName name="KSTK" localSheetId="6">#REF!</definedName>
    <definedName name="KSTK">#REF!</definedName>
    <definedName name="KH_Chang" localSheetId="6">#REF!</definedName>
    <definedName name="KH_Chang">#REF!</definedName>
    <definedName name="KHOI_LUONG_DAT_DAO_DAP" localSheetId="6">#REF!</definedName>
    <definedName name="KHOI_LUONG_DAT_DAO_DAP">#REF!</definedName>
    <definedName name="khongtruotgia" hidden="1">{"'Sheet1'!$L$16"}</definedName>
    <definedName name="l" hidden="1">{"'Sheet1'!$L$16"}</definedName>
    <definedName name="L_mong" localSheetId="6">#REF!</definedName>
    <definedName name="L_mong">#REF!</definedName>
    <definedName name="L63x6">5800</definedName>
    <definedName name="lam" hidden="1">{"'Sheet1'!$L$16"}</definedName>
    <definedName name="lan" hidden="1">{#N/A,#N/A,TRUE,"BT M200 da 10x20"}</definedName>
    <definedName name="langson" hidden="1">{"'Sheet1'!$L$16"}</definedName>
    <definedName name="lanhto" localSheetId="6">#REF!</definedName>
    <definedName name="lanhto">#REF!</definedName>
    <definedName name="LAP_DAT_TBA" localSheetId="6">#REF!</definedName>
    <definedName name="LAP_DAT_TBA">#REF!</definedName>
    <definedName name="LBS_22">107800000</definedName>
    <definedName name="LIET_KE_VI_TRI_DZ0.4KV" localSheetId="6">#REF!</definedName>
    <definedName name="LIET_KE_VI_TRI_DZ0.4KV">#REF!</definedName>
    <definedName name="LIET_KE_VI_TRI_DZ22KV" localSheetId="6">#REF!</definedName>
    <definedName name="LIET_KE_VI_TRI_DZ22KV">#REF!</definedName>
    <definedName name="linh" hidden="1">{"'Sheet1'!$L$16"}</definedName>
    <definedName name="lk" localSheetId="6" hidden="1">#REF!</definedName>
    <definedName name="lk" hidden="1">#REF!</definedName>
    <definedName name="LK_hathe" localSheetId="6">#REF!</definedName>
    <definedName name="LK_hathe">#REF!</definedName>
    <definedName name="Lmk" localSheetId="6">#REF!</definedName>
    <definedName name="Lmk">#REF!</definedName>
    <definedName name="lntt" localSheetId="6">#REF!</definedName>
    <definedName name="lntt">#REF!</definedName>
    <definedName name="Loai_TD" localSheetId="6">#REF!</definedName>
    <definedName name="Loai_TD">#REF!</definedName>
    <definedName name="lồn" hidden="1">{"'Sheet1'!$L$16"}</definedName>
    <definedName name="m" hidden="1">{"'Sheet1'!$L$16"}</definedName>
    <definedName name="M0.4" localSheetId="6">#REF!</definedName>
    <definedName name="M0.4">#REF!</definedName>
    <definedName name="M12aavl" localSheetId="6">#REF!</definedName>
    <definedName name="M12aavl">#REF!</definedName>
    <definedName name="M12ba3p" localSheetId="6">#REF!</definedName>
    <definedName name="M12ba3p">#REF!</definedName>
    <definedName name="M12bb1p" localSheetId="6">#REF!</definedName>
    <definedName name="M12bb1p">#REF!</definedName>
    <definedName name="M14bb1p" localSheetId="6">#REF!</definedName>
    <definedName name="M14bb1p">#REF!</definedName>
    <definedName name="M8a" localSheetId="6">#REF!</definedName>
    <definedName name="M8a">#REF!</definedName>
    <definedName name="M8aa" localSheetId="6">#REF!</definedName>
    <definedName name="M8aa">#REF!</definedName>
    <definedName name="m8aanc" localSheetId="6">#REF!</definedName>
    <definedName name="m8aanc">#REF!</definedName>
    <definedName name="m8aavl" localSheetId="6">#REF!</definedName>
    <definedName name="m8aavl">#REF!</definedName>
    <definedName name="Ma3pnc" localSheetId="6">#REF!</definedName>
    <definedName name="Ma3pnc">#REF!</definedName>
    <definedName name="Ma3pvl" localSheetId="6">#REF!</definedName>
    <definedName name="Ma3pvl">#REF!</definedName>
    <definedName name="Maa3pnc" localSheetId="6">#REF!</definedName>
    <definedName name="Maa3pnc">#REF!</definedName>
    <definedName name="Maa3pvl" localSheetId="6">#REF!</definedName>
    <definedName name="Maa3pvl">#REF!</definedName>
    <definedName name="MAJ_CON_EQP" localSheetId="6">#REF!</definedName>
    <definedName name="MAJ_CON_EQP">#REF!</definedName>
    <definedName name="MAVANKHUON" localSheetId="6">#REF!</definedName>
    <definedName name="MAVANKHUON">#REF!</definedName>
    <definedName name="MAVLTHDN" localSheetId="6">#REF!</definedName>
    <definedName name="MAVLTHDN">#REF!</definedName>
    <definedName name="Mba1p" localSheetId="6">#REF!</definedName>
    <definedName name="Mba1p">#REF!</definedName>
    <definedName name="Mba3p" localSheetId="6">#REF!</definedName>
    <definedName name="Mba3p">#REF!</definedName>
    <definedName name="Mbb3p" localSheetId="6">#REF!</definedName>
    <definedName name="Mbb3p">#REF!</definedName>
    <definedName name="mc" localSheetId="6">#REF!</definedName>
    <definedName name="mc">#REF!</definedName>
    <definedName name="MG_A" localSheetId="6">#REF!</definedName>
    <definedName name="MG_A">#REF!</definedName>
    <definedName name="MN" localSheetId="6">#REF!</definedName>
    <definedName name="MN">#REF!</definedName>
    <definedName name="mo" hidden="1">{"'Sheet1'!$L$16"}</definedName>
    <definedName name="moi" hidden="1">{"'Sheet1'!$L$16"}</definedName>
    <definedName name="mongbang" localSheetId="6">#REF!</definedName>
    <definedName name="mongbang">#REF!</definedName>
    <definedName name="mongdon" localSheetId="6">#REF!</definedName>
    <definedName name="mongdon">#REF!</definedName>
    <definedName name="Moùng" localSheetId="6">#REF!</definedName>
    <definedName name="Moùng">#REF!</definedName>
    <definedName name="MSCT" localSheetId="6">#REF!</definedName>
    <definedName name="MSCT">#REF!</definedName>
    <definedName name="mtcdg" localSheetId="6">#REF!</definedName>
    <definedName name="mtcdg">#REF!</definedName>
    <definedName name="MTMAC12" localSheetId="6">#REF!</definedName>
    <definedName name="MTMAC12">#REF!</definedName>
    <definedName name="mtram" localSheetId="6">#REF!</definedName>
    <definedName name="mtram">#REF!</definedName>
    <definedName name="mvac" hidden="1">{"'Sheet1'!$L$16"}</definedName>
    <definedName name="myle" localSheetId="6">#REF!</definedName>
    <definedName name="myle">#REF!</definedName>
    <definedName name="n" hidden="1">{"'Sheet1'!$L$16"}</definedName>
    <definedName name="n1pig" localSheetId="6">#REF!</definedName>
    <definedName name="n1pig">#REF!</definedName>
    <definedName name="N1pIGnc" localSheetId="6">#REF!</definedName>
    <definedName name="N1pIGnc">#REF!</definedName>
    <definedName name="N1pIGvc" localSheetId="6">#REF!</definedName>
    <definedName name="N1pIGvc">#REF!</definedName>
    <definedName name="N1pIGvl" localSheetId="6">#REF!</definedName>
    <definedName name="N1pIGvl">#REF!</definedName>
    <definedName name="n1pind" localSheetId="6">#REF!</definedName>
    <definedName name="n1pind">#REF!</definedName>
    <definedName name="N1pINDnc" localSheetId="6">#REF!</definedName>
    <definedName name="N1pINDnc">#REF!</definedName>
    <definedName name="N1pINDvc" localSheetId="6">#REF!</definedName>
    <definedName name="N1pINDvc">#REF!</definedName>
    <definedName name="N1pINDvl" localSheetId="6">#REF!</definedName>
    <definedName name="N1pINDvl">#REF!</definedName>
    <definedName name="n1pint" localSheetId="6">#REF!</definedName>
    <definedName name="n1pint">#REF!</definedName>
    <definedName name="n1ping" localSheetId="6">#REF!</definedName>
    <definedName name="n1ping">#REF!</definedName>
    <definedName name="N1pINGvc" localSheetId="6">#REF!</definedName>
    <definedName name="N1pINGvc">#REF!</definedName>
    <definedName name="nc" localSheetId="6">#REF!</definedName>
    <definedName name="nc">#REF!</definedName>
    <definedName name="nc_btm10" localSheetId="6">#REF!</definedName>
    <definedName name="nc_btm10">#REF!</definedName>
    <definedName name="nc_btm100" localSheetId="6">#REF!</definedName>
    <definedName name="nc_btm100">#REF!</definedName>
    <definedName name="nc3p" localSheetId="6">#REF!</definedName>
    <definedName name="nc3p">#REF!</definedName>
    <definedName name="NCBD100" localSheetId="6">#REF!</definedName>
    <definedName name="NCBD100">#REF!</definedName>
    <definedName name="NCBD200" localSheetId="6">#REF!</definedName>
    <definedName name="NCBD200">#REF!</definedName>
    <definedName name="NCBD250" localSheetId="6">#REF!</definedName>
    <definedName name="NCBD250">#REF!</definedName>
    <definedName name="NCCT3p" localSheetId="6">#REF!</definedName>
    <definedName name="NCCT3p">#REF!</definedName>
    <definedName name="ncdg" localSheetId="6">#REF!</definedName>
    <definedName name="ncdg">#REF!</definedName>
    <definedName name="NCKT" localSheetId="6">#REF!</definedName>
    <definedName name="NCKT">#REF!</definedName>
    <definedName name="nctram" localSheetId="6">#REF!</definedName>
    <definedName name="nctram">#REF!</definedName>
    <definedName name="NCVC100" localSheetId="6">#REF!</definedName>
    <definedName name="NCVC100">#REF!</definedName>
    <definedName name="NCVC200" localSheetId="6">#REF!</definedName>
    <definedName name="NCVC200">#REF!</definedName>
    <definedName name="NCVC250" localSheetId="6">#REF!</definedName>
    <definedName name="NCVC250">#REF!</definedName>
    <definedName name="NCVC3P" localSheetId="6">#REF!</definedName>
    <definedName name="NCVC3P">#REF!</definedName>
    <definedName name="NET" localSheetId="6">#REF!</definedName>
    <definedName name="NET">#REF!</definedName>
    <definedName name="NET_1" localSheetId="6">#REF!</definedName>
    <definedName name="NET_1">#REF!</definedName>
    <definedName name="NET_ANA" localSheetId="6">#REF!</definedName>
    <definedName name="NET_ANA">#REF!</definedName>
    <definedName name="NET_ANA_1" localSheetId="6">#REF!</definedName>
    <definedName name="NET_ANA_1">#REF!</definedName>
    <definedName name="NET_ANA_2" localSheetId="6">#REF!</definedName>
    <definedName name="NET_ANA_2">#REF!</definedName>
    <definedName name="new" hidden="1">{"'Sheet1'!$L$16"}</definedName>
    <definedName name="nig" localSheetId="6">#REF!</definedName>
    <definedName name="nig">#REF!</definedName>
    <definedName name="nig1p" localSheetId="6">#REF!</definedName>
    <definedName name="nig1p">#REF!</definedName>
    <definedName name="nig3p" localSheetId="6">#REF!</definedName>
    <definedName name="nig3p">#REF!</definedName>
    <definedName name="NIGnc" localSheetId="6">#REF!</definedName>
    <definedName name="NIGnc">#REF!</definedName>
    <definedName name="nignc1p" localSheetId="6">#REF!</definedName>
    <definedName name="nignc1p">#REF!</definedName>
    <definedName name="NIGvc" localSheetId="6">#REF!</definedName>
    <definedName name="NIGvc">#REF!</definedName>
    <definedName name="NIGvl" localSheetId="6">#REF!</definedName>
    <definedName name="NIGvl">#REF!</definedName>
    <definedName name="nigvl1p" localSheetId="6">#REF!</definedName>
    <definedName name="nigvl1p">#REF!</definedName>
    <definedName name="nin" localSheetId="6">#REF!</definedName>
    <definedName name="nin">#REF!</definedName>
    <definedName name="nin1903p" localSheetId="6">#REF!</definedName>
    <definedName name="nin1903p">#REF!</definedName>
    <definedName name="nin3p" localSheetId="6">#REF!</definedName>
    <definedName name="nin3p">#REF!</definedName>
    <definedName name="nind" localSheetId="6">#REF!</definedName>
    <definedName name="nind">#REF!</definedName>
    <definedName name="nind1p" localSheetId="6">#REF!</definedName>
    <definedName name="nind1p">#REF!</definedName>
    <definedName name="nind3p" localSheetId="6">#REF!</definedName>
    <definedName name="nind3p">#REF!</definedName>
    <definedName name="NINDnc" localSheetId="6">#REF!</definedName>
    <definedName name="NINDnc">#REF!</definedName>
    <definedName name="nindnc1p" localSheetId="6">#REF!</definedName>
    <definedName name="nindnc1p">#REF!</definedName>
    <definedName name="NINDvc" localSheetId="6">#REF!</definedName>
    <definedName name="NINDvc">#REF!</definedName>
    <definedName name="NINDvl" localSheetId="6">#REF!</definedName>
    <definedName name="NINDvl">#REF!</definedName>
    <definedName name="nindvl1p" localSheetId="6">#REF!</definedName>
    <definedName name="nindvl1p">#REF!</definedName>
    <definedName name="NINnc" localSheetId="6">#REF!</definedName>
    <definedName name="NINnc">#REF!</definedName>
    <definedName name="nint1p" localSheetId="6">#REF!</definedName>
    <definedName name="nint1p">#REF!</definedName>
    <definedName name="nintnc1p" localSheetId="6">#REF!</definedName>
    <definedName name="nintnc1p">#REF!</definedName>
    <definedName name="nintvl1p" localSheetId="6">#REF!</definedName>
    <definedName name="nintvl1p">#REF!</definedName>
    <definedName name="NINvc" localSheetId="6">#REF!</definedName>
    <definedName name="NINvc">#REF!</definedName>
    <definedName name="NINvl" localSheetId="6">#REF!</definedName>
    <definedName name="NINvl">#REF!</definedName>
    <definedName name="ning1p" localSheetId="6">#REF!</definedName>
    <definedName name="ning1p">#REF!</definedName>
    <definedName name="ningnc1p" localSheetId="6">#REF!</definedName>
    <definedName name="ningnc1p">#REF!</definedName>
    <definedName name="ningvl1p" localSheetId="6">#REF!</definedName>
    <definedName name="ningvl1p">#REF!</definedName>
    <definedName name="nl" localSheetId="6">#REF!</definedName>
    <definedName name="nl">#REF!</definedName>
    <definedName name="nl1p" localSheetId="6">#REF!</definedName>
    <definedName name="nl1p">#REF!</definedName>
    <definedName name="nl3p" localSheetId="6">#REF!</definedName>
    <definedName name="nl3p">#REF!</definedName>
    <definedName name="nlht" localSheetId="6">#REF!</definedName>
    <definedName name="nlht">#REF!</definedName>
    <definedName name="NLTK1p" localSheetId="6">#REF!</definedName>
    <definedName name="NLTK1p">#REF!</definedName>
    <definedName name="nn" localSheetId="6">#REF!</definedName>
    <definedName name="nn">#REF!</definedName>
    <definedName name="nn1p" localSheetId="6">#REF!</definedName>
    <definedName name="nn1p">#REF!</definedName>
    <definedName name="nn3p" localSheetId="6">#REF!</definedName>
    <definedName name="nn3p">#REF!</definedName>
    <definedName name="No" localSheetId="6">#REF!</definedName>
    <definedName name="No">#REF!</definedName>
    <definedName name="NSTW" localSheetId="6" hidden="1">#REF!</definedName>
    <definedName name="NSTW" hidden="1">#REF!</definedName>
    <definedName name="NUOCHKHOAN" hidden="1">{"'Sheet1'!$L$16"}</definedName>
    <definedName name="NUOCHKHOANMOI" hidden="1">{"'Sheet1'!$L$16"}</definedName>
    <definedName name="nx" localSheetId="6">#REF!</definedName>
    <definedName name="nx">#REF!</definedName>
    <definedName name="ngu" hidden="1">{"'Sheet1'!$L$16"}</definedName>
    <definedName name="NH" localSheetId="6">#REF!</definedName>
    <definedName name="NH">#REF!</definedName>
    <definedName name="nhn" localSheetId="6">#REF!</definedName>
    <definedName name="nhn">#REF!</definedName>
    <definedName name="NHot" localSheetId="6">#REF!</definedName>
    <definedName name="NHot">#REF!</definedName>
    <definedName name="nhu" localSheetId="6">#REF!</definedName>
    <definedName name="nhu">#REF!</definedName>
    <definedName name="nhua" localSheetId="6">#REF!</definedName>
    <definedName name="nhua">#REF!</definedName>
    <definedName name="nhuad" localSheetId="6">#REF!</definedName>
    <definedName name="nhuad">#REF!</definedName>
    <definedName name="o" hidden="1">{"'Sheet1'!$L$16"}</definedName>
    <definedName name="ophom" localSheetId="6">#REF!</definedName>
    <definedName name="ophom">#REF!</definedName>
    <definedName name="OrderTable" localSheetId="6" hidden="1">#REF!</definedName>
    <definedName name="OrderTable" hidden="1">#REF!</definedName>
    <definedName name="osc" localSheetId="6">#REF!</definedName>
    <definedName name="osc">#REF!</definedName>
    <definedName name="PA" localSheetId="6">#REF!</definedName>
    <definedName name="PA">#REF!</definedName>
    <definedName name="PAIII_" hidden="1">{"'Sheet1'!$L$16"}</definedName>
    <definedName name="panen" localSheetId="6">#REF!</definedName>
    <definedName name="panen">#REF!</definedName>
    <definedName name="PLKL" localSheetId="6">#REF!</definedName>
    <definedName name="PLKL">#REF!</definedName>
    <definedName name="PMS" hidden="1">{"'Sheet1'!$L$16"}</definedName>
    <definedName name="PRICE" localSheetId="6">#REF!</definedName>
    <definedName name="PRICE">#REF!</definedName>
    <definedName name="PRICE1" localSheetId="6">#REF!</definedName>
    <definedName name="PRICE1">#REF!</definedName>
    <definedName name="_xlnm.Print_Area" localSheetId="0">'B.01_TH'!$A$1:$N$27</definedName>
    <definedName name="_xlnm.Print_Area" localSheetId="1">'B.02.PhanCap'!$A$1:$V$83</definedName>
    <definedName name="_xlnm.Print_Area" localSheetId="8">'Biểu 03'!$A$1:$G$8</definedName>
    <definedName name="_xlnm.Print_Area" localSheetId="2">'Biểu số 03'!$A$1:$G$14</definedName>
    <definedName name="_xlnm.Print_Titles" localSheetId="0">'B.01_TH'!$9:$11</definedName>
    <definedName name="_xlnm.Print_Titles" localSheetId="1">'B.02.PhanCap'!$11:$13</definedName>
    <definedName name="_xlnm.Print_Titles" localSheetId="3">'B.03.NTM'!$8:$11</definedName>
    <definedName name="_xlnm.Print_Titles" localSheetId="4">'B.04.GNBV'!$8:$11</definedName>
    <definedName name="_xlnm.Print_Titles" localSheetId="5">'B.05.ThuĐât'!$8:$10</definedName>
    <definedName name="_xlnm.Print_Titles" localSheetId="6">'B.06.CCCM'!$8:$9</definedName>
    <definedName name="_xlnm.Print_Titles">#N/A</definedName>
    <definedName name="Print_Titles_MI" localSheetId="6">#REF!</definedName>
    <definedName name="Print_Titles_MI">#REF!</definedName>
    <definedName name="PRINTA" localSheetId="6">#REF!</definedName>
    <definedName name="PRINTA">#REF!</definedName>
    <definedName name="PRINTB" localSheetId="6">#REF!</definedName>
    <definedName name="PRINTB">#REF!</definedName>
    <definedName name="PRINTC" localSheetId="6">#REF!</definedName>
    <definedName name="PRINTC">#REF!</definedName>
    <definedName name="ProdForm" localSheetId="6" hidden="1">#REF!</definedName>
    <definedName name="ProdForm" hidden="1">#REF!</definedName>
    <definedName name="Product" localSheetId="6" hidden="1">#REF!</definedName>
    <definedName name="Product" hidden="1">#REF!</definedName>
    <definedName name="PROPOSAL" localSheetId="6">#REF!</definedName>
    <definedName name="PROPOSAL">#REF!</definedName>
    <definedName name="pt" localSheetId="6">#REF!</definedName>
    <definedName name="pt">#REF!</definedName>
    <definedName name="PT_Duong" localSheetId="6">#REF!</definedName>
    <definedName name="PT_Duong">#REF!</definedName>
    <definedName name="ptdg" localSheetId="6">#REF!</definedName>
    <definedName name="ptdg">#REF!</definedName>
    <definedName name="PTDG_cau" localSheetId="6">#REF!</definedName>
    <definedName name="PTDG_cau">#REF!</definedName>
    <definedName name="PTNC" localSheetId="6">#REF!</definedName>
    <definedName name="PTNC">#REF!</definedName>
    <definedName name="pvd" localSheetId="6">#REF!</definedName>
    <definedName name="pvd">#REF!</definedName>
    <definedName name="PHAN_DIEN_DZ0.4KV" localSheetId="6">#REF!</definedName>
    <definedName name="PHAN_DIEN_DZ0.4KV">#REF!</definedName>
    <definedName name="PHAN_DIEN_TBA" localSheetId="6">#REF!</definedName>
    <definedName name="PHAN_DIEN_TBA">#REF!</definedName>
    <definedName name="PHAN_MUA_SAM_DZ0.4KV" localSheetId="6">#REF!</definedName>
    <definedName name="PHAN_MUA_SAM_DZ0.4KV">#REF!</definedName>
    <definedName name="phu_luc_vua" localSheetId="6">#REF!</definedName>
    <definedName name="phu_luc_vua">#REF!</definedName>
    <definedName name="qtdm" localSheetId="6">#REF!</definedName>
    <definedName name="qtdm">#REF!</definedName>
    <definedName name="ra11p" localSheetId="6">#REF!</definedName>
    <definedName name="ra11p">#REF!</definedName>
    <definedName name="ra13p" localSheetId="6">#REF!</definedName>
    <definedName name="ra13p">#REF!</definedName>
    <definedName name="rack1" localSheetId="6">#REF!</definedName>
    <definedName name="rack1">#REF!</definedName>
    <definedName name="rack2" localSheetId="6">#REF!</definedName>
    <definedName name="rack2">#REF!</definedName>
    <definedName name="rack3" localSheetId="6">#REF!</definedName>
    <definedName name="rack3">#REF!</definedName>
    <definedName name="rack4" localSheetId="6">#REF!</definedName>
    <definedName name="rack4">#REF!</definedName>
    <definedName name="rate">14000</definedName>
    <definedName name="RCArea" localSheetId="6" hidden="1">#REF!</definedName>
    <definedName name="RCArea" hidden="1">#REF!</definedName>
    <definedName name="RECOUT">#N/A</definedName>
    <definedName name="Result21" hidden="1">{"'Sheet1'!$L$16"}</definedName>
    <definedName name="RFP003A" localSheetId="6">#REF!</definedName>
    <definedName name="RFP003A">#REF!</definedName>
    <definedName name="RFP003B" localSheetId="6">#REF!</definedName>
    <definedName name="RFP003B">#REF!</definedName>
    <definedName name="RFP003C" localSheetId="6">#REF!</definedName>
    <definedName name="RFP003C">#REF!</definedName>
    <definedName name="RFP003D" localSheetId="6">#REF!</definedName>
    <definedName name="RFP003D">#REF!</definedName>
    <definedName name="RFP003E" localSheetId="6">#REF!</definedName>
    <definedName name="RFP003E">#REF!</definedName>
    <definedName name="RFP003F" localSheetId="6">#REF!</definedName>
    <definedName name="RFP003F">#REF!</definedName>
    <definedName name="rong1" localSheetId="6">#REF!</definedName>
    <definedName name="rong1">#REF!</definedName>
    <definedName name="rong2" localSheetId="6">#REF!</definedName>
    <definedName name="rong2">#REF!</definedName>
    <definedName name="rong3" localSheetId="6">#REF!</definedName>
    <definedName name="rong3">#REF!</definedName>
    <definedName name="rong4" localSheetId="6">#REF!</definedName>
    <definedName name="rong4">#REF!</definedName>
    <definedName name="rong5" localSheetId="6">#REF!</definedName>
    <definedName name="rong5">#REF!</definedName>
    <definedName name="rong6" localSheetId="6">#REF!</definedName>
    <definedName name="rong6">#REF!</definedName>
    <definedName name="rtr" hidden="1">{"'Sheet1'!$L$16"}</definedName>
    <definedName name="san" localSheetId="6">#REF!</definedName>
    <definedName name="san">#REF!</definedName>
    <definedName name="sand" localSheetId="6">#REF!</definedName>
    <definedName name="sand">#REF!</definedName>
    <definedName name="sas" hidden="1">{"'Sheet1'!$L$16"}</definedName>
    <definedName name="SCH" localSheetId="6">#REF!</definedName>
    <definedName name="SCH">#REF!</definedName>
    <definedName name="sd1p" localSheetId="6">#REF!</definedName>
    <definedName name="sd1p">#REF!</definedName>
    <definedName name="sd3p" localSheetId="6">#REF!</definedName>
    <definedName name="sd3p">#REF!</definedName>
    <definedName name="sdf" hidden="1">{"'Sheet1'!$L$16"}</definedName>
    <definedName name="SDMONG" localSheetId="6">#REF!</definedName>
    <definedName name="SDMONG">#REF!</definedName>
    <definedName name="sencount" hidden="1">2</definedName>
    <definedName name="sgsgdd" hidden="1">#N/A</definedName>
    <definedName name="sgsgsgs" hidden="1">#N/A</definedName>
    <definedName name="sho" localSheetId="6">#REF!</definedName>
    <definedName name="sho">#REF!</definedName>
    <definedName name="sht" localSheetId="6">#REF!</definedName>
    <definedName name="sht">#REF!</definedName>
    <definedName name="sht1p" localSheetId="6">#REF!</definedName>
    <definedName name="sht1p">#REF!</definedName>
    <definedName name="sht3p" localSheetId="6">#REF!</definedName>
    <definedName name="sht3p">#REF!</definedName>
    <definedName name="SIZE" localSheetId="6">#REF!</definedName>
    <definedName name="SIZE">#REF!</definedName>
    <definedName name="SL_CRD" localSheetId="6">#REF!</definedName>
    <definedName name="SL_CRD">#REF!</definedName>
    <definedName name="SL_CRS" localSheetId="6">#REF!</definedName>
    <definedName name="SL_CRS">#REF!</definedName>
    <definedName name="SL_CS" localSheetId="6">#REF!</definedName>
    <definedName name="SL_CS">#REF!</definedName>
    <definedName name="SL_DD" localSheetId="6">#REF!</definedName>
    <definedName name="SL_DD">#REF!</definedName>
    <definedName name="slg" localSheetId="6">#REF!</definedName>
    <definedName name="slg">#REF!</definedName>
    <definedName name="soc3p" localSheetId="6">#REF!</definedName>
    <definedName name="soc3p">#REF!</definedName>
    <definedName name="Soi" localSheetId="6">#REF!</definedName>
    <definedName name="Soi">#REF!</definedName>
    <definedName name="soichon12" localSheetId="6">#REF!</definedName>
    <definedName name="soichon12">#REF!</definedName>
    <definedName name="soichon24" localSheetId="6">#REF!</definedName>
    <definedName name="soichon24">#REF!</definedName>
    <definedName name="soichon46" localSheetId="6">#REF!</definedName>
    <definedName name="soichon46">#REF!</definedName>
    <definedName name="solieu" localSheetId="6">#REF!</definedName>
    <definedName name="solieu">#REF!</definedName>
    <definedName name="SORT" localSheetId="6">#REF!</definedName>
    <definedName name="SORT">#REF!</definedName>
    <definedName name="SPEC" localSheetId="6">#REF!</definedName>
    <definedName name="SPEC">#REF!</definedName>
    <definedName name="SpecialPrice" localSheetId="6" hidden="1">#REF!</definedName>
    <definedName name="SpecialPrice" hidden="1">#REF!</definedName>
    <definedName name="SPECSUMMARY" localSheetId="6">#REF!</definedName>
    <definedName name="SPECSUMMARY">#REF!</definedName>
    <definedName name="SS" hidden="1">{"'Sheet1'!$L$16"}</definedName>
    <definedName name="sss" localSheetId="6">#REF!</definedName>
    <definedName name="sss">#REF!</definedName>
    <definedName name="st1p" localSheetId="6">#REF!</definedName>
    <definedName name="st1p">#REF!</definedName>
    <definedName name="st3p" localSheetId="6">#REF!</definedName>
    <definedName name="st3p">#REF!</definedName>
    <definedName name="Start_1" localSheetId="6">#REF!</definedName>
    <definedName name="Start_1">#REF!</definedName>
    <definedName name="Start_10" localSheetId="6">#REF!</definedName>
    <definedName name="Start_10">#REF!</definedName>
    <definedName name="Start_11" localSheetId="6">#REF!</definedName>
    <definedName name="Start_11">#REF!</definedName>
    <definedName name="Start_12" localSheetId="6">#REF!</definedName>
    <definedName name="Start_12">#REF!</definedName>
    <definedName name="Start_13" localSheetId="6">#REF!</definedName>
    <definedName name="Start_13">#REF!</definedName>
    <definedName name="Start_2" localSheetId="6">#REF!</definedName>
    <definedName name="Start_2">#REF!</definedName>
    <definedName name="Start_3" localSheetId="6">#REF!</definedName>
    <definedName name="Start_3">#REF!</definedName>
    <definedName name="Start_4" localSheetId="6">#REF!</definedName>
    <definedName name="Start_4">#REF!</definedName>
    <definedName name="Start_5" localSheetId="6">#REF!</definedName>
    <definedName name="Start_5">#REF!</definedName>
    <definedName name="Start_6" localSheetId="6">#REF!</definedName>
    <definedName name="Start_6">#REF!</definedName>
    <definedName name="Start_7" localSheetId="6">#REF!</definedName>
    <definedName name="Start_7">#REF!</definedName>
    <definedName name="Start_8" localSheetId="6">#REF!</definedName>
    <definedName name="Start_8">#REF!</definedName>
    <definedName name="Start_9" localSheetId="6">#REF!</definedName>
    <definedName name="Start_9">#REF!</definedName>
    <definedName name="SU" localSheetId="6">#REF!</definedName>
    <definedName name="SU">#REF!</definedName>
    <definedName name="sub" localSheetId="6">#REF!</definedName>
    <definedName name="sub">#REF!</definedName>
    <definedName name="SUMMARY" localSheetId="6">#REF!</definedName>
    <definedName name="SUMMARY">#REF!</definedName>
    <definedName name="sur" localSheetId="6">#REF!</definedName>
    <definedName name="sur">#REF!</definedName>
    <definedName name="t" hidden="1">{"'Sheet1'!$L$16"}</definedName>
    <definedName name="t101p" localSheetId="6">#REF!</definedName>
    <definedName name="t101p">#REF!</definedName>
    <definedName name="t103p" localSheetId="6">#REF!</definedName>
    <definedName name="t103p">#REF!</definedName>
    <definedName name="t10m" localSheetId="6">#REF!</definedName>
    <definedName name="t10m">#REF!</definedName>
    <definedName name="t10nc1p" localSheetId="6">#REF!</definedName>
    <definedName name="t10nc1p">#REF!</definedName>
    <definedName name="t10vl1p" localSheetId="6">#REF!</definedName>
    <definedName name="t10vl1p">#REF!</definedName>
    <definedName name="t121p" localSheetId="6">#REF!</definedName>
    <definedName name="t121p">#REF!</definedName>
    <definedName name="t123p" localSheetId="6">#REF!</definedName>
    <definedName name="t123p">#REF!</definedName>
    <definedName name="T12nc" localSheetId="6">#REF!</definedName>
    <definedName name="T12nc">#REF!</definedName>
    <definedName name="t12nc3p" localSheetId="6">#REF!</definedName>
    <definedName name="t12nc3p">#REF!</definedName>
    <definedName name="T12vc" localSheetId="6">#REF!</definedName>
    <definedName name="T12vc">#REF!</definedName>
    <definedName name="T12vl" localSheetId="6">#REF!</definedName>
    <definedName name="T12vl">#REF!</definedName>
    <definedName name="t141p" localSheetId="6">#REF!</definedName>
    <definedName name="t141p">#REF!</definedName>
    <definedName name="t143p" localSheetId="6">#REF!</definedName>
    <definedName name="t143p">#REF!</definedName>
    <definedName name="t7m" localSheetId="6">#REF!</definedName>
    <definedName name="t7m">#REF!</definedName>
    <definedName name="t8m" localSheetId="6">#REF!</definedName>
    <definedName name="t8m">#REF!</definedName>
    <definedName name="Tæng_c_ng_suÊt_hiÖn_t_i">"THOP"</definedName>
    <definedName name="TAMTINH" localSheetId="6">#REF!</definedName>
    <definedName name="TAMTINH">#REF!</definedName>
    <definedName name="TaxTV">10%</definedName>
    <definedName name="TaxXL">5%</definedName>
    <definedName name="TBA" localSheetId="6">#REF!</definedName>
    <definedName name="TBA">#REF!</definedName>
    <definedName name="tbl_ProdInfo" localSheetId="6" hidden="1">#REF!</definedName>
    <definedName name="tbl_ProdInfo" hidden="1">#REF!</definedName>
    <definedName name="tbtram" localSheetId="6">#REF!</definedName>
    <definedName name="tbtram">#REF!</definedName>
    <definedName name="TBXD" localSheetId="6">#REF!</definedName>
    <definedName name="TBXD">#REF!</definedName>
    <definedName name="TC" localSheetId="6">#REF!</definedName>
    <definedName name="TC">#REF!</definedName>
    <definedName name="TC_NHANH1" localSheetId="6">#REF!</definedName>
    <definedName name="TC_NHANH1">#REF!</definedName>
    <definedName name="TD" localSheetId="6">#REF!</definedName>
    <definedName name="TD">#REF!</definedName>
    <definedName name="TD12vl" localSheetId="6">#REF!</definedName>
    <definedName name="TD12vl">#REF!</definedName>
    <definedName name="TD1p1nc" localSheetId="6">#REF!</definedName>
    <definedName name="TD1p1nc">#REF!</definedName>
    <definedName name="td1p1vc" localSheetId="6">#REF!</definedName>
    <definedName name="td1p1vc">#REF!</definedName>
    <definedName name="TD1p1vl" localSheetId="6">#REF!</definedName>
    <definedName name="TD1p1vl">#REF!</definedName>
    <definedName name="td3p" localSheetId="6">#REF!</definedName>
    <definedName name="td3p">#REF!</definedName>
    <definedName name="TDctnc" localSheetId="6">#REF!</definedName>
    <definedName name="TDctnc">#REF!</definedName>
    <definedName name="TDctvc" localSheetId="6">#REF!</definedName>
    <definedName name="TDctvc">#REF!</definedName>
    <definedName name="TDctvl" localSheetId="6">#REF!</definedName>
    <definedName name="TDctvl">#REF!</definedName>
    <definedName name="tdia" localSheetId="6">#REF!</definedName>
    <definedName name="tdia">#REF!</definedName>
    <definedName name="tdnc1p" localSheetId="6">#REF!</definedName>
    <definedName name="tdnc1p">#REF!</definedName>
    <definedName name="tdt" localSheetId="6">#REF!</definedName>
    <definedName name="tdt">#REF!</definedName>
    <definedName name="tdtr2cnc" localSheetId="6">#REF!</definedName>
    <definedName name="tdtr2cnc">#REF!</definedName>
    <definedName name="tdtr2cvl" localSheetId="6">#REF!</definedName>
    <definedName name="tdtr2cvl">#REF!</definedName>
    <definedName name="tdvl1p" localSheetId="6">#REF!</definedName>
    <definedName name="tdvl1p">#REF!</definedName>
    <definedName name="tenck" localSheetId="6">#REF!</definedName>
    <definedName name="tenck">#REF!</definedName>
    <definedName name="Tien" localSheetId="6">#REF!</definedName>
    <definedName name="Tien">#REF!</definedName>
    <definedName name="TIENLUONG" localSheetId="6">#REF!</definedName>
    <definedName name="TIENLUONG">#REF!</definedName>
    <definedName name="Tiepdiama">9500</definedName>
    <definedName name="TIEU_HAO_VAT_TU_DZ0.4KV" localSheetId="6">#REF!</definedName>
    <definedName name="TIEU_HAO_VAT_TU_DZ0.4KV">#REF!</definedName>
    <definedName name="TIEU_HAO_VAT_TU_DZ22KV" localSheetId="6">#REF!</definedName>
    <definedName name="TIEU_HAO_VAT_TU_DZ22KV">#REF!</definedName>
    <definedName name="TIEU_HAO_VAT_TU_TBA" localSheetId="6">#REF!</definedName>
    <definedName name="TIEU_HAO_VAT_TU_TBA">#REF!</definedName>
    <definedName name="TIT" localSheetId="6">#REF!</definedName>
    <definedName name="TIT">#REF!</definedName>
    <definedName name="TITAN" localSheetId="6">#REF!</definedName>
    <definedName name="TITAN">#REF!</definedName>
    <definedName name="tk" localSheetId="6">#REF!</definedName>
    <definedName name="tk">#REF!</definedName>
    <definedName name="TKP" localSheetId="6">#REF!</definedName>
    <definedName name="TKP">#REF!</definedName>
    <definedName name="TLAC120" localSheetId="6">#REF!</definedName>
    <definedName name="TLAC120">#REF!</definedName>
    <definedName name="TLAC35" localSheetId="6">#REF!</definedName>
    <definedName name="TLAC35">#REF!</definedName>
    <definedName name="TLAC50" localSheetId="6">#REF!</definedName>
    <definedName name="TLAC50">#REF!</definedName>
    <definedName name="TLAC70" localSheetId="6">#REF!</definedName>
    <definedName name="TLAC70">#REF!</definedName>
    <definedName name="TLAC95" localSheetId="6">#REF!</definedName>
    <definedName name="TLAC95">#REF!</definedName>
    <definedName name="Tle" localSheetId="6">#REF!</definedName>
    <definedName name="Tle">#REF!</definedName>
    <definedName name="Tonmai" localSheetId="6">#REF!</definedName>
    <definedName name="Tonmai">#REF!</definedName>
    <definedName name="TONG_GIA_TRI_CONG_TRINH" localSheetId="6">#REF!</definedName>
    <definedName name="TONG_GIA_TRI_CONG_TRINH">#REF!</definedName>
    <definedName name="TONG_HOP_THI_NGHIEM_DZ0.4KV" localSheetId="6">#REF!</definedName>
    <definedName name="TONG_HOP_THI_NGHIEM_DZ0.4KV">#REF!</definedName>
    <definedName name="TONG_HOP_THI_NGHIEM_DZ22KV" localSheetId="6">#REF!</definedName>
    <definedName name="TONG_HOP_THI_NGHIEM_DZ22KV">#REF!</definedName>
    <definedName name="TONG_KE_TBA" localSheetId="6">#REF!</definedName>
    <definedName name="TONG_KE_TBA">#REF!</definedName>
    <definedName name="tongbt" localSheetId="6">#REF!</definedName>
    <definedName name="tongbt">#REF!</definedName>
    <definedName name="tongcong" localSheetId="6">#REF!</definedName>
    <definedName name="tongcong">#REF!</definedName>
    <definedName name="tongdientich" localSheetId="6">#REF!</definedName>
    <definedName name="tongdientich">#REF!</definedName>
    <definedName name="TONGDUTOAN" localSheetId="6">#REF!</definedName>
    <definedName name="TONGDUTOAN">#REF!</definedName>
    <definedName name="tongthep" localSheetId="6">#REF!</definedName>
    <definedName name="tongthep">#REF!</definedName>
    <definedName name="tongthetich" localSheetId="6">#REF!</definedName>
    <definedName name="tongthetich">#REF!</definedName>
    <definedName name="TPCP" localSheetId="6" hidden="1">#REF!</definedName>
    <definedName name="TPCP" hidden="1">#REF!</definedName>
    <definedName name="TPLRP" localSheetId="6">#REF!</definedName>
    <definedName name="TPLRP">#REF!</definedName>
    <definedName name="TT_1P" localSheetId="6">#REF!</definedName>
    <definedName name="TT_1P">#REF!</definedName>
    <definedName name="TT_3p" localSheetId="6">#REF!</definedName>
    <definedName name="TT_3p">#REF!</definedName>
    <definedName name="TTDD1P" localSheetId="6">#REF!</definedName>
    <definedName name="TTDD1P">#REF!</definedName>
    <definedName name="TTDKKH" localSheetId="6">#REF!</definedName>
    <definedName name="TTDKKH">#REF!</definedName>
    <definedName name="ttttt" hidden="1">{"'Sheet1'!$L$16"}</definedName>
    <definedName name="TTTTTTTTT" hidden="1">{"'Sheet1'!$L$16"}</definedName>
    <definedName name="ttttttttttt" hidden="1">{"'Sheet1'!$L$16"}</definedName>
    <definedName name="tttttttttttt" hidden="1">{"'Sheet1'!$L$16"}</definedName>
    <definedName name="tthi" localSheetId="6">#REF!</definedName>
    <definedName name="tthi">#REF!</definedName>
    <definedName name="ttronmk" localSheetId="6">#REF!</definedName>
    <definedName name="ttronmk">#REF!</definedName>
    <definedName name="tuyennhanh" hidden="1">{"'Sheet1'!$L$16"}</definedName>
    <definedName name="tv75nc" localSheetId="6">#REF!</definedName>
    <definedName name="tv75nc">#REF!</definedName>
    <definedName name="tv75vl" localSheetId="6">#REF!</definedName>
    <definedName name="tv75vl">#REF!</definedName>
    <definedName name="ty_le" localSheetId="6">#REF!</definedName>
    <definedName name="ty_le">#REF!</definedName>
    <definedName name="ty_le_BTN" localSheetId="6">#REF!</definedName>
    <definedName name="ty_le_BTN">#REF!</definedName>
    <definedName name="Ty_le1" localSheetId="6">#REF!</definedName>
    <definedName name="Ty_le1">#REF!</definedName>
    <definedName name="tha" hidden="1">{"'Sheet1'!$L$16"}</definedName>
    <definedName name="thang" localSheetId="6">#REF!</definedName>
    <definedName name="thang">#REF!</definedName>
    <definedName name="thang10" hidden="1">{"'Sheet1'!$L$16"}</definedName>
    <definedName name="thanhtien" localSheetId="6">#REF!</definedName>
    <definedName name="thanhtien">#REF!</definedName>
    <definedName name="THchon" localSheetId="6">#REF!</definedName>
    <definedName name="THchon">#REF!</definedName>
    <definedName name="thdt" localSheetId="6">#REF!</definedName>
    <definedName name="thdt">#REF!</definedName>
    <definedName name="THDT_HT_DAO_THUONG" localSheetId="6">#REF!</definedName>
    <definedName name="THDT_HT_DAO_THUONG">#REF!</definedName>
    <definedName name="THDT_HT_XOM_NOI" localSheetId="6">#REF!</definedName>
    <definedName name="THDT_HT_XOM_NOI">#REF!</definedName>
    <definedName name="THDT_NPP_XOM_NOI" localSheetId="6">#REF!</definedName>
    <definedName name="THDT_NPP_XOM_NOI">#REF!</definedName>
    <definedName name="THDT_TBA_XOM_NOI" localSheetId="6">#REF!</definedName>
    <definedName name="THDT_TBA_XOM_NOI">#REF!</definedName>
    <definedName name="thepban" localSheetId="6">#REF!</definedName>
    <definedName name="thepban">#REF!</definedName>
    <definedName name="thepgoc25_60" localSheetId="6">#REF!</definedName>
    <definedName name="thepgoc25_60">#REF!</definedName>
    <definedName name="thepgoc63_75" localSheetId="6">#REF!</definedName>
    <definedName name="thepgoc63_75">#REF!</definedName>
    <definedName name="thepgoc80_100" localSheetId="6">#REF!</definedName>
    <definedName name="thepgoc80_100">#REF!</definedName>
    <definedName name="thepma">10500</definedName>
    <definedName name="theptron12" localSheetId="6">#REF!</definedName>
    <definedName name="theptron12">#REF!</definedName>
    <definedName name="theptron14_22" localSheetId="6">#REF!</definedName>
    <definedName name="theptron14_22">#REF!</definedName>
    <definedName name="theptron6_8" localSheetId="6">#REF!</definedName>
    <definedName name="theptron6_8">#REF!</definedName>
    <definedName name="thetichck" localSheetId="6">#REF!</definedName>
    <definedName name="thetichck">#REF!</definedName>
    <definedName name="THGO1pnc" localSheetId="6">#REF!</definedName>
    <definedName name="THGO1pnc">#REF!</definedName>
    <definedName name="thht" localSheetId="6">#REF!</definedName>
    <definedName name="thht">#REF!</definedName>
    <definedName name="THI" localSheetId="6">#REF!</definedName>
    <definedName name="THI">#REF!</definedName>
    <definedName name="thkp3" localSheetId="6">#REF!</definedName>
    <definedName name="thkp3">#REF!</definedName>
    <definedName name="THKP7YT" hidden="1">{"'Sheet1'!$L$16"}</definedName>
    <definedName name="THOP">"THOP"</definedName>
    <definedName name="THT" localSheetId="6">#REF!</definedName>
    <definedName name="THT">#REF!</definedName>
    <definedName name="thtich1" localSheetId="6">#REF!</definedName>
    <definedName name="thtich1">#REF!</definedName>
    <definedName name="thtich2" localSheetId="6">#REF!</definedName>
    <definedName name="thtich2">#REF!</definedName>
    <definedName name="thtich3" localSheetId="6">#REF!</definedName>
    <definedName name="thtich3">#REF!</definedName>
    <definedName name="thtich4" localSheetId="6">#REF!</definedName>
    <definedName name="thtich4">#REF!</definedName>
    <definedName name="thtich5" localSheetId="6">#REF!</definedName>
    <definedName name="thtich5">#REF!</definedName>
    <definedName name="thtich6" localSheetId="6">#REF!</definedName>
    <definedName name="thtich6">#REF!</definedName>
    <definedName name="thtt" localSheetId="6">#REF!</definedName>
    <definedName name="thtt">#REF!</definedName>
    <definedName name="thu" hidden="1">{"'Sheet1'!$L$16"}</definedName>
    <definedName name="thuy" hidden="1">{"'Sheet1'!$L$16"}</definedName>
    <definedName name="thvlmoi" hidden="1">{"'Sheet1'!$L$16"}</definedName>
    <definedName name="thvlmoimoi" hidden="1">{"'Sheet1'!$L$16"}</definedName>
    <definedName name="Tra_DM_su_dung" localSheetId="6">#REF!</definedName>
    <definedName name="Tra_DM_su_dung">#REF!</definedName>
    <definedName name="Tra_don_gia_KS" localSheetId="6">#REF!</definedName>
    <definedName name="Tra_don_gia_KS">#REF!</definedName>
    <definedName name="Tra_DTCT" localSheetId="6">#REF!</definedName>
    <definedName name="Tra_DTCT">#REF!</definedName>
    <definedName name="Tra_tim_hang_mucPT_trung" localSheetId="6">#REF!</definedName>
    <definedName name="Tra_tim_hang_mucPT_trung">#REF!</definedName>
    <definedName name="Tra_TL" localSheetId="6">#REF!</definedName>
    <definedName name="Tra_TL">#REF!</definedName>
    <definedName name="Tra_ty_le2" localSheetId="6">#REF!</definedName>
    <definedName name="Tra_ty_le2">#REF!</definedName>
    <definedName name="Tra_ty_le3" localSheetId="6">#REF!</definedName>
    <definedName name="Tra_ty_le3">#REF!</definedName>
    <definedName name="Tra_ty_le4" localSheetId="6">#REF!</definedName>
    <definedName name="Tra_ty_le4">#REF!</definedName>
    <definedName name="Tra_ty_le5" localSheetId="6">#REF!</definedName>
    <definedName name="Tra_ty_le5">#REF!</definedName>
    <definedName name="TRADE2" localSheetId="6">#REF!</definedName>
    <definedName name="TRADE2">#REF!</definedName>
    <definedName name="TRAM" localSheetId="6">#REF!</definedName>
    <definedName name="TRAM">#REF!</definedName>
    <definedName name="trt" localSheetId="6">#REF!</definedName>
    <definedName name="trt">#REF!</definedName>
    <definedName name="u" hidden="1">{"'Sheet1'!$L$16"}</definedName>
    <definedName name="upnoc" localSheetId="6">#REF!</definedName>
    <definedName name="upnoc">#REF!</definedName>
    <definedName name="uu" localSheetId="6">#REF!</definedName>
    <definedName name="uu">#REF!</definedName>
    <definedName name="ư" hidden="1">{"'Sheet1'!$L$16"}</definedName>
    <definedName name="ươpkhgbvcxz" hidden="1">{"'Sheet1'!$L$16"}</definedName>
    <definedName name="v" hidden="1">{"'Sheet1'!$L$16"}</definedName>
    <definedName name="Value0" localSheetId="6">#REF!</definedName>
    <definedName name="Value0">#REF!</definedName>
    <definedName name="Value1" localSheetId="6">#REF!</definedName>
    <definedName name="Value1">#REF!</definedName>
    <definedName name="Value10" localSheetId="6">#REF!</definedName>
    <definedName name="Value10">#REF!</definedName>
    <definedName name="Value11" localSheetId="6">#REF!</definedName>
    <definedName name="Value11">#REF!</definedName>
    <definedName name="Value12" localSheetId="6">#REF!</definedName>
    <definedName name="Value12">#REF!</definedName>
    <definedName name="Value13" localSheetId="6">#REF!</definedName>
    <definedName name="Value13">#REF!</definedName>
    <definedName name="Value14" localSheetId="6">#REF!</definedName>
    <definedName name="Value14">#REF!</definedName>
    <definedName name="Value15" localSheetId="6">#REF!</definedName>
    <definedName name="Value15">#REF!</definedName>
    <definedName name="Value16" localSheetId="6">#REF!</definedName>
    <definedName name="Value16">#REF!</definedName>
    <definedName name="Value17" localSheetId="6">#REF!</definedName>
    <definedName name="Value17">#REF!</definedName>
    <definedName name="Value18" localSheetId="6">#REF!</definedName>
    <definedName name="Value18">#REF!</definedName>
    <definedName name="Value19" localSheetId="6">#REF!</definedName>
    <definedName name="Value19">#REF!</definedName>
    <definedName name="Value2" localSheetId="6">#REF!</definedName>
    <definedName name="Value2">#REF!</definedName>
    <definedName name="Value20" localSheetId="6">#REF!</definedName>
    <definedName name="Value20">#REF!</definedName>
    <definedName name="Value21" localSheetId="6">#REF!</definedName>
    <definedName name="Value21">#REF!</definedName>
    <definedName name="Value22" localSheetId="6">#REF!</definedName>
    <definedName name="Value22">#REF!</definedName>
    <definedName name="Value23" localSheetId="6">#REF!</definedName>
    <definedName name="Value23">#REF!</definedName>
    <definedName name="Value24" localSheetId="6">#REF!</definedName>
    <definedName name="Value24">#REF!</definedName>
    <definedName name="Value25" localSheetId="6">#REF!</definedName>
    <definedName name="Value25">#REF!</definedName>
    <definedName name="Value26" localSheetId="6">#REF!</definedName>
    <definedName name="Value26">#REF!</definedName>
    <definedName name="Value27" localSheetId="6">#REF!</definedName>
    <definedName name="Value27">#REF!</definedName>
    <definedName name="Value28" localSheetId="6">#REF!</definedName>
    <definedName name="Value28">#REF!</definedName>
    <definedName name="Value29" localSheetId="6">#REF!</definedName>
    <definedName name="Value29">#REF!</definedName>
    <definedName name="Value3" localSheetId="6">#REF!</definedName>
    <definedName name="Value3">#REF!</definedName>
    <definedName name="Value30" localSheetId="6">#REF!</definedName>
    <definedName name="Value30">#REF!</definedName>
    <definedName name="Value31" localSheetId="6">#REF!</definedName>
    <definedName name="Value31">#REF!</definedName>
    <definedName name="Value32" localSheetId="6">#REF!</definedName>
    <definedName name="Value32">#REF!</definedName>
    <definedName name="Value33" localSheetId="6">#REF!</definedName>
    <definedName name="Value33">#REF!</definedName>
    <definedName name="Value34" localSheetId="6">#REF!</definedName>
    <definedName name="Value34">#REF!</definedName>
    <definedName name="Value35" localSheetId="6">#REF!</definedName>
    <definedName name="Value35">#REF!</definedName>
    <definedName name="Value36" localSheetId="6">#REF!</definedName>
    <definedName name="Value36">#REF!</definedName>
    <definedName name="Value37" localSheetId="6">#REF!</definedName>
    <definedName name="Value37">#REF!</definedName>
    <definedName name="Value38" localSheetId="6">#REF!</definedName>
    <definedName name="Value38">#REF!</definedName>
    <definedName name="Value39" localSheetId="6">#REF!</definedName>
    <definedName name="Value39">#REF!</definedName>
    <definedName name="Value4" localSheetId="6">#REF!</definedName>
    <definedName name="Value4">#REF!</definedName>
    <definedName name="Value40" localSheetId="6">#REF!</definedName>
    <definedName name="Value40">#REF!</definedName>
    <definedName name="Value41" localSheetId="6">#REF!</definedName>
    <definedName name="Value41">#REF!</definedName>
    <definedName name="Value42" localSheetId="6">#REF!</definedName>
    <definedName name="Value42">#REF!</definedName>
    <definedName name="Value43" localSheetId="6">#REF!</definedName>
    <definedName name="Value43">#REF!</definedName>
    <definedName name="Value44" localSheetId="6">#REF!</definedName>
    <definedName name="Value44">#REF!</definedName>
    <definedName name="Value45" localSheetId="6">#REF!</definedName>
    <definedName name="Value45">#REF!</definedName>
    <definedName name="Value46" localSheetId="6">#REF!</definedName>
    <definedName name="Value46">#REF!</definedName>
    <definedName name="Value47" localSheetId="6">#REF!</definedName>
    <definedName name="Value47">#REF!</definedName>
    <definedName name="Value48" localSheetId="6">#REF!</definedName>
    <definedName name="Value48">#REF!</definedName>
    <definedName name="Value49" localSheetId="6">#REF!</definedName>
    <definedName name="Value49">#REF!</definedName>
    <definedName name="Value5" localSheetId="6">#REF!</definedName>
    <definedName name="Value5">#REF!</definedName>
    <definedName name="Value50" localSheetId="6">#REF!</definedName>
    <definedName name="Value50">#REF!</definedName>
    <definedName name="Value51" localSheetId="6">#REF!</definedName>
    <definedName name="Value51">#REF!</definedName>
    <definedName name="Value52" localSheetId="6">#REF!</definedName>
    <definedName name="Value52">#REF!</definedName>
    <definedName name="Value53" localSheetId="6">#REF!</definedName>
    <definedName name="Value53">#REF!</definedName>
    <definedName name="Value54" localSheetId="6">#REF!</definedName>
    <definedName name="Value54">#REF!</definedName>
    <definedName name="Value55" localSheetId="6">#REF!</definedName>
    <definedName name="Value55">#REF!</definedName>
    <definedName name="Value6" localSheetId="6">#REF!</definedName>
    <definedName name="Value6">#REF!</definedName>
    <definedName name="Value7" localSheetId="6">#REF!</definedName>
    <definedName name="Value7">#REF!</definedName>
    <definedName name="Value8" localSheetId="6">#REF!</definedName>
    <definedName name="Value8">#REF!</definedName>
    <definedName name="Value9" localSheetId="6">#REF!</definedName>
    <definedName name="Value9">#REF!</definedName>
    <definedName name="VAN_CHUYEN_DUONG_DAI_DZ0.4KV" localSheetId="6">#REF!</definedName>
    <definedName name="VAN_CHUYEN_DUONG_DAI_DZ0.4KV">#REF!</definedName>
    <definedName name="VAN_CHUYEN_DUONG_DAI_DZ22KV" localSheetId="6">#REF!</definedName>
    <definedName name="VAN_CHUYEN_DUONG_DAI_DZ22KV">#REF!</definedName>
    <definedName name="VAN_CHUYEN_VAT_TU_CHUNG" localSheetId="6">#REF!</definedName>
    <definedName name="VAN_CHUYEN_VAT_TU_CHUNG">#REF!</definedName>
    <definedName name="VAN_TRUNG_CHUYEN_VAT_TU_CHUNG" localSheetId="6">#REF!</definedName>
    <definedName name="VAN_TRUNG_CHUYEN_VAT_TU_CHUNG">#REF!</definedName>
    <definedName name="VARIINST" localSheetId="6">#REF!</definedName>
    <definedName name="VARIINST">#REF!</definedName>
    <definedName name="VARIPURC" localSheetId="6">#REF!</definedName>
    <definedName name="VARIPURC">#REF!</definedName>
    <definedName name="vat" localSheetId="6">#REF!</definedName>
    <definedName name="vat">#REF!</definedName>
    <definedName name="VAT_LIEU_DEN_CHAN_CONG_TRINH" localSheetId="6">#REF!</definedName>
    <definedName name="VAT_LIEU_DEN_CHAN_CONG_TRINH">#REF!</definedName>
    <definedName name="VATM" hidden="1">{"'Sheet1'!$L$16"}</definedName>
    <definedName name="vbtchongnuocm300" localSheetId="6">#REF!</definedName>
    <definedName name="vbtchongnuocm300">#REF!</definedName>
    <definedName name="vbtm150" localSheetId="6">#REF!</definedName>
    <definedName name="vbtm150">#REF!</definedName>
    <definedName name="vbtm300" localSheetId="6">#REF!</definedName>
    <definedName name="vbtm300">#REF!</definedName>
    <definedName name="vbtm400" localSheetId="6">#REF!</definedName>
    <definedName name="vbtm400">#REF!</definedName>
    <definedName name="vccot" localSheetId="6">#REF!</definedName>
    <definedName name="vccot">#REF!</definedName>
    <definedName name="vcdc" localSheetId="6">#REF!</definedName>
    <definedName name="vcdc">#REF!</definedName>
    <definedName name="vcoto" hidden="1">{"'Sheet1'!$L$16"}</definedName>
    <definedName name="vct" localSheetId="6">#REF!</definedName>
    <definedName name="vct">#REF!</definedName>
    <definedName name="VCTT" localSheetId="6">#REF!</definedName>
    <definedName name="VCTT">#REF!</definedName>
    <definedName name="VCVBT1" localSheetId="6">#REF!</definedName>
    <definedName name="VCVBT1">#REF!</definedName>
    <definedName name="VCVBT2" localSheetId="6">#REF!</definedName>
    <definedName name="VCVBT2">#REF!</definedName>
    <definedName name="VCHT" localSheetId="6">#REF!</definedName>
    <definedName name="VCHT">#REF!</definedName>
    <definedName name="vd3p" localSheetId="6">#REF!</definedName>
    <definedName name="vd3p">#REF!</definedName>
    <definedName name="vgk" localSheetId="6">#REF!</definedName>
    <definedName name="vgk">#REF!</definedName>
    <definedName name="vgt" localSheetId="6">#REF!</definedName>
    <definedName name="vgt">#REF!</definedName>
    <definedName name="Viet" hidden="1">{"'Sheet1'!$L$16"}</definedName>
    <definedName name="vkcauthang" localSheetId="6">#REF!</definedName>
    <definedName name="vkcauthang">#REF!</definedName>
    <definedName name="vksan" localSheetId="6">#REF!</definedName>
    <definedName name="vksan">#REF!</definedName>
    <definedName name="vl" localSheetId="6">#REF!</definedName>
    <definedName name="vl">#REF!</definedName>
    <definedName name="vl3p" localSheetId="6">#REF!</definedName>
    <definedName name="vl3p">#REF!</definedName>
    <definedName name="VLCT3p" localSheetId="6">#REF!</definedName>
    <definedName name="VLCT3p">#REF!</definedName>
    <definedName name="vldg" localSheetId="6">#REF!</definedName>
    <definedName name="vldg">#REF!</definedName>
    <definedName name="vldn400" localSheetId="6">#REF!</definedName>
    <definedName name="vldn400">#REF!</definedName>
    <definedName name="vldn600" localSheetId="6">#REF!</definedName>
    <definedName name="vldn600">#REF!</definedName>
    <definedName name="VLIEU" localSheetId="6">#REF!</definedName>
    <definedName name="VLIEU">#REF!</definedName>
    <definedName name="VLM" localSheetId="6">#REF!</definedName>
    <definedName name="VLM">#REF!</definedName>
    <definedName name="vltram" localSheetId="6">#REF!</definedName>
    <definedName name="vltram">#REF!</definedName>
    <definedName name="vr3p" localSheetId="6">#REF!</definedName>
    <definedName name="vr3p">#REF!</definedName>
    <definedName name="W" localSheetId="6">#REF!</definedName>
    <definedName name="W">#REF!</definedName>
    <definedName name="wrn.aaa." hidden="1">{#N/A,#N/A,FALSE,"Sheet1";#N/A,#N/A,FALSE,"Sheet1";#N/A,#N/A,FALSE,"Sheet1"}</definedName>
    <definedName name="wrn.Bang._.ke._.nhan._.hang." hidden="1">{#N/A,#N/A,FALSE,"Ke khai NH"}</definedName>
    <definedName name="wrn.cong." hidden="1">{#N/A,#N/A,FALSE,"Sheet1"}</definedName>
    <definedName name="wrn.Che._.do._.duoc._.huong." hidden="1">{#N/A,#N/A,FALSE,"BN (2)"}</definedName>
    <definedName name="wrn.chi._.tiÆt." hidden="1">{#N/A,#N/A,FALSE,"Chi ti?t"}</definedName>
    <definedName name="wrn.Giáy._.bao._.no." hidden="1">{#N/A,#N/A,FALSE,"BN"}</definedName>
    <definedName name="wrn.Report." hidden="1">{"Offgrid",#N/A,FALSE,"OFFGRID";"Region",#N/A,FALSE,"REGION";"Offgrid -2",#N/A,FALSE,"OFFGRID";"WTP",#N/A,FALSE,"WTP";"WTP -2",#N/A,FALSE,"WTP";"Project",#N/A,FALSE,"PROJECT";"Summary -2",#N/A,FALSE,"SUMMARY"}</definedName>
    <definedName name="wrn.vd." hidden="1">{#N/A,#N/A,TRUE,"BT M200 da 10x20"}</definedName>
    <definedName name="wrnf.report" hidden="1">{"Offgrid",#N/A,FALSE,"OFFGRID";"Region",#N/A,FALSE,"REGION";"Offgrid -2",#N/A,FALSE,"OFFGRID";"WTP",#N/A,FALSE,"WTP";"WTP -2",#N/A,FALSE,"WTP";"Project",#N/A,FALSE,"PROJECT";"Summary -2",#N/A,FALSE,"SUMMARY"}</definedName>
    <definedName name="x1pind" localSheetId="6">#REF!</definedName>
    <definedName name="x1pind">#REF!</definedName>
    <definedName name="X1pINDnc" localSheetId="6">#REF!</definedName>
    <definedName name="X1pINDnc">#REF!</definedName>
    <definedName name="X1pINDvc" localSheetId="6">#REF!</definedName>
    <definedName name="X1pINDvc">#REF!</definedName>
    <definedName name="X1pINDvl" localSheetId="6">#REF!</definedName>
    <definedName name="X1pINDvl">#REF!</definedName>
    <definedName name="x1pint" localSheetId="6">#REF!</definedName>
    <definedName name="x1pint">#REF!</definedName>
    <definedName name="x1ping" localSheetId="6">#REF!</definedName>
    <definedName name="x1ping">#REF!</definedName>
    <definedName name="X1pINGnc" localSheetId="6">#REF!</definedName>
    <definedName name="X1pINGnc">#REF!</definedName>
    <definedName name="X1pINGvc" localSheetId="6">#REF!</definedName>
    <definedName name="X1pINGvc">#REF!</definedName>
    <definedName name="X1pINGvl" localSheetId="6">#REF!</definedName>
    <definedName name="X1pINGvl">#REF!</definedName>
    <definedName name="XCCT">0.5</definedName>
    <definedName name="xd0.6" localSheetId="6">#REF!</definedName>
    <definedName name="xd0.6">#REF!</definedName>
    <definedName name="xd1.3" localSheetId="6">#REF!</definedName>
    <definedName name="xd1.3">#REF!</definedName>
    <definedName name="xd1.5" localSheetId="6">#REF!</definedName>
    <definedName name="xd1.5">#REF!</definedName>
    <definedName name="xfco" localSheetId="6">#REF!</definedName>
    <definedName name="xfco">#REF!</definedName>
    <definedName name="xfco3p" localSheetId="6">#REF!</definedName>
    <definedName name="xfco3p">#REF!</definedName>
    <definedName name="XFCOnc" localSheetId="6">#REF!</definedName>
    <definedName name="XFCOnc">#REF!</definedName>
    <definedName name="xfcotnc" localSheetId="6">#REF!</definedName>
    <definedName name="xfcotnc">#REF!</definedName>
    <definedName name="xfcotvl" localSheetId="6">#REF!</definedName>
    <definedName name="xfcotvl">#REF!</definedName>
    <definedName name="XFCOvl" localSheetId="6">#REF!</definedName>
    <definedName name="XFCOvl">#REF!</definedName>
    <definedName name="xgc100" localSheetId="6">#REF!</definedName>
    <definedName name="xgc100">#REF!</definedName>
    <definedName name="xgc150" localSheetId="6">#REF!</definedName>
    <definedName name="xgc150">#REF!</definedName>
    <definedName name="xgc200" localSheetId="6">#REF!</definedName>
    <definedName name="xgc200">#REF!</definedName>
    <definedName name="xh" localSheetId="6">#REF!</definedName>
    <definedName name="xh">#REF!</definedName>
    <definedName name="xhn" localSheetId="6">#REF!</definedName>
    <definedName name="xhn">#REF!</definedName>
    <definedName name="xig" localSheetId="6">#REF!</definedName>
    <definedName name="xig">#REF!</definedName>
    <definedName name="xig1" localSheetId="6">#REF!</definedName>
    <definedName name="xig1">#REF!</definedName>
    <definedName name="xig1p" localSheetId="6">#REF!</definedName>
    <definedName name="xig1p">#REF!</definedName>
    <definedName name="xig3p" localSheetId="6">#REF!</definedName>
    <definedName name="xig3p">#REF!</definedName>
    <definedName name="XIGnc" localSheetId="6">#REF!</definedName>
    <definedName name="XIGnc">#REF!</definedName>
    <definedName name="XIGvc" localSheetId="6">#REF!</definedName>
    <definedName name="XIGvc">#REF!</definedName>
    <definedName name="XIGvl" localSheetId="6">#REF!</definedName>
    <definedName name="XIGvl">#REF!</definedName>
    <definedName name="ximang" localSheetId="6">#REF!</definedName>
    <definedName name="ximang">#REF!</definedName>
    <definedName name="xin" localSheetId="6">#REF!</definedName>
    <definedName name="xin">#REF!</definedName>
    <definedName name="xin190" localSheetId="6">#REF!</definedName>
    <definedName name="xin190">#REF!</definedName>
    <definedName name="xin1903p" localSheetId="6">#REF!</definedName>
    <definedName name="xin1903p">#REF!</definedName>
    <definedName name="xin3p" localSheetId="6">#REF!</definedName>
    <definedName name="xin3p">#REF!</definedName>
    <definedName name="xind" localSheetId="6">#REF!</definedName>
    <definedName name="xind">#REF!</definedName>
    <definedName name="xind1p" localSheetId="6">#REF!</definedName>
    <definedName name="xind1p">#REF!</definedName>
    <definedName name="xind3p" localSheetId="6">#REF!</definedName>
    <definedName name="xind3p">#REF!</definedName>
    <definedName name="xindnc1p" localSheetId="6">#REF!</definedName>
    <definedName name="xindnc1p">#REF!</definedName>
    <definedName name="xindvl1p" localSheetId="6">#REF!</definedName>
    <definedName name="xindvl1p">#REF!</definedName>
    <definedName name="XINnc" localSheetId="6">#REF!</definedName>
    <definedName name="XINnc">#REF!</definedName>
    <definedName name="xint1p" localSheetId="6">#REF!</definedName>
    <definedName name="xint1p">#REF!</definedName>
    <definedName name="XINvc" localSheetId="6">#REF!</definedName>
    <definedName name="XINvc">#REF!</definedName>
    <definedName name="XINvl" localSheetId="6">#REF!</definedName>
    <definedName name="XINvl">#REF!</definedName>
    <definedName name="xing1p" localSheetId="6">#REF!</definedName>
    <definedName name="xing1p">#REF!</definedName>
    <definedName name="xingnc1p" localSheetId="6">#REF!</definedName>
    <definedName name="xingnc1p">#REF!</definedName>
    <definedName name="xingvl1p" localSheetId="6">#REF!</definedName>
    <definedName name="xingvl1p">#REF!</definedName>
    <definedName name="xit" localSheetId="6">#REF!</definedName>
    <definedName name="xit">#REF!</definedName>
    <definedName name="xit1" localSheetId="6">#REF!</definedName>
    <definedName name="xit1">#REF!</definedName>
    <definedName name="xit1p" localSheetId="6">#REF!</definedName>
    <definedName name="xit1p">#REF!</definedName>
    <definedName name="xit3p" localSheetId="6">#REF!</definedName>
    <definedName name="xit3p">#REF!</definedName>
    <definedName name="XITnc" localSheetId="6">#REF!</definedName>
    <definedName name="XITnc">#REF!</definedName>
    <definedName name="XITvc" localSheetId="6">#REF!</definedName>
    <definedName name="XITvc">#REF!</definedName>
    <definedName name="XITvl" localSheetId="6">#REF!</definedName>
    <definedName name="XITvl">#REF!</definedName>
    <definedName name="xk0.6" localSheetId="6">#REF!</definedName>
    <definedName name="xk0.6">#REF!</definedName>
    <definedName name="xk1.3" localSheetId="6">#REF!</definedName>
    <definedName name="xk1.3">#REF!</definedName>
    <definedName name="xk1.5" localSheetId="6">#REF!</definedName>
    <definedName name="xk1.5">#REF!</definedName>
    <definedName name="xld1.4" localSheetId="6">#REF!</definedName>
    <definedName name="xld1.4">#REF!</definedName>
    <definedName name="xlk1.4" localSheetId="6">#REF!</definedName>
    <definedName name="xlk1.4">#REF!</definedName>
    <definedName name="xls" hidden="1">{"'Sheet1'!$L$16"}</definedName>
    <definedName name="xlttbninh" hidden="1">{"'Sheet1'!$L$16"}</definedName>
    <definedName name="XM" localSheetId="6">#REF!</definedName>
    <definedName name="XM">#REF!</definedName>
    <definedName name="xmcax" localSheetId="6">#REF!</definedName>
    <definedName name="xmcax">#REF!</definedName>
    <definedName name="xn" localSheetId="6">#REF!</definedName>
    <definedName name="xn">#REF!</definedName>
    <definedName name="xx" localSheetId="6">#REF!</definedName>
    <definedName name="xx">#REF!</definedName>
    <definedName name="y" localSheetId="6">#REF!</definedName>
    <definedName name="y">#REF!</definedName>
    <definedName name="z" hidden="1">{"'Sheet1'!$L$16"}</definedName>
    <definedName name="ZXD" localSheetId="6">#REF!</definedName>
    <definedName name="ZXD">#REF!</definedName>
    <definedName name="ZYX" localSheetId="6">#REF!</definedName>
    <definedName name="ZYX">#REF!</definedName>
    <definedName name="ZZZ" localSheetId="6">#REF!</definedName>
    <definedName name="ZZZ">#REF!</definedName>
  </definedNames>
  <calcPr fullCalcOnLoad="1"/>
</workbook>
</file>

<file path=xl/comments6.xml><?xml version="1.0" encoding="utf-8"?>
<comments xmlns="http://schemas.openxmlformats.org/spreadsheetml/2006/main">
  <authors>
    <author>Admin</author>
  </authors>
  <commentList>
    <comment ref="B15" authorId="0">
      <text>
        <r>
          <rPr>
            <b/>
            <sz val="9"/>
            <rFont val="Tahoma"/>
            <family val="2"/>
          </rPr>
          <t>Admin:</t>
        </r>
        <r>
          <rPr>
            <sz val="9"/>
            <rFont val="Tahoma"/>
            <family val="2"/>
          </rPr>
          <t xml:space="preserve">
QĐ 691/QĐ-UBND ngày 22/10/2018 V/v thực hiện điều chỉnh chủ trương đầu tư dự án khai thác quỹ đất....</t>
        </r>
      </text>
    </comment>
    <comment ref="H13" authorId="0">
      <text>
        <r>
          <rPr>
            <b/>
            <sz val="9"/>
            <rFont val="Tahoma"/>
            <family val="2"/>
          </rPr>
          <t>Admin:</t>
        </r>
        <r>
          <rPr>
            <sz val="9"/>
            <rFont val="Tahoma"/>
            <family val="2"/>
          </rPr>
          <t xml:space="preserve">
Theo QĐ điều chỉnh bổ sung 691/QĐ-UBND ngày 22/10/2018 của UBND huyện</t>
        </r>
      </text>
    </comment>
    <comment ref="B14" authorId="0">
      <text>
        <r>
          <rPr>
            <b/>
            <sz val="9"/>
            <rFont val="Tahoma"/>
            <family val="2"/>
          </rPr>
          <t>Admin:</t>
        </r>
        <r>
          <rPr>
            <sz val="9"/>
            <rFont val="Tahoma"/>
            <family val="2"/>
          </rPr>
          <t xml:space="preserve">
QĐ 533/QĐ-UBND ngày 19/5/2016 của UBND tỉnh Kon Tum</t>
        </r>
      </text>
    </comment>
  </commentList>
</comments>
</file>

<file path=xl/sharedStrings.xml><?xml version="1.0" encoding="utf-8"?>
<sst xmlns="http://schemas.openxmlformats.org/spreadsheetml/2006/main" count="972" uniqueCount="317">
  <si>
    <t>ĐVT: Triệu đồng</t>
  </si>
  <si>
    <t>TT</t>
  </si>
  <si>
    <t>Nguồn vốn</t>
  </si>
  <si>
    <t>Ghi chú</t>
  </si>
  <si>
    <t>I</t>
  </si>
  <si>
    <t>-</t>
  </si>
  <si>
    <t>II</t>
  </si>
  <si>
    <t>Chủ đầu tư</t>
  </si>
  <si>
    <t>Địa điểm xây dựng</t>
  </si>
  <si>
    <t>Quyết định đầu tư</t>
  </si>
  <si>
    <t>Tổng mức đầu tư</t>
  </si>
  <si>
    <t>Trong đó: NSĐP</t>
  </si>
  <si>
    <t>Tổng số</t>
  </si>
  <si>
    <t>Số QĐ, ngày tháng năm phê duyệt</t>
  </si>
  <si>
    <t>Tổng số (tất cả các nguồn vốn)</t>
  </si>
  <si>
    <t>Trong đó</t>
  </si>
  <si>
    <t>a</t>
  </si>
  <si>
    <t>Huyện Ia H'Drai</t>
  </si>
  <si>
    <t>b</t>
  </si>
  <si>
    <t>c</t>
  </si>
  <si>
    <t>Vốn ĐTPT</t>
  </si>
  <si>
    <t>Tổng cộng</t>
  </si>
  <si>
    <t>Dự kiến kế hoạch trung hạn giai đoạn 2016 - 2020</t>
  </si>
  <si>
    <t>Trong đó: Thu hồi vốn ứng trước kế hoạch</t>
  </si>
  <si>
    <t>CÁC NGUỒN VỐN THUỘC NGÂN SÁCH ĐỊA PHƯƠNG</t>
  </si>
  <si>
    <t>Huyện giao</t>
  </si>
  <si>
    <t>1.1</t>
  </si>
  <si>
    <t>1.2</t>
  </si>
  <si>
    <t>Đơn vị tính: Triệu đồng</t>
  </si>
  <si>
    <t>Nguồn vốn/Danh mục dự án</t>
  </si>
  <si>
    <t>Đơn vị thực hiện</t>
  </si>
  <si>
    <t>Kế hoạch trung hạn 5 năm 2016 - 2020</t>
  </si>
  <si>
    <t>Vốn đã bố trí đến hết năm Kế hoạch 2017</t>
  </si>
  <si>
    <t>Chuẩn bị đầu tư</t>
  </si>
  <si>
    <t>Đường giao thông ĐĐT 38</t>
  </si>
  <si>
    <t>BQL ĐT&amp;XD</t>
  </si>
  <si>
    <t>Thực hiện dự  án</t>
  </si>
  <si>
    <t>Đường giao thông ĐĐT12</t>
  </si>
  <si>
    <t>2.1</t>
  </si>
  <si>
    <t>2.2</t>
  </si>
  <si>
    <t>Đường Quy hoạch TTHC xã Ia Đal</t>
  </si>
  <si>
    <t>Đường Quy hoạch TTHC xã Ia Dom</t>
  </si>
  <si>
    <t>Đường giao thông số 2 thôn 1, xã Ia Tơi</t>
  </si>
  <si>
    <t>Phòng Kinh tế &amp; Hạ tầng</t>
  </si>
  <si>
    <t>Xã Ia Tơi</t>
  </si>
  <si>
    <t>Xã Ia Dom</t>
  </si>
  <si>
    <t>Xã Ia Đal</t>
  </si>
  <si>
    <t>Danh mục dự án</t>
  </si>
  <si>
    <t>Thời gian KC-HT</t>
  </si>
  <si>
    <t>Tổng kế hoạch vốn giai đoạn 2016-2020</t>
  </si>
  <si>
    <t>NSTW</t>
  </si>
  <si>
    <t>Nguồn NSĐP và huy động khác</t>
  </si>
  <si>
    <t>Thời gian khởi công hoàn thành</t>
  </si>
  <si>
    <t>Vốn đã bố trí đến hết năm kế hoạch năm 2016</t>
  </si>
  <si>
    <t>UBND huyện</t>
  </si>
  <si>
    <t>Địa điểm XD</t>
  </si>
  <si>
    <t>Đường giao thông số 4 thôn 1-GĐ1, xã Ia Tơi.</t>
  </si>
  <si>
    <t>Đường giao thông thôn 1, xã Ia Dom (Đoạn từ trung tâm xã đi nhà máy cấp nước sinh hoạt trung tâm huyện Ia H’Drai (D1-1))</t>
  </si>
  <si>
    <t>2018-2019</t>
  </si>
  <si>
    <t>Đường giao thông nội bộ khu dân cư thôn Ia Đal, xã Ia Đal (Đoạn trung tâm xã Ia Đal (Đ4))</t>
  </si>
  <si>
    <t>KẾ HOẠCH PHÂN BỔ VỐN NGÂN SÁCH TRUNG ƯƠNG HỖ TRỢ NGƯỜI CÓ CÔNG VỚI CÁCH MẠNG VỀ NHÀ Ở THEO QUYẾT ĐỊNH SỐ 22/2013/QĐ-TTG</t>
  </si>
  <si>
    <t>Hỗ trợ người có công với cách mạng về nhà ở theo quyết định số 22/2013/QĐ-TTg</t>
  </si>
  <si>
    <t>Hỗ trợ phát triển sản xuất liên kết theo chuỗi giá trị</t>
  </si>
  <si>
    <t>Đào tạo nghề cho lao động nông thôn</t>
  </si>
  <si>
    <t>Phòng NN&amp;PTNT</t>
  </si>
  <si>
    <t>Kinh phí quản lý</t>
  </si>
  <si>
    <t>Các hoạt động khác</t>
  </si>
  <si>
    <t>Tổng cộng (I+II)</t>
  </si>
  <si>
    <t>Truyền thông và giảm nghèo về thông tin</t>
  </si>
  <si>
    <t>Nâng cao năng lực và giám sát, đánh giá thực hiện Chương trình</t>
  </si>
  <si>
    <t>KẾ HOẠCH VỐN ĐẦU TƯ NGUỒN THU ĐỂ LẠI CHƯA ĐƯA VÀO CÂN ĐỐI NGÂN SÁCH NHÀ NƯỚC</t>
  </si>
  <si>
    <t>Xã Dom</t>
  </si>
  <si>
    <t>Biểu số 03-ĐT</t>
  </si>
  <si>
    <t>Tr.đó: NSĐP</t>
  </si>
  <si>
    <t>Trường Tiểu học Lê Quý Đôn. Hạng mục: Nhà hiệu bộ và hạng mục phụ trợ</t>
  </si>
  <si>
    <t>(Kèm theo Quyết định số 1406/QĐ-UBND ngày 19/12/2017 của UBND huyện Ia H'Drai)</t>
  </si>
  <si>
    <t>Kế hoạch năm 2019</t>
  </si>
  <si>
    <t>Các dự án dự kiến hoàn thành năm 2019</t>
  </si>
  <si>
    <t>Các dự án khởi công mới năm 2019</t>
  </si>
  <si>
    <t xml:space="preserve">Đường giao thông số 2, xã Ia Tơi; </t>
  </si>
  <si>
    <t>Thôn Ia Đal, xã Ia Đal</t>
  </si>
  <si>
    <t>Thôn 1, xã Ia Tơi</t>
  </si>
  <si>
    <t xml:space="preserve"> Xã Ia Dom</t>
  </si>
  <si>
    <t xml:space="preserve">Đường  GTNT TT xã Ia Dom (D1,D2,D3), thôn1, Ia Dom </t>
  </si>
  <si>
    <t>Đường giao thông nội bộ khu dân cư TT xã Ia Đal (Đ5), Thôn Ia Đal, xã Ia Đal</t>
  </si>
  <si>
    <t>Thôn 1, xã Ia Dom</t>
  </si>
  <si>
    <t>KẾ HOẠCH ĐẦU TƯ VỐN CHƯƠNG TRÌNH MỤC TIÊU QUỐC GIA GiẢM NGHÈO BỀN VỮNG NĂM 2019</t>
  </si>
  <si>
    <t xml:space="preserve">Đường GTNT NT3-1, thôn 3, Ia Dom </t>
  </si>
  <si>
    <t>Năm 2017: 110 triệu đồng</t>
  </si>
  <si>
    <t>Năm 2017: 51 triệu đồng</t>
  </si>
  <si>
    <t>KẾ HOẠCH ĐẦU TƯ VỐN CHƯƠNG TRÌNH MỤC TIÊU QUỐC GIA XÂY DỰNG NÔNG THÔN MỚI NĂM 2019</t>
  </si>
  <si>
    <t>Vốn đã bố trí đến hết năm 2018</t>
  </si>
  <si>
    <t>Lưới điện vào điểm dân cư làng cá thôn 7, xã Ia Tơi, huyện Ia H'Drai</t>
  </si>
  <si>
    <t>thôn 7, xã Ia Tơi,</t>
  </si>
  <si>
    <t>Điểm trường nầm non thôn 1, 2, xã Ia Đal</t>
  </si>
  <si>
    <t>Đường giao thông nội bộ điểm dân cư số 20, thôn 7, xã Ia Đal</t>
  </si>
  <si>
    <t>Đường giao thông nội bộ khu dân cư TT xã Ia Đal (Đ3), Thôn Ia Đal, xã Ia Đal;</t>
  </si>
  <si>
    <t>Đường giao thông nội bộ khu dân cư TT xã Ia Đal (Đ4), Thôn Ia Đal, xã Ia Đal</t>
  </si>
  <si>
    <t>Đường giao thông Thôn 2 (Nông trương 3 cao su Chư Mon Ray)</t>
  </si>
  <si>
    <t>Thôn 2, xã Ia Đal</t>
  </si>
  <si>
    <t>2019-2020</t>
  </si>
  <si>
    <t>Đường GTNT từ nhà máy mủ cao su đi thôn 3 xã Ia Dom</t>
  </si>
  <si>
    <t>thôn 3, xã Ia Dom</t>
  </si>
  <si>
    <t>Kè chống sạt lở (Khu trung tâm hành chính huyện) phía sau Huyện ủy</t>
  </si>
  <si>
    <t>Thôn 1, 2 xã Ia Đal</t>
  </si>
  <si>
    <t>Tổng (tất cả các nguồn vốn)</t>
  </si>
  <si>
    <t>Đơn vị tính: Triệu Đồng</t>
  </si>
  <si>
    <t>TMĐT Quyết định đầu tư hoặc điều chỉnh</t>
  </si>
  <si>
    <t xml:space="preserve">Tổng cộng: </t>
  </si>
  <si>
    <t>Dự án chuyển tiếp</t>
  </si>
  <si>
    <t>Dự án khởi công mới</t>
  </si>
  <si>
    <t>(*)</t>
  </si>
  <si>
    <t xml:space="preserve">Dự án khai thác quỹ đất để phát triển kết cấu hạ tầng, bố trí dân cư dọc hai bên Quốc lộ 14C đoạn từ Trung tâm hành chính huyện đến ngã 3 Quốc lộ 14C- Sê San 3 dự kiến kế hoạch năm 2018 thu từ tiền sử dụng đất 12.000 triệu đồng, nhưng dự án chưa được phê duyệt nên chưa triển khai thực hiện. </t>
  </si>
  <si>
    <t>BQL ĐT-XD</t>
  </si>
  <si>
    <t>2016-2020</t>
  </si>
  <si>
    <t xml:space="preserve"> -</t>
  </si>
  <si>
    <t>Dự án khai thác quỹ đất để phát triển kết cấu hạ tầng trung tâm hành chính huyện Ia H'Drai</t>
  </si>
  <si>
    <t>Dự án khai thác quỹ đất để phát triển kết cấu hạ tầng trung tâm hành chính huyện Ia H'Drai (*)</t>
  </si>
  <si>
    <t>Dự án khai thác quỹ đất để phát triển kết cấu hạ tầng, bố trí dân cư dọc hai bên Quốc lộ 14C đoạn từ Trung tâm hành chính huyện đến ngã 3 Quốc lộ 14C- Sê San 3 (**)</t>
  </si>
  <si>
    <t>(**)</t>
  </si>
  <si>
    <t>Vốn đầu tư phát triển</t>
  </si>
  <si>
    <t>Số QĐ, ngày ban hành</t>
  </si>
  <si>
    <t xml:space="preserve">TMĐT Quyết định đầu tư ban đầu hoặc QĐ điều chỉnh </t>
  </si>
  <si>
    <t>Số, ngày</t>
  </si>
  <si>
    <t>KẾ HOẠCH VỐN NGÂN SÁCH TRUNG ƯƠNG HỖ TRỢ NGƯỜI CÓ CÔNG VỚI CÁCH MẠNG VỀ NHÀ Ở THEO QUYẾT ĐỊNH SỐ 22/2013/QĐ-TTg</t>
  </si>
  <si>
    <t>Kế hoạch 2016-2020</t>
  </si>
  <si>
    <t>Kế hoạch 2019</t>
  </si>
  <si>
    <t>Hỗ trợ người có công với cách mạng về nhà ở theo Quyết định số 22/2013/QĐ-Thủ tướng Chính phủ</t>
  </si>
  <si>
    <t>ĐVT: Triệu Đồng</t>
  </si>
  <si>
    <t>(Kèm theo Công văn số 85/PTCKH-ĐT ngày 29/11/2018 của Phòng Tài chính - Kế hoạch huyện)</t>
  </si>
  <si>
    <t>OK</t>
  </si>
  <si>
    <t>Phát triển ngành nghề nông thôn</t>
  </si>
  <si>
    <t>Tập huấn nâng cao năng lực cán bộ các cấp</t>
  </si>
  <si>
    <t>UBND xã Ia Dom</t>
  </si>
  <si>
    <t>UBND Ia Đal</t>
  </si>
  <si>
    <t>UBND xã Ia Tơi</t>
  </si>
  <si>
    <t>Tuyên truyền vận động nông thôn mới</t>
  </si>
  <si>
    <t>Vốn sự nghiệp (1+2+3+4+5)</t>
  </si>
  <si>
    <t>A</t>
  </si>
  <si>
    <t>Dự án 2: Chương trình 135</t>
  </si>
  <si>
    <t>Dự án 1: Chương trình 30a</t>
  </si>
  <si>
    <t>Vốn sự nghiệp (1+2)</t>
  </si>
  <si>
    <t>Đường giao thông từ  Đồn Suối Cát đi Trung tâm xã Ia Đal</t>
  </si>
  <si>
    <t>Đường giao thông nối tiếp từ đường ĐĐT02 đi cầu Drai (Đoạn Km0+00-Km1+850)</t>
  </si>
  <si>
    <t>Đường giao thông từ Cầu Drai đến Đường tuần tra Biên giới tại khu vực Hồ Le (Đoạn Km3+426,82 - Km6+475,67)</t>
  </si>
  <si>
    <t xml:space="preserve">Trường Trung học Cơ sở Bế Văn Đàn xã Ia Đal </t>
  </si>
  <si>
    <t>Hồ chứa nước số 2 trung tâm hành chính huyện</t>
  </si>
  <si>
    <t xml:space="preserve">Hồ chứa nước Thôn 1, Thôn 2 xã Ia Đal, huyện Ia H’Drai </t>
  </si>
  <si>
    <t>2019 - 2020</t>
  </si>
  <si>
    <t>Tổng cộng (A+B)</t>
  </si>
  <si>
    <t>Đài truyền thanh-Truyền hình huyện</t>
  </si>
  <si>
    <t xml:space="preserve">Phòng Nội vụ huyện </t>
  </si>
  <si>
    <t>Thực hiện các nội dung có tính chất đặc thù</t>
  </si>
  <si>
    <t>QĐ 691/QĐ-UBND ngày 22/10/2018 của UBND huyện</t>
  </si>
  <si>
    <t>533/QĐ-UBND ngày 19/5/2016  của UBND tỉnh</t>
  </si>
  <si>
    <t>Đường giao thông thôn Chư Hem, xã Ia Đal</t>
  </si>
  <si>
    <t>Vốn sự nghiệp (1+2+3+4+5+6)</t>
  </si>
  <si>
    <t>Thực hiện dự án</t>
  </si>
  <si>
    <t>Đường GTNT số 3, thôn 1, xã Ia Tơi</t>
  </si>
  <si>
    <t>Điểm trường tiểu học thôn 9 xã Ia Tơi</t>
  </si>
  <si>
    <t>Thôn 9, Xã Ia Tơi</t>
  </si>
  <si>
    <t>xã Ia Tơi</t>
  </si>
  <si>
    <t>Điểm trường mầm non thôn 8 xã Ia Tơi</t>
  </si>
  <si>
    <t>Thôn 8, Xã Ia Tơi</t>
  </si>
  <si>
    <t>Đường GTNT Chư Hem-1 thôn Chư Hem</t>
  </si>
  <si>
    <t>Thôn Chư Hem, xã Ia Đal</t>
  </si>
  <si>
    <t>Đường GTNT NT6-1 thôn 6, xã Ia Đal</t>
  </si>
  <si>
    <t>thôn 6, xã Ia Đal</t>
  </si>
  <si>
    <t>Thôn 7, xã Ia Tơi</t>
  </si>
  <si>
    <t>Đường GTNT và hạng mục khác Khu vực làng cá, thôn 7 xã Ia Tơi</t>
  </si>
  <si>
    <r>
      <t xml:space="preserve">Số vốn chưa phân bổ </t>
    </r>
    <r>
      <rPr>
        <b/>
        <i/>
        <sz val="13"/>
        <color indexed="18"/>
        <rFont val="Narrow"/>
        <family val="0"/>
      </rPr>
      <t>(Giao vốn đầu tư khi đủ thủ tục đầu tư) (*)</t>
    </r>
  </si>
  <si>
    <t>Số vốn chưa phân bổ (Giao vốn đầu tư khi đủ thủ tục đầu tư) (*)</t>
  </si>
  <si>
    <t>Tên công trình</t>
  </si>
  <si>
    <t>Phần dự phòng</t>
  </si>
  <si>
    <t>STT</t>
  </si>
  <si>
    <t>Quảng trường và đường nội bộ trung tâm huyện</t>
  </si>
  <si>
    <t xml:space="preserve">Trường Tiểu học Lê Quý Đôn; Hạng mục 06 phòng học và các công trình phụ trợ </t>
  </si>
  <si>
    <t>Trường MN Măng Non xã Ia Đal</t>
  </si>
  <si>
    <t>Trường MN Tuổi Ngọc xã Ia Dom</t>
  </si>
  <si>
    <t>Thôn 7, xã ia Tơi</t>
  </si>
  <si>
    <t>Duy tu bảo dưỡng cơ sở hạ tầng</t>
  </si>
  <si>
    <t>Hỗ trợ phát triển sản xuất, đa dạng hóa sinh kế và nhân rộng mô hình giảm nghèo</t>
  </si>
  <si>
    <t>Tập huấn nâng cao năng lực cán bộ các cấp, tuyên truyền vận động</t>
  </si>
  <si>
    <r>
      <t xml:space="preserve">Số vốn chưa phân bổ </t>
    </r>
    <r>
      <rPr>
        <b/>
        <i/>
        <sz val="13"/>
        <color indexed="18"/>
        <rFont val="Narrow"/>
        <family val="0"/>
      </rPr>
      <t>(Giao vốn đầu tư khi đủ thủ tục đầu tư)</t>
    </r>
    <r>
      <rPr>
        <b/>
        <sz val="13"/>
        <color indexed="18"/>
        <rFont val="Narrow"/>
        <family val="0"/>
      </rPr>
      <t xml:space="preserve"> (*)</t>
    </r>
  </si>
  <si>
    <t>Đường giao thông Thôn 2 (Nông trường 3 cao su Chư Mon Ray)</t>
  </si>
  <si>
    <t xml:space="preserve">Dự án khai thác quỹ đất để phát triển kết cấu hạ tầng Trung tâm hành chính huyện điều chỉnh tổng mức đầu tư dự án 114.353 triệu đồng. Thực hiện số thu lũy kế đến ngày 31/101/2018 đạt 73.252 triệu đồng. Số thu còn lại phải thực hiện 41.101 triệu đồng (dự kiến thực hiện từ năm 2019-2020) </t>
  </si>
  <si>
    <t>(*)  Số vốn chưa phân bổ (giao vốn khi đủ thủ tục đầu tư), sẽ trình Thường trực Hội đồng nhân dân sẽ phân bổ sau khi đã đủ thủ tục đầu tư.</t>
  </si>
  <si>
    <t>(*) Số vốn chưa phân bổ (giao vốn khi đủ thủ tục đầu tư), sẽ trình Thường trực Hội đồng nhân dân sẽ phân bổ sau khi đã đủ thủ tục đầu tư.</t>
  </si>
  <si>
    <t>phần này dự kiến giao</t>
  </si>
  <si>
    <t xml:space="preserve">Phần này dự kiến giao </t>
  </si>
  <si>
    <t>(Kèm theo Nghị quyết số      /NQ-HĐND ngày       /      /2019 của Hội đồng nhân dân huyện Ia H'Drai)</t>
  </si>
  <si>
    <t>Chủ đầu tư, Đơn vị thực hiện</t>
  </si>
  <si>
    <t>Chỉ thực hiện khi đã có nguồn tập trung vào ngấn sách huyện, giao UBND huyện điều hành cụ thể</t>
  </si>
  <si>
    <t xml:space="preserve">Tổng số </t>
  </si>
  <si>
    <t>Sữa chữa trụ sở Mặt trận tổ quốc Việt Nam huyện Ia H'Drai</t>
  </si>
  <si>
    <r>
      <t xml:space="preserve">Tổng số </t>
    </r>
    <r>
      <rPr>
        <sz val="13"/>
        <rFont val="Times New Roman"/>
        <family val="1"/>
      </rPr>
      <t>(tất cả các nguồn vốn)</t>
    </r>
  </si>
  <si>
    <t>3.1</t>
  </si>
  <si>
    <t>Trường mầm non Tuổi Ngọc (phòng học, phòng chức năng, bếp ăn, nhà công vụ)</t>
  </si>
  <si>
    <t>1.3</t>
  </si>
  <si>
    <t>Phân cấp hỗ trợ đầu tư các công trình cấp bách</t>
  </si>
  <si>
    <r>
      <t xml:space="preserve">Phân cấp hỗ trợ xây dựng nông thôn mới </t>
    </r>
    <r>
      <rPr>
        <b/>
        <i/>
        <sz val="13"/>
        <rFont val="Times New Roman"/>
        <family val="1"/>
      </rPr>
      <t>(Ưu tiên đầu tư các công trình GD-ĐT)</t>
    </r>
  </si>
  <si>
    <t>Nguồn cân đối NSĐP theo tiêu chí quy định tại Quyết định số 26/2020/QĐ-TTg</t>
  </si>
  <si>
    <t>Nguồn vốn phân cấp cân đối theo tiêu chí theo quy định tại Nghị quyết số  63/2020/NQ-HĐND tỉnh</t>
  </si>
  <si>
    <r>
      <t xml:space="preserve">Phân cấp đầu tư từ nguồn thu XSKT </t>
    </r>
    <r>
      <rPr>
        <b/>
        <i/>
        <sz val="13"/>
        <rFont val="Times New Roman"/>
        <family val="1"/>
      </rPr>
      <t>(Ưu tiên đầu tư các công trình GD-ĐT thực hiện CT MTQG xây dựng nông thôn mới)</t>
    </r>
  </si>
  <si>
    <t>Thực hiện Dự án</t>
  </si>
  <si>
    <t xml:space="preserve"> Dự án chuyển tiếp từ giai đoạn từ năm 2016 đến năm 2020 sang giai đoạn từ năm 2021 đến năm 2025</t>
  </si>
  <si>
    <t>+</t>
  </si>
  <si>
    <t>Địa điểm thực hiện</t>
  </si>
  <si>
    <t>Thời gian thực hiện</t>
  </si>
  <si>
    <t>Tỉnh giao</t>
  </si>
  <si>
    <t xml:space="preserve">Nguồn vốn  </t>
  </si>
  <si>
    <t>TMĐT Dự kiến</t>
  </si>
  <si>
    <t>III</t>
  </si>
  <si>
    <t>Trường mầm non Hoa Mai (Phòng học, bếp ăn và hạng mục phụ trợ khác)</t>
  </si>
  <si>
    <t>Trường Tiểu học - THCS Nguyễn Du, xã Ia Dom huyện Ia H’Drai (Phòng học, phòng bộ môn, thư viện, thiết bị)</t>
  </si>
  <si>
    <t>Quyết định số 134/QĐ-UBND ngày 13/5/2021</t>
  </si>
  <si>
    <t>Quyết định số  3538/UBND tỉnh ngày 29/12/2017</t>
  </si>
  <si>
    <t>Đường giao thông từ Trung tâm xã Ia Đal đến tiếp giáp Dự án đường từ cầu Drai đường Tuần tra biên giới tại khu vực Hồ Le</t>
  </si>
  <si>
    <t>Đường từ thôn 1 đi thôn 9 xã Ia Tơi</t>
  </si>
  <si>
    <t>Quyết định số 411/QĐ-UBND tỉnh ngày 14/5/2021</t>
  </si>
  <si>
    <t>Quyết định số 390/QĐ-UBND tỉnh  ngày 14/5/2021</t>
  </si>
  <si>
    <t>Quyết định số 202/QĐ-UBND huyện ngày 22/7/2021</t>
  </si>
  <si>
    <t>Phân cấp đầu tư từ nguồn thu tiền sử dụng đất trong cân đối</t>
  </si>
  <si>
    <t>Quyết định số 235/QĐ-UBND ngày 20/8/2021</t>
  </si>
  <si>
    <t>Phân cấp ngân sách các xã được hưởng</t>
  </si>
  <si>
    <t>Phân cấp ngân sách cấp huyện được hưởng</t>
  </si>
  <si>
    <t>Đơn vị: Triệu đồng</t>
  </si>
  <si>
    <t xml:space="preserve">Đơn vị </t>
  </si>
  <si>
    <r>
      <t>Nguồn vốn</t>
    </r>
    <r>
      <rPr>
        <b/>
        <i/>
        <sz val="14"/>
        <color indexed="8"/>
        <rFont val="Times New Roman"/>
        <family val="1"/>
      </rPr>
      <t xml:space="preserve"> (Phân cấp đầu tư từ nguồn thu tiền sử dụng đất trong cân đối)</t>
    </r>
  </si>
  <si>
    <t>1.2.1</t>
  </si>
  <si>
    <t>1.2.2</t>
  </si>
  <si>
    <t>Chi tiết tại biểu mẫu 03</t>
  </si>
  <si>
    <t>(Kèm theo Nghị quyết số     /NQ-HĐND  ngày      /         /2021 của Hội đồng nhân dân huyện Ia H'Drai)</t>
  </si>
  <si>
    <t>CHI TIẾT KẾ HOẠCH VỐN PHÂN CẤP ĐẦU TƯ NĂM 2022</t>
  </si>
  <si>
    <t>TỔNG HỢP KẾ HOẠCH ĐẦU TƯ CÔNG VỐN NGÂN SÁCH NHÀ NƯỚC NĂM 2022, HUYỆN IA H'DRAI</t>
  </si>
  <si>
    <t>Kế hoạch năm 2022</t>
  </si>
  <si>
    <t>Chi nhiệm vụ quy hoạch</t>
  </si>
  <si>
    <t xml:space="preserve">Thực hiện dự án </t>
  </si>
  <si>
    <t>Tổng Cộng (I+II+III)</t>
  </si>
  <si>
    <t>PHÂN CẤP ĐẦU TƯ CHO CÁC XÃ KẾ HOẠCH NĂM 2022</t>
  </si>
  <si>
    <t>Kế hoạch năm đầu tư công năm 2022</t>
  </si>
  <si>
    <t>(Kèm theo Quyết định số          /QĐ-UBND ngày      /       /2021của Ủy ban nhân dân huyện Ia H'D'rai)</t>
  </si>
  <si>
    <t>Đvt: Triệu đồng</t>
  </si>
  <si>
    <t>Chi đầu tư các dự án</t>
  </si>
  <si>
    <t>Biểu số 02</t>
  </si>
  <si>
    <t>Nguồn thu tiền sử dụng đất, tiền thuê đất giao tăng thu so với dự toán trung ương giao để đầu tư cho công tác đo đạc, đăng ký đất đai, cấp Giấy chứng nhận, xây dựng cơ sở dữ liệu đất đai và đăng ký biến động, chỉnh lý hồ sơ địa chính thường xuyên</t>
  </si>
  <si>
    <t>Công trình Đường ĐĐT37 (N7-N75)</t>
  </si>
  <si>
    <t>Quyết định số 158/QĐ-UBND ngày 08/6/2021</t>
  </si>
  <si>
    <t>2.3</t>
  </si>
  <si>
    <t>Công trình Đường ĐĐT30 (N52-N54)</t>
  </si>
  <si>
    <t>Quyết định số 198/QĐ-UBND ngày 21/7/2021</t>
  </si>
  <si>
    <t>Công trình Đường ĐĐT32 (N55-N58)</t>
  </si>
  <si>
    <t xml:space="preserve">Quyết định số 211/QĐ-UBND ngày 30/7/2021 </t>
  </si>
  <si>
    <t>Dự án khởi công mới năm 2022</t>
  </si>
  <si>
    <t>Dự án chuyển tiếp từ năm 2021 chuyển sang</t>
  </si>
  <si>
    <t>Dự án khai thác quỹ đất để phát triển kết cấu hạ tầng, bố trí dân cư dọc hai bên Quốc lộ 14C (Đoạn điểm dân cư số 41 – Trung tâm hành chính xã Ia Tơi)</t>
  </si>
  <si>
    <t xml:space="preserve">Bãi rác tập trung (Hạng mục: Đường và các công trình phụ trợ) </t>
  </si>
  <si>
    <t>2022-2025</t>
  </si>
  <si>
    <t>2021-2025</t>
  </si>
  <si>
    <t>Quyết định số 299a/QĐ-UBND ngày 26/9/2021</t>
  </si>
  <si>
    <t>Quyết định số 231/QĐ-UBND ngày 13/8/2021</t>
  </si>
  <si>
    <t>Kế hoạch đầu tư công năm 2022</t>
  </si>
  <si>
    <t>Biểu số 01</t>
  </si>
  <si>
    <t>Biểu  số 03</t>
  </si>
  <si>
    <t>Phân cấp hỗ trợ xây dựng nông thôn mới (Ưu tiên đầu tư các công trình GD-ĐT)</t>
  </si>
  <si>
    <t>Phân cấp đầu tư từ nguồn thu XSKT (Ưu tiên đầu tư các công trình GD-ĐT thực hiện CT MTQG xây dựng nông thôn mới)</t>
  </si>
  <si>
    <t>Kế hoạch đầu tư công theo Nghị quyết số 43/NQ-HĐND ngỳ 19/12/2021 của HĐND huyện Ia H'Drai</t>
  </si>
  <si>
    <t>Kế hoạch năm đầu tư công năm 2022 điều chỉnh, bổ sung</t>
  </si>
  <si>
    <t>Thu hồ các khoản ứng trước</t>
  </si>
  <si>
    <r>
      <t xml:space="preserve">Tổng mức đầu tư </t>
    </r>
    <r>
      <rPr>
        <b/>
        <i/>
        <sz val="13"/>
        <rFont val="Times New Roman"/>
        <family val="1"/>
      </rPr>
      <t>(tất cả các nguồn vốn)</t>
    </r>
  </si>
  <si>
    <t>Tr.đó: NSĐP huyện</t>
  </si>
  <si>
    <t>Quyết định chủ trương đầu tư/Quyết định đầu tư</t>
  </si>
  <si>
    <t>2021-2023</t>
  </si>
  <si>
    <t>2022-2024</t>
  </si>
  <si>
    <t>Từ năm 2023-</t>
  </si>
  <si>
    <t>Từ năm 2022-</t>
  </si>
  <si>
    <t>Quyết định số  237/QĐ-UBND ngày 20/8/2021</t>
  </si>
  <si>
    <t xml:space="preserve">Phân cấp đầu tư từ nguồn thu tiền sử dụng đất </t>
  </si>
  <si>
    <t>2.1.1</t>
  </si>
  <si>
    <t>2.1.2</t>
  </si>
  <si>
    <t>Phân cấp thực hiện nhiệm vụ Chi đo đạc, cấp giấy chứng nhận, quản lý đất đai (cấp huyện hưởng)</t>
  </si>
  <si>
    <t>Phân bổ chi tiết</t>
  </si>
  <si>
    <t>Chưa phân bổ chi tiết</t>
  </si>
  <si>
    <t>Huyện giao
 Tăng (+)/ Giảm (-) so với Tỉnh giao</t>
  </si>
  <si>
    <r>
      <t xml:space="preserve">Thanh toán Nợ XDCB 
</t>
    </r>
    <r>
      <rPr>
        <b/>
        <i/>
        <sz val="13"/>
        <rFont val="Times New Roman"/>
        <family val="1"/>
      </rPr>
      <t>(nếu có)</t>
    </r>
  </si>
  <si>
    <t>Dự án hoàn thành năm 2022</t>
  </si>
  <si>
    <t>Dự án dự kiến hoàn thành sau năm 2022</t>
  </si>
  <si>
    <t>a.1</t>
  </si>
  <si>
    <t>a.2</t>
  </si>
  <si>
    <t>b.1</t>
  </si>
  <si>
    <t>b.2</t>
  </si>
  <si>
    <t>b.1.1</t>
  </si>
  <si>
    <t>b.1.2</t>
  </si>
  <si>
    <t>b.2.1</t>
  </si>
  <si>
    <t>b.2.2</t>
  </si>
  <si>
    <t>b.3</t>
  </si>
  <si>
    <t>b.3.1</t>
  </si>
  <si>
    <t>b.3.2</t>
  </si>
  <si>
    <t>Trường mầm non Măng Non (bếp ăn, nhà công vụ)</t>
  </si>
  <si>
    <t>Xã  Ia Đal</t>
  </si>
  <si>
    <t>Quyết định số 129/QĐ-UBND ngày 12/5/2021</t>
  </si>
  <si>
    <t xml:space="preserve">Kế hoạch năm đầu tư công
 năm 2022 </t>
  </si>
  <si>
    <t>Bổ sung mới</t>
  </si>
  <si>
    <t>IV</t>
  </si>
  <si>
    <t>Nguồn tăng thu ngân sách huyện</t>
  </si>
  <si>
    <t>Kế hoạch đầu tư công theo Nghị quyết số 43/NQ-HĐND 
ngày 19/12/2021 của HĐND huyện Ia H'Drai</t>
  </si>
  <si>
    <t>Lập đồ án quy hoạch chi tiết (Tỷ lệ 1/500) Diểm dân cư nông thôn số 42 xã Ia Tơi huyện Ia H'Drai</t>
  </si>
  <si>
    <r>
      <t>Điều chỉnh tăng 145 triệu đồng</t>
    </r>
    <r>
      <rPr>
        <b/>
        <i/>
        <sz val="13"/>
        <rFont val="Times New Roman"/>
        <family val="1"/>
      </rPr>
      <t xml:space="preserve"> (Từ 500 triệu đồng lên 645 triệu đồng)</t>
    </r>
  </si>
  <si>
    <t>Công trình Đường ĐĐT27 (N40-N53)</t>
  </si>
  <si>
    <t>Kế hoạch đầu tư công theo 
Nghị quyết số 43/NQ-HĐND ngỳ 19/12/2021 của HĐND huyện Ia H'Drai</t>
  </si>
  <si>
    <r>
      <t xml:space="preserve">Điều chỉnh tăng kế hoạch vốn 1.430 triệu đồng </t>
    </r>
    <r>
      <rPr>
        <i/>
        <sz val="13"/>
        <rFont val="Times New Roman"/>
        <family val="1"/>
      </rPr>
      <t>(từ 1.000 triệu đồng lên 2.430 triệu đồng)</t>
    </r>
  </si>
  <si>
    <r>
      <t>Điều chỉnh tăng 202 triệu đồng</t>
    </r>
    <r>
      <rPr>
        <b/>
        <i/>
        <sz val="13"/>
        <rFont val="Times New Roman"/>
        <family val="1"/>
      </rPr>
      <t xml:space="preserve"> (Từ 500 lên 702 triệu đồng)</t>
    </r>
    <r>
      <rPr>
        <b/>
        <sz val="13"/>
        <rFont val="Times New Roman"/>
        <family val="1"/>
      </rPr>
      <t xml:space="preserve">
Chi tiết tại biểu mẫu 03</t>
    </r>
  </si>
  <si>
    <r>
      <t xml:space="preserve">Điều chỉnh tăng 1.777 triệu đồng </t>
    </r>
    <r>
      <rPr>
        <b/>
        <i/>
        <sz val="13"/>
        <rFont val="Times New Roman"/>
        <family val="1"/>
      </rPr>
      <t>(Từ 6.136 lên 7.913 triệu đồng)</t>
    </r>
  </si>
  <si>
    <t>Nguồn kết dư ngân sách huyện</t>
  </si>
  <si>
    <t>V</t>
  </si>
  <si>
    <t>Tổng Cộng (I+II+III+IV+V)</t>
  </si>
  <si>
    <t>(Kèm theo Nghị quyết số      /NQ-HĐND ngày      /    / 2022 của Hội đồng nhân dân huyện Ia H’Drai)</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</si>
</sst>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þ&quot;;\-#,##0\ &quot;þ&quot;"/>
    <numFmt numFmtId="173" formatCode="#,##0\ &quot;þ&quot;;[Red]\-#,##0\ &quot;þ&quot;"/>
    <numFmt numFmtId="174" formatCode="#,##0.00\ &quot;þ&quot;;\-#,##0.00\ &quot;þ&quot;"/>
    <numFmt numFmtId="175" formatCode="#,##0.00\ &quot;þ&quot;;[Red]\-#,##0.00\ &quot;þ&quot;"/>
    <numFmt numFmtId="176" formatCode="_-* #,##0\ &quot;þ&quot;_-;\-* #,##0\ &quot;þ&quot;_-;_-* &quot;-&quot;\ &quot;þ&quot;_-;_-@_-"/>
    <numFmt numFmtId="177" formatCode="_-* #,##0\ _þ_-;\-* #,##0\ _þ_-;_-* &quot;-&quot;\ _þ_-;_-@_-"/>
    <numFmt numFmtId="178" formatCode="_-* #,##0.00\ &quot;þ&quot;_-;\-* #,##0.00\ &quot;þ&quot;_-;_-* &quot;-&quot;??\ &quot;þ&quot;_-;_-@_-"/>
    <numFmt numFmtId="179" formatCode="_-* #,##0.00\ _þ_-;\-* #,##0.00\ _þ_-;_-* &quot;-&quot;??\ _þ_-;_-@_-"/>
    <numFmt numFmtId="180" formatCode="_ * #,##0.00_ ;_ * \-#,##0.00_ ;_ * &quot;-&quot;??_ ;_ @_ "/>
    <numFmt numFmtId="181" formatCode="#.##00"/>
    <numFmt numFmtId="182" formatCode="_-&quot;$&quot;* #,##0_-;\-&quot;$&quot;* #,##0_-;_-&quot;$&quot;* &quot;-&quot;_-;_-@_-"/>
    <numFmt numFmtId="183" formatCode="_ * #,##0_ ;_ * \-#,##0_ ;_ * &quot;-&quot;_ ;_ @_ "/>
    <numFmt numFmtId="184" formatCode="_ * #,##0_)\ _$_ ;_ * \(#,##0\)\ _$_ ;_ * &quot;-&quot;_)\ _$_ ;_ @_ "/>
    <numFmt numFmtId="185" formatCode="&quot;£&quot;#,##0;\-&quot;£&quot;#,##0"/>
    <numFmt numFmtId="186" formatCode="_ * #,##0_)\ &quot;F&quot;_ ;_ * \(#,##0\)\ &quot;F&quot;_ ;_ * &quot;-&quot;_)\ &quot;F&quot;_ ;_ @_ "/>
    <numFmt numFmtId="187" formatCode="0.0"/>
    <numFmt numFmtId="188" formatCode="0.000"/>
    <numFmt numFmtId="189" formatCode="0.0000"/>
    <numFmt numFmtId="190" formatCode="_(* #,##0_);_(* \(#,##0\);_(* &quot;-&quot;??_);_(@_)"/>
    <numFmt numFmtId="191" formatCode="_-* #,##0\ _₫_-;\-* #,##0\ _₫_-;_-* &quot;-&quot;??\ _₫_-;_-@_-"/>
    <numFmt numFmtId="192" formatCode="[$-42A]dd\ mmmm\ yyyy"/>
    <numFmt numFmtId="193" formatCode="[$-42A]h:mm:ss\ AM/PM"/>
    <numFmt numFmtId="194" formatCode="_-* #,##0.00\ [$₫-42A]_-;\-* #,##0.00\ [$₫-42A]_-;_-* &quot;-&quot;??\ [$₫-42A]_-;_-@_-"/>
    <numFmt numFmtId="195" formatCode="_-[$$-409]* #,##0.00_ ;_-[$$-409]* \-#,##0.00\ ;_-[$$-409]* &quot;-&quot;??_ ;_-@_ "/>
    <numFmt numFmtId="196" formatCode="#,##0.00\ &quot;₫&quot;"/>
    <numFmt numFmtId="197" formatCode="#,##0.0\ &quot;₫&quot;"/>
    <numFmt numFmtId="198" formatCode="#,##0\ &quot;₫&quot;"/>
    <numFmt numFmtId="199" formatCode="#,##0.0"/>
    <numFmt numFmtId="200" formatCode="#,##0.00;[Red]#,##0.00"/>
    <numFmt numFmtId="201" formatCode="[$-409]dddd\,\ mmmm\ dd\,\ yyyy"/>
    <numFmt numFmtId="202" formatCode="[$-409]h:mm:ss\ AM/PM"/>
    <numFmt numFmtId="203" formatCode="#,##0.000"/>
    <numFmt numFmtId="204" formatCode="#,##0.0000"/>
    <numFmt numFmtId="205" formatCode="#,##0.0;[Red]#,##0.0"/>
    <numFmt numFmtId="206" formatCode="#,##0;[Red]#,##0"/>
    <numFmt numFmtId="207" formatCode="&quot;Yes&quot;;&quot;Yes&quot;;&quot;No&quot;"/>
    <numFmt numFmtId="208" formatCode="&quot;True&quot;;&quot;True&quot;;&quot;False&quot;"/>
    <numFmt numFmtId="209" formatCode="&quot;On&quot;;&quot;On&quot;;&quot;Off&quot;"/>
    <numFmt numFmtId="210" formatCode="[$€-2]\ #,##0.00_);[Red]\([$€-2]\ #,##0.00\)"/>
    <numFmt numFmtId="211" formatCode="#,##0.00000"/>
    <numFmt numFmtId="212" formatCode="#,##0.000000"/>
    <numFmt numFmtId="213" formatCode="#,##0.0000000"/>
    <numFmt numFmtId="214" formatCode="#,##0.00000000"/>
    <numFmt numFmtId="215" formatCode="_-* #,##0.000\ _₫_-;\-* #,##0.000\ _₫_-;_-* &quot;-&quot;??\ _₫_-;_-@_-"/>
  </numFmts>
  <fonts count="101">
    <font>
      <sz val="11"/>
      <color theme="1"/>
      <name val="Calibri"/>
      <family val="2"/>
    </font>
    <font>
      <sz val="14"/>
      <color indexed="8"/>
      <name val="Times New Roman"/>
      <family val="2"/>
    </font>
    <font>
      <sz val="11"/>
      <color indexed="8"/>
      <name val="Calibri"/>
      <family val="2"/>
    </font>
    <font>
      <sz val="12"/>
      <name val=".VnTime"/>
      <family val="2"/>
    </font>
    <font>
      <sz val="12"/>
      <name val="Arial Narrow"/>
      <family val="2"/>
    </font>
    <font>
      <sz val="9"/>
      <name val="Arial"/>
      <family val="2"/>
    </font>
    <font>
      <sz val="10"/>
      <name val=".VnTime"/>
      <family val="2"/>
    </font>
    <font>
      <sz val="10"/>
      <name val="Arial"/>
      <family val="2"/>
    </font>
    <font>
      <sz val="12"/>
      <name val=".VnArial"/>
      <family val="2"/>
    </font>
    <font>
      <sz val="10"/>
      <name val="AngsanaUPC"/>
      <family val="1"/>
    </font>
    <font>
      <sz val="12"/>
      <name val="|??¢¥¢¬¨Ï"/>
      <family val="1"/>
    </font>
    <font>
      <sz val="14"/>
      <name val="뼻뮝"/>
      <family val="3"/>
    </font>
    <font>
      <b/>
      <sz val="12"/>
      <name val="Arial"/>
      <family val="2"/>
    </font>
    <font>
      <sz val="11"/>
      <name val=".VnTime"/>
      <family val="2"/>
    </font>
    <font>
      <sz val="13"/>
      <name val=".VnTime"/>
      <family val="2"/>
    </font>
    <font>
      <sz val="12"/>
      <color indexed="8"/>
      <name val="¹ÙÅÁÃ¼"/>
      <family val="1"/>
    </font>
    <font>
      <sz val="14"/>
      <name val="VNI-Times"/>
      <family val="0"/>
    </font>
    <font>
      <sz val="12"/>
      <name val="¹UAAA¼"/>
      <family val="3"/>
    </font>
    <font>
      <sz val="12"/>
      <name val="¹ÙÅÁÃ¼"/>
      <family val="0"/>
    </font>
    <font>
      <sz val="10"/>
      <name val="Times New Roman"/>
      <family val="1"/>
    </font>
    <font>
      <sz val="13"/>
      <name val="Times New Roman"/>
      <family val="1"/>
    </font>
    <font>
      <b/>
      <sz val="13"/>
      <name val="Narrow"/>
      <family val="0"/>
    </font>
    <font>
      <sz val="13"/>
      <name val="Narrow"/>
      <family val="0"/>
    </font>
    <font>
      <sz val="9"/>
      <name val="Tahoma"/>
      <family val="2"/>
    </font>
    <font>
      <b/>
      <sz val="9"/>
      <name val="Tahoma"/>
      <family val="2"/>
    </font>
    <font>
      <sz val="13"/>
      <color indexed="8"/>
      <name val="Narrow"/>
      <family val="0"/>
    </font>
    <font>
      <b/>
      <i/>
      <sz val="13"/>
      <color indexed="18"/>
      <name val="Narrow"/>
      <family val="0"/>
    </font>
    <font>
      <b/>
      <sz val="13"/>
      <color indexed="8"/>
      <name val="Narrow"/>
      <family val="0"/>
    </font>
    <font>
      <b/>
      <sz val="13"/>
      <color indexed="18"/>
      <name val="Narrow"/>
      <family val="0"/>
    </font>
    <font>
      <b/>
      <sz val="13"/>
      <name val="Times New Roman"/>
      <family val="1"/>
    </font>
    <font>
      <i/>
      <sz val="13"/>
      <name val="Times New Roman"/>
      <family val="1"/>
    </font>
    <font>
      <b/>
      <i/>
      <sz val="13"/>
      <name val="Times New Roman"/>
      <family val="1"/>
    </font>
    <font>
      <b/>
      <sz val="14"/>
      <name val="Times New Roman"/>
      <family val="1"/>
    </font>
    <font>
      <i/>
      <sz val="14"/>
      <name val="Times New Roman"/>
      <family val="1"/>
    </font>
    <font>
      <sz val="14"/>
      <name val="Times New Roman"/>
      <family val="1"/>
    </font>
    <font>
      <b/>
      <i/>
      <sz val="14"/>
      <name val="Times New Roman"/>
      <family val="1"/>
    </font>
    <font>
      <sz val="11"/>
      <name val="Times New Roman"/>
      <family val="1"/>
    </font>
    <font>
      <b/>
      <i/>
      <sz val="14"/>
      <color indexed="8"/>
      <name val="Times New Roman"/>
      <family val="1"/>
    </font>
    <font>
      <b/>
      <sz val="11"/>
      <name val="Times New Roman"/>
      <family val="1"/>
    </font>
    <font>
      <sz val="14"/>
      <color indexed="9"/>
      <name val="Times New Roman"/>
      <family val="2"/>
    </font>
    <font>
      <sz val="14"/>
      <color indexed="20"/>
      <name val="Times New Roman"/>
      <family val="2"/>
    </font>
    <font>
      <sz val="11"/>
      <color indexed="52"/>
      <name val="Calibri"/>
      <family val="2"/>
    </font>
    <font>
      <sz val="13"/>
      <color indexed="8"/>
      <name val="Times New Roman"/>
      <family val="2"/>
    </font>
    <font>
      <sz val="11"/>
      <color indexed="9"/>
      <name val="Calibri"/>
      <family val="2"/>
    </font>
    <font>
      <u val="single"/>
      <sz val="11"/>
      <color indexed="20"/>
      <name val="Calibri"/>
      <family val="2"/>
    </font>
    <font>
      <u val="single"/>
      <sz val="11"/>
      <color indexed="12"/>
      <name val="Calibri"/>
      <family val="2"/>
    </font>
    <font>
      <sz val="13"/>
      <color indexed="18"/>
      <name val="Narrow"/>
      <family val="0"/>
    </font>
    <font>
      <b/>
      <sz val="13"/>
      <color indexed="10"/>
      <name val="Narrow"/>
      <family val="0"/>
    </font>
    <font>
      <i/>
      <sz val="13"/>
      <color indexed="18"/>
      <name val="Narrow"/>
      <family val="0"/>
    </font>
    <font>
      <sz val="13"/>
      <color indexed="10"/>
      <name val="Narrow"/>
      <family val="0"/>
    </font>
    <font>
      <sz val="10"/>
      <color indexed="10"/>
      <name val="Times New Roman"/>
      <family val="1"/>
    </font>
    <font>
      <b/>
      <sz val="14"/>
      <color indexed="18"/>
      <name val="Narrow"/>
      <family val="0"/>
    </font>
    <font>
      <sz val="13"/>
      <color indexed="10"/>
      <name val="Times New Roman"/>
      <family val="1"/>
    </font>
    <font>
      <sz val="13"/>
      <color indexed="8"/>
      <name val="Calibri"/>
      <family val="2"/>
    </font>
    <font>
      <sz val="13"/>
      <color indexed="10"/>
      <name val="Calibri"/>
      <family val="2"/>
    </font>
    <font>
      <sz val="11"/>
      <color indexed="10"/>
      <name val="Calibri"/>
      <family val="2"/>
    </font>
    <font>
      <b/>
      <sz val="14"/>
      <color indexed="8"/>
      <name val="Times New Roman"/>
      <family val="1"/>
    </font>
    <font>
      <b/>
      <sz val="11"/>
      <color indexed="8"/>
      <name val="Times New Roman"/>
      <family val="1"/>
    </font>
    <font>
      <sz val="11"/>
      <color indexed="8"/>
      <name val="Times New Roman"/>
      <family val="1"/>
    </font>
    <font>
      <b/>
      <sz val="13"/>
      <color indexed="8"/>
      <name val="Times New Roman"/>
      <family val="1"/>
    </font>
    <font>
      <b/>
      <sz val="10"/>
      <color indexed="8"/>
      <name val="Times New Roman"/>
      <family val="1"/>
    </font>
    <font>
      <sz val="10"/>
      <color indexed="8"/>
      <name val="Times New Roman"/>
      <family val="1"/>
    </font>
    <font>
      <b/>
      <sz val="13"/>
      <color indexed="10"/>
      <name val="Times New Roman"/>
      <family val="1"/>
    </font>
    <font>
      <b/>
      <sz val="11"/>
      <color indexed="10"/>
      <name val="Times New Roman"/>
      <family val="1"/>
    </font>
    <font>
      <sz val="11"/>
      <color indexed="10"/>
      <name val="Times New Roman"/>
      <family val="1"/>
    </font>
    <font>
      <i/>
      <sz val="14"/>
      <color indexed="8"/>
      <name val="Times New Roman"/>
      <family val="1"/>
    </font>
    <font>
      <i/>
      <sz val="14"/>
      <color indexed="18"/>
      <name val="Narrow"/>
      <family val="0"/>
    </font>
    <font>
      <sz val="12"/>
      <color indexed="8"/>
      <name val="Times New Roman"/>
      <family val="1"/>
    </font>
    <font>
      <sz val="14"/>
      <color theme="1"/>
      <name val="Times New Roman"/>
      <family val="2"/>
    </font>
    <font>
      <sz val="14"/>
      <color theme="0"/>
      <name val="Times New Roman"/>
      <family val="2"/>
    </font>
    <font>
      <sz val="14"/>
      <color rgb="FF9C0006"/>
      <name val="Times New Roman"/>
      <family val="2"/>
    </font>
    <font>
      <sz val="11"/>
      <color rgb="FFFA7D00"/>
      <name val="Calibri"/>
      <family val="2"/>
    </font>
    <font>
      <sz val="13"/>
      <color theme="1"/>
      <name val="Times New Roman"/>
      <family val="2"/>
    </font>
    <font>
      <sz val="11"/>
      <color theme="0"/>
      <name val="Calibri"/>
      <family val="2"/>
    </font>
    <font>
      <u val="single"/>
      <sz val="11"/>
      <color theme="11"/>
      <name val="Calibri"/>
      <family val="2"/>
    </font>
    <font>
      <u val="single"/>
      <sz val="11"/>
      <color theme="10"/>
      <name val="Calibri"/>
      <family val="2"/>
    </font>
    <font>
      <sz val="13"/>
      <color rgb="FF000066"/>
      <name val="Narrow"/>
      <family val="0"/>
    </font>
    <font>
      <b/>
      <sz val="13"/>
      <color rgb="FF000066"/>
      <name val="Narrow"/>
      <family val="0"/>
    </font>
    <font>
      <b/>
      <sz val="13"/>
      <color rgb="FFFF0000"/>
      <name val="Narrow"/>
      <family val="0"/>
    </font>
    <font>
      <i/>
      <sz val="13"/>
      <color rgb="FF000066"/>
      <name val="Narrow"/>
      <family val="0"/>
    </font>
    <font>
      <sz val="13"/>
      <color rgb="FFFF0000"/>
      <name val="Narrow"/>
      <family val="0"/>
    </font>
    <font>
      <sz val="10"/>
      <color rgb="FFFF0000"/>
      <name val="Times New Roman"/>
      <family val="1"/>
    </font>
    <font>
      <b/>
      <sz val="14"/>
      <color rgb="FF000066"/>
      <name val="Narrow"/>
      <family val="0"/>
    </font>
    <font>
      <sz val="13"/>
      <color theme="1"/>
      <name val="Narrow"/>
      <family val="0"/>
    </font>
    <font>
      <sz val="13"/>
      <color rgb="FFFF0000"/>
      <name val="Times New Roman"/>
      <family val="1"/>
    </font>
    <font>
      <sz val="13"/>
      <color theme="1"/>
      <name val="Calibri"/>
      <family val="2"/>
    </font>
    <font>
      <sz val="13"/>
      <color rgb="FFFF0000"/>
      <name val="Calibri"/>
      <family val="2"/>
    </font>
    <font>
      <sz val="11"/>
      <color rgb="FFFF0000"/>
      <name val="Calibri"/>
      <family val="2"/>
    </font>
    <font>
      <b/>
      <sz val="14"/>
      <color theme="1"/>
      <name val="Times New Roman"/>
      <family val="1"/>
    </font>
    <font>
      <b/>
      <sz val="11"/>
      <color theme="1"/>
      <name val="Times New Roman"/>
      <family val="1"/>
    </font>
    <font>
      <sz val="11"/>
      <color theme="1"/>
      <name val="Times New Roman"/>
      <family val="1"/>
    </font>
    <font>
      <b/>
      <sz val="13"/>
      <color theme="1"/>
      <name val="Times New Roman"/>
      <family val="1"/>
    </font>
    <font>
      <b/>
      <sz val="10"/>
      <color theme="1"/>
      <name val="Times New Roman"/>
      <family val="1"/>
    </font>
    <font>
      <sz val="10"/>
      <color theme="1"/>
      <name val="Times New Roman"/>
      <family val="1"/>
    </font>
    <font>
      <b/>
      <sz val="13"/>
      <color rgb="FFFF0000"/>
      <name val="Times New Roman"/>
      <family val="1"/>
    </font>
    <font>
      <b/>
      <sz val="11"/>
      <color rgb="FFFF0000"/>
      <name val="Times New Roman"/>
      <family val="1"/>
    </font>
    <font>
      <sz val="11"/>
      <color rgb="FFFF0000"/>
      <name val="Times New Roman"/>
      <family val="1"/>
    </font>
    <font>
      <i/>
      <sz val="14"/>
      <color theme="1"/>
      <name val="Times New Roman"/>
      <family val="1"/>
    </font>
    <font>
      <i/>
      <sz val="14"/>
      <color rgb="FF000066"/>
      <name val="Narrow"/>
      <family val="0"/>
    </font>
    <font>
      <sz val="12"/>
      <color theme="1"/>
      <name val="Times New Roman"/>
      <family val="1"/>
    </font>
    <font>
      <b/>
      <sz val="8"/>
      <name val="Calibri"/>
      <family val="2"/>
    </font>
  </fonts>
  <fills count="32">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theme="4" tint="0.7999799847602844"/>
        <bgColor indexed="64"/>
      </patternFill>
    </fill>
    <fill>
      <patternFill patternType="solid">
        <fgColor rgb="FFFFFF00"/>
        <bgColor indexed="64"/>
      </patternFill>
    </fill>
    <fill>
      <patternFill patternType="solid">
        <fgColor theme="0"/>
        <bgColor indexed="64"/>
      </patternFill>
    </fill>
    <fill>
      <patternFill patternType="solid">
        <fgColor theme="5" tint="0.7999799847602844"/>
        <bgColor indexed="64"/>
      </patternFill>
    </fill>
    <fill>
      <patternFill patternType="solid">
        <fgColor theme="3" tint="0.7999799847602844"/>
        <bgColor indexed="64"/>
      </patternFill>
    </fill>
  </fills>
  <borders count="18">
    <border>
      <left/>
      <right/>
      <top/>
      <bottom/>
      <diagonal/>
    </border>
    <border>
      <left style="thin">
        <color indexed="8"/>
      </left>
      <right style="thin">
        <color indexed="8"/>
      </right>
      <top style="hair">
        <color indexed="8"/>
      </top>
      <bottom style="hair">
        <color indexed="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Protection="0">
      <alignment/>
    </xf>
    <xf numFmtId="0" fontId="8" fillId="0" borderId="0" applyFont="0" applyFill="0" applyBorder="0" applyAlignment="0" applyProtection="0"/>
    <xf numFmtId="181" fontId="6" fillId="0" borderId="0" applyFont="0" applyFill="0" applyBorder="0" applyAlignment="0" applyProtection="0"/>
    <xf numFmtId="0" fontId="9"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10" fillId="0" borderId="0">
      <alignment/>
      <protection/>
    </xf>
    <xf numFmtId="40" fontId="11" fillId="0" borderId="0" applyFont="0" applyFill="0" applyBorder="0" applyAlignment="0" applyProtection="0"/>
    <xf numFmtId="0" fontId="12" fillId="0" borderId="0" applyNumberFormat="0" applyFill="0" applyBorder="0" applyAlignment="0" applyProtection="0"/>
    <xf numFmtId="185" fontId="14" fillId="0" borderId="0" applyFont="0" applyFill="0" applyBorder="0" applyAlignment="0" applyProtection="0"/>
    <xf numFmtId="182" fontId="5" fillId="0" borderId="0" applyFont="0" applyFill="0" applyBorder="0" applyAlignment="0" applyProtection="0"/>
    <xf numFmtId="183" fontId="14" fillId="0" borderId="0" applyFont="0" applyFill="0" applyBorder="0" applyAlignment="0" applyProtection="0"/>
    <xf numFmtId="0" fontId="4" fillId="0" borderId="1" applyAlignment="0">
      <protection/>
    </xf>
    <xf numFmtId="0" fontId="13" fillId="2" borderId="0">
      <alignment/>
      <protection/>
    </xf>
    <xf numFmtId="9" fontId="15" fillId="0" borderId="0" applyBorder="0" applyAlignment="0" applyProtection="0"/>
    <xf numFmtId="0" fontId="13" fillId="2" borderId="0">
      <alignment/>
      <protection/>
    </xf>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13" fillId="2" borderId="0">
      <alignment/>
      <protection/>
    </xf>
    <xf numFmtId="0" fontId="13" fillId="0" borderId="0">
      <alignment wrapText="1"/>
      <protection/>
    </xf>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1"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11" fillId="0" borderId="0" applyFont="0" applyFill="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186" fontId="16" fillId="0" borderId="0" applyFont="0" applyFill="0" applyBorder="0" applyAlignment="0" applyProtection="0"/>
    <xf numFmtId="0" fontId="17" fillId="0" borderId="0" applyFont="0" applyFill="0" applyBorder="0" applyAlignment="0" applyProtection="0"/>
    <xf numFmtId="184" fontId="16" fillId="0" borderId="0" applyFont="0" applyFill="0" applyBorder="0" applyAlignment="0" applyProtection="0"/>
    <xf numFmtId="0" fontId="17" fillId="0" borderId="0" applyFont="0" applyFill="0" applyBorder="0" applyAlignment="0" applyProtection="0"/>
    <xf numFmtId="183" fontId="18" fillId="0" borderId="0" applyFont="0" applyFill="0" applyBorder="0" applyAlignment="0" applyProtection="0"/>
    <xf numFmtId="0" fontId="4" fillId="0" borderId="0" applyFill="0" applyBorder="0" applyAlignment="0" applyProtection="0"/>
    <xf numFmtId="180" fontId="18" fillId="0" borderId="0" applyFont="0" applyFill="0" applyBorder="0" applyAlignment="0" applyProtection="0"/>
    <xf numFmtId="0" fontId="4" fillId="0" borderId="0" applyFill="0" applyBorder="0" applyAlignment="0" applyProtection="0"/>
    <xf numFmtId="0" fontId="70" fillId="26" borderId="0" applyNumberFormat="0" applyBorder="0" applyAlignment="0" applyProtection="0"/>
    <xf numFmtId="0" fontId="17" fillId="0" borderId="0">
      <alignment/>
      <protection/>
    </xf>
    <xf numFmtId="0" fontId="19" fillId="0" borderId="0">
      <alignment/>
      <protection/>
    </xf>
    <xf numFmtId="0" fontId="17" fillId="0" borderId="0">
      <alignment/>
      <protection/>
    </xf>
    <xf numFmtId="0" fontId="18" fillId="0" borderId="0">
      <alignment/>
      <protection/>
    </xf>
    <xf numFmtId="0" fontId="71" fillId="0" borderId="2"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83" fontId="72"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3" fillId="0" borderId="3"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4"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5"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432">
    <xf numFmtId="0" fontId="0" fillId="0" borderId="0" xfId="0" applyFont="1" applyAlignment="1">
      <alignment/>
    </xf>
    <xf numFmtId="0" fontId="0" fillId="0" borderId="0" xfId="0" applyAlignment="1">
      <alignment vertical="center"/>
    </xf>
    <xf numFmtId="0" fontId="76" fillId="0" borderId="0" xfId="0" applyFont="1" applyAlignment="1">
      <alignment vertical="center"/>
    </xf>
    <xf numFmtId="0" fontId="77" fillId="0" borderId="4" xfId="0" applyFont="1" applyBorder="1" applyAlignment="1">
      <alignment horizontal="center" vertical="center" wrapText="1"/>
    </xf>
    <xf numFmtId="0" fontId="76" fillId="0" borderId="0" xfId="0" applyFont="1" applyAlignment="1">
      <alignment vertical="center" wrapText="1"/>
    </xf>
    <xf numFmtId="0" fontId="76" fillId="0" borderId="0" xfId="0" applyFont="1" applyAlignment="1">
      <alignment horizontal="center" vertical="center" wrapText="1"/>
    </xf>
    <xf numFmtId="0" fontId="77" fillId="0" borderId="0" xfId="0" applyFont="1" applyAlignment="1">
      <alignment horizontal="center" vertical="center" wrapText="1"/>
    </xf>
    <xf numFmtId="0" fontId="77" fillId="0" borderId="0" xfId="0" applyFont="1" applyAlignment="1">
      <alignment vertical="center" wrapText="1"/>
    </xf>
    <xf numFmtId="0" fontId="78" fillId="0" borderId="0" xfId="0" applyFont="1" applyAlignment="1">
      <alignment horizontal="center" vertical="center" wrapText="1"/>
    </xf>
    <xf numFmtId="0" fontId="76" fillId="0" borderId="4" xfId="0" applyFont="1" applyBorder="1" applyAlignment="1">
      <alignment vertical="center" wrapText="1"/>
    </xf>
    <xf numFmtId="0" fontId="76" fillId="0" borderId="4" xfId="0" applyFont="1" applyBorder="1" applyAlignment="1">
      <alignment horizontal="center" vertical="center" wrapText="1"/>
    </xf>
    <xf numFmtId="0" fontId="79" fillId="0" borderId="0" xfId="0" applyFont="1" applyAlignment="1">
      <alignment horizontal="right" vertical="center" wrapText="1"/>
    </xf>
    <xf numFmtId="0" fontId="79" fillId="0" borderId="0" xfId="0" applyFont="1" applyAlignment="1">
      <alignment horizontal="center" vertical="center" wrapText="1"/>
    </xf>
    <xf numFmtId="0" fontId="77" fillId="27" borderId="4" xfId="0" applyFont="1" applyFill="1" applyBorder="1" applyAlignment="1">
      <alignment horizontal="center" vertical="center" wrapText="1"/>
    </xf>
    <xf numFmtId="0" fontId="79" fillId="28" borderId="0" xfId="0" applyFont="1" applyFill="1" applyAlignment="1">
      <alignment vertical="center" wrapText="1"/>
    </xf>
    <xf numFmtId="0" fontId="79" fillId="28" borderId="5" xfId="0" applyFont="1" applyFill="1" applyBorder="1" applyAlignment="1">
      <alignment horizontal="center" vertical="center" wrapText="1"/>
    </xf>
    <xf numFmtId="0" fontId="79" fillId="28" borderId="0" xfId="0" applyFont="1" applyFill="1" applyAlignment="1">
      <alignment horizontal="center" vertical="center" wrapText="1"/>
    </xf>
    <xf numFmtId="0" fontId="79" fillId="28" borderId="4" xfId="0" applyFont="1" applyFill="1" applyBorder="1" applyAlignment="1">
      <alignment horizontal="center" vertical="center" wrapText="1"/>
    </xf>
    <xf numFmtId="0" fontId="77" fillId="27" borderId="4" xfId="0" applyFont="1" applyFill="1" applyBorder="1" applyAlignment="1">
      <alignment vertical="center" wrapText="1"/>
    </xf>
    <xf numFmtId="190" fontId="77" fillId="0" borderId="0" xfId="0" applyNumberFormat="1" applyFont="1" applyAlignment="1">
      <alignment horizontal="center" vertical="center" wrapText="1"/>
    </xf>
    <xf numFmtId="0" fontId="76" fillId="0" borderId="4" xfId="0" applyFont="1" applyFill="1" applyBorder="1" applyAlignment="1">
      <alignment horizontal="center" vertical="center" wrapText="1"/>
    </xf>
    <xf numFmtId="0" fontId="80" fillId="0" borderId="0" xfId="0" applyFont="1" applyAlignment="1">
      <alignment vertical="center" wrapText="1"/>
    </xf>
    <xf numFmtId="0" fontId="77" fillId="0" borderId="4" xfId="0" applyFont="1" applyBorder="1" applyAlignment="1">
      <alignment horizontal="center" vertical="center" wrapText="1"/>
    </xf>
    <xf numFmtId="190" fontId="76" fillId="0" borderId="0" xfId="0" applyNumberFormat="1" applyFont="1" applyAlignment="1">
      <alignment vertical="center" wrapText="1"/>
    </xf>
    <xf numFmtId="190" fontId="80" fillId="0" borderId="0" xfId="0" applyNumberFormat="1" applyFont="1" applyAlignment="1">
      <alignment vertical="center" wrapText="1"/>
    </xf>
    <xf numFmtId="0" fontId="76" fillId="29" borderId="4" xfId="0" applyFont="1" applyFill="1" applyBorder="1" applyAlignment="1">
      <alignment horizontal="center" vertical="center" wrapText="1"/>
    </xf>
    <xf numFmtId="0" fontId="80" fillId="29" borderId="4" xfId="0" applyFont="1" applyFill="1" applyBorder="1" applyAlignment="1">
      <alignment horizontal="center" vertical="center" wrapText="1"/>
    </xf>
    <xf numFmtId="0" fontId="80" fillId="29" borderId="4" xfId="0" applyFont="1" applyFill="1" applyBorder="1" applyAlignment="1">
      <alignment horizontal="left" vertical="center" wrapText="1"/>
    </xf>
    <xf numFmtId="0" fontId="77" fillId="29" borderId="4" xfId="0" applyFont="1" applyFill="1" applyBorder="1" applyAlignment="1">
      <alignment horizontal="center" vertical="center" wrapText="1"/>
    </xf>
    <xf numFmtId="0" fontId="77" fillId="29" borderId="4" xfId="0" applyFont="1" applyFill="1" applyBorder="1" applyAlignment="1">
      <alignment horizontal="left" vertical="center" wrapText="1"/>
    </xf>
    <xf numFmtId="0" fontId="76" fillId="29" borderId="4" xfId="0" applyFont="1" applyFill="1" applyBorder="1" applyAlignment="1">
      <alignment horizontal="left" vertical="center" wrapText="1"/>
    </xf>
    <xf numFmtId="0" fontId="77" fillId="0" borderId="0" xfId="0" applyFont="1" applyAlignment="1">
      <alignment horizontal="center" vertical="center" wrapText="1"/>
    </xf>
    <xf numFmtId="191" fontId="81" fillId="29" borderId="6" xfId="74" applyNumberFormat="1" applyFont="1" applyFill="1" applyBorder="1" applyAlignment="1">
      <alignment horizontal="center" vertical="center" wrapText="1"/>
    </xf>
    <xf numFmtId="191" fontId="81" fillId="29" borderId="4" xfId="74" applyNumberFormat="1" applyFont="1" applyFill="1" applyBorder="1" applyAlignment="1">
      <alignment horizontal="center" vertical="center" wrapText="1"/>
    </xf>
    <xf numFmtId="0" fontId="76" fillId="29" borderId="0" xfId="0" applyFont="1" applyFill="1" applyAlignment="1">
      <alignment horizontal="center" vertical="center" wrapText="1"/>
    </xf>
    <xf numFmtId="0" fontId="77" fillId="29" borderId="0" xfId="0" applyFont="1" applyFill="1" applyAlignment="1">
      <alignment horizontal="center" vertical="center" wrapText="1"/>
    </xf>
    <xf numFmtId="0" fontId="76" fillId="28" borderId="0" xfId="0" applyFont="1" applyFill="1" applyAlignment="1">
      <alignment vertical="center" wrapText="1"/>
    </xf>
    <xf numFmtId="3" fontId="76" fillId="0" borderId="4" xfId="74" applyNumberFormat="1" applyFont="1" applyFill="1" applyBorder="1" applyAlignment="1">
      <alignment horizontal="right" vertical="center" wrapText="1"/>
    </xf>
    <xf numFmtId="3" fontId="76" fillId="0" borderId="4" xfId="74" applyNumberFormat="1" applyFont="1" applyFill="1" applyBorder="1" applyAlignment="1">
      <alignment horizontal="right" vertical="center"/>
    </xf>
    <xf numFmtId="3" fontId="76" fillId="29" borderId="4" xfId="74" applyNumberFormat="1" applyFont="1" applyFill="1" applyBorder="1" applyAlignment="1">
      <alignment horizontal="right" vertical="center" wrapText="1"/>
    </xf>
    <xf numFmtId="3" fontId="76" fillId="29" borderId="4" xfId="74" applyNumberFormat="1" applyFont="1" applyFill="1" applyBorder="1" applyAlignment="1">
      <alignment horizontal="right" vertical="center"/>
    </xf>
    <xf numFmtId="3" fontId="76" fillId="0" borderId="4" xfId="74" applyNumberFormat="1" applyFont="1" applyBorder="1" applyAlignment="1">
      <alignment horizontal="right" vertical="center" wrapText="1"/>
    </xf>
    <xf numFmtId="3" fontId="77" fillId="0" borderId="4" xfId="74" applyNumberFormat="1" applyFont="1" applyBorder="1" applyAlignment="1">
      <alignment horizontal="right" vertical="center" wrapText="1"/>
    </xf>
    <xf numFmtId="3" fontId="80" fillId="0" borderId="4" xfId="74" applyNumberFormat="1" applyFont="1" applyBorder="1" applyAlignment="1">
      <alignment horizontal="right" vertical="center" wrapText="1"/>
    </xf>
    <xf numFmtId="3" fontId="78" fillId="0" borderId="4" xfId="74" applyNumberFormat="1" applyFont="1" applyBorder="1" applyAlignment="1">
      <alignment horizontal="right" vertical="center" wrapText="1"/>
    </xf>
    <xf numFmtId="0" fontId="77" fillId="0" borderId="4" xfId="0" applyFont="1" applyBorder="1" applyAlignment="1">
      <alignment horizontal="center" vertical="center" wrapText="1"/>
    </xf>
    <xf numFmtId="0" fontId="82" fillId="0" borderId="0" xfId="0" applyFont="1" applyAlignment="1">
      <alignment horizontal="center" vertical="center" wrapText="1"/>
    </xf>
    <xf numFmtId="0" fontId="76" fillId="29" borderId="4" xfId="0" applyFont="1" applyFill="1" applyBorder="1" applyAlignment="1">
      <alignment vertical="center" wrapText="1"/>
    </xf>
    <xf numFmtId="0" fontId="80" fillId="29" borderId="4" xfId="0" applyFont="1" applyFill="1" applyBorder="1" applyAlignment="1">
      <alignment vertical="center" wrapText="1"/>
    </xf>
    <xf numFmtId="0" fontId="78" fillId="29" borderId="4" xfId="0" applyFont="1" applyFill="1" applyBorder="1" applyAlignment="1">
      <alignment horizontal="center" vertical="center" wrapText="1"/>
    </xf>
    <xf numFmtId="0" fontId="78" fillId="29" borderId="4" xfId="0" applyFont="1" applyFill="1" applyBorder="1" applyAlignment="1">
      <alignment horizontal="left" vertical="center" wrapText="1"/>
    </xf>
    <xf numFmtId="0" fontId="76" fillId="29" borderId="0" xfId="0" applyFont="1" applyFill="1" applyAlignment="1">
      <alignment vertical="center" wrapText="1"/>
    </xf>
    <xf numFmtId="0" fontId="80" fillId="0" borderId="4" xfId="0" applyFont="1" applyBorder="1" applyAlignment="1">
      <alignment horizontal="center" vertical="center" wrapText="1"/>
    </xf>
    <xf numFmtId="3" fontId="22" fillId="29" borderId="4" xfId="74" applyNumberFormat="1" applyFont="1" applyFill="1" applyBorder="1" applyAlignment="1">
      <alignment horizontal="right" vertical="center" wrapText="1"/>
    </xf>
    <xf numFmtId="3" fontId="77" fillId="28" borderId="4" xfId="74" applyNumberFormat="1" applyFont="1" applyFill="1" applyBorder="1" applyAlignment="1">
      <alignment horizontal="right" vertical="center" wrapText="1"/>
    </xf>
    <xf numFmtId="0" fontId="77" fillId="7" borderId="4" xfId="0" applyFont="1" applyFill="1" applyBorder="1" applyAlignment="1">
      <alignment horizontal="center" vertical="center" wrapText="1"/>
    </xf>
    <xf numFmtId="3" fontId="77" fillId="7" borderId="4" xfId="74" applyNumberFormat="1" applyFont="1" applyFill="1" applyBorder="1" applyAlignment="1">
      <alignment horizontal="right" vertical="center" wrapText="1"/>
    </xf>
    <xf numFmtId="0" fontId="76" fillId="0" borderId="4" xfId="0" applyFont="1" applyFill="1" applyBorder="1" applyAlignment="1">
      <alignment horizontal="left" vertical="center" wrapText="1"/>
    </xf>
    <xf numFmtId="0" fontId="77" fillId="29" borderId="4" xfId="0" applyFont="1" applyFill="1" applyBorder="1" applyAlignment="1">
      <alignment horizontal="center" vertical="center" wrapText="1"/>
    </xf>
    <xf numFmtId="0" fontId="77" fillId="28" borderId="4" xfId="0" applyFont="1" applyFill="1" applyBorder="1" applyAlignment="1">
      <alignment horizontal="center" vertical="center" wrapText="1"/>
    </xf>
    <xf numFmtId="3" fontId="76" fillId="28" borderId="4" xfId="74" applyNumberFormat="1" applyFont="1" applyFill="1" applyBorder="1" applyAlignment="1">
      <alignment horizontal="right" vertical="center" wrapText="1"/>
    </xf>
    <xf numFmtId="0" fontId="82" fillId="28" borderId="0" xfId="0" applyFont="1" applyFill="1" applyAlignment="1">
      <alignment horizontal="center" vertical="center" wrapText="1"/>
    </xf>
    <xf numFmtId="3" fontId="80" fillId="28" borderId="4" xfId="74" applyNumberFormat="1" applyFont="1" applyFill="1" applyBorder="1" applyAlignment="1">
      <alignment horizontal="right" vertical="center" wrapText="1"/>
    </xf>
    <xf numFmtId="3" fontId="78" fillId="28" borderId="4" xfId="74" applyNumberFormat="1" applyFont="1" applyFill="1" applyBorder="1" applyAlignment="1">
      <alignment horizontal="right" vertical="center" wrapText="1"/>
    </xf>
    <xf numFmtId="0" fontId="76" fillId="28" borderId="4" xfId="0" applyFont="1" applyFill="1" applyBorder="1" applyAlignment="1">
      <alignment horizontal="center" vertical="center" wrapText="1"/>
    </xf>
    <xf numFmtId="0" fontId="76" fillId="0" borderId="0" xfId="0" applyFont="1" applyFill="1" applyAlignment="1">
      <alignment horizontal="center" vertical="center" wrapText="1"/>
    </xf>
    <xf numFmtId="191" fontId="81" fillId="0" borderId="6" xfId="74" applyNumberFormat="1" applyFont="1" applyFill="1" applyBorder="1" applyAlignment="1">
      <alignment horizontal="center" vertical="center" wrapText="1"/>
    </xf>
    <xf numFmtId="191" fontId="81" fillId="0" borderId="4" xfId="74" applyNumberFormat="1" applyFont="1" applyFill="1" applyBorder="1" applyAlignment="1">
      <alignment horizontal="center" vertical="center" wrapText="1"/>
    </xf>
    <xf numFmtId="0" fontId="77" fillId="0" borderId="4" xfId="0" applyFont="1" applyBorder="1" applyAlignment="1">
      <alignment horizontal="center" vertical="center" wrapText="1"/>
    </xf>
    <xf numFmtId="0" fontId="77" fillId="29" borderId="4" xfId="0" applyFont="1" applyFill="1" applyBorder="1" applyAlignment="1">
      <alignment horizontal="center" vertical="center" wrapText="1"/>
    </xf>
    <xf numFmtId="0" fontId="79" fillId="0" borderId="0" xfId="0" applyFont="1" applyAlignment="1">
      <alignment horizontal="right" vertical="center" wrapText="1"/>
    </xf>
    <xf numFmtId="0" fontId="77" fillId="28" borderId="4" xfId="0" applyFont="1" applyFill="1" applyBorder="1" applyAlignment="1">
      <alignment horizontal="center" vertical="center" wrapText="1"/>
    </xf>
    <xf numFmtId="0" fontId="77" fillId="30" borderId="4" xfId="0" applyFont="1" applyFill="1" applyBorder="1" applyAlignment="1">
      <alignment horizontal="center" vertical="center" wrapText="1"/>
    </xf>
    <xf numFmtId="0" fontId="77" fillId="30" borderId="4" xfId="0" applyFont="1" applyFill="1" applyBorder="1" applyAlignment="1">
      <alignment horizontal="left" vertical="center" wrapText="1"/>
    </xf>
    <xf numFmtId="3" fontId="77" fillId="30" borderId="4" xfId="74" applyNumberFormat="1" applyFont="1" applyFill="1" applyBorder="1" applyAlignment="1">
      <alignment horizontal="right" vertical="center" wrapText="1"/>
    </xf>
    <xf numFmtId="0" fontId="77" fillId="31" borderId="4" xfId="0" applyFont="1" applyFill="1" applyBorder="1" applyAlignment="1">
      <alignment horizontal="center" vertical="center" wrapText="1"/>
    </xf>
    <xf numFmtId="3" fontId="77" fillId="28" borderId="4" xfId="74" applyNumberFormat="1" applyFont="1" applyFill="1" applyBorder="1" applyAlignment="1">
      <alignment horizontal="right" vertical="center"/>
    </xf>
    <xf numFmtId="3" fontId="76" fillId="28" borderId="4" xfId="74" applyNumberFormat="1" applyFont="1" applyFill="1" applyBorder="1" applyAlignment="1">
      <alignment horizontal="right" vertical="center"/>
    </xf>
    <xf numFmtId="190" fontId="83" fillId="29" borderId="4" xfId="74" applyNumberFormat="1" applyFont="1" applyFill="1" applyBorder="1" applyAlignment="1">
      <alignment horizontal="center" vertical="center"/>
    </xf>
    <xf numFmtId="0" fontId="77" fillId="30" borderId="4" xfId="0" applyFont="1" applyFill="1" applyBorder="1" applyAlignment="1">
      <alignment horizontal="center" vertical="center"/>
    </xf>
    <xf numFmtId="3" fontId="76" fillId="0" borderId="0" xfId="0" applyNumberFormat="1" applyFont="1" applyAlignment="1">
      <alignment horizontal="center" vertical="center" wrapText="1"/>
    </xf>
    <xf numFmtId="0" fontId="77" fillId="27" borderId="4" xfId="0" applyFont="1" applyFill="1" applyBorder="1" applyAlignment="1">
      <alignment horizontal="left" vertical="center" wrapText="1"/>
    </xf>
    <xf numFmtId="3" fontId="77" fillId="27" borderId="4" xfId="74" applyNumberFormat="1" applyFont="1" applyFill="1" applyBorder="1" applyAlignment="1">
      <alignment horizontal="right" vertical="center"/>
    </xf>
    <xf numFmtId="0" fontId="77" fillId="8" borderId="4" xfId="0" applyFont="1" applyFill="1" applyBorder="1" applyAlignment="1">
      <alignment horizontal="center" vertical="center" wrapText="1"/>
    </xf>
    <xf numFmtId="3" fontId="77" fillId="8" borderId="4" xfId="74" applyNumberFormat="1" applyFont="1" applyFill="1" applyBorder="1" applyAlignment="1">
      <alignment horizontal="right" vertical="center"/>
    </xf>
    <xf numFmtId="3" fontId="21" fillId="0" borderId="4" xfId="74" applyNumberFormat="1" applyFont="1" applyBorder="1" applyAlignment="1">
      <alignment horizontal="center" vertical="center" wrapText="1"/>
    </xf>
    <xf numFmtId="3" fontId="77" fillId="0" borderId="4" xfId="0" applyNumberFormat="1" applyFont="1" applyBorder="1" applyAlignment="1">
      <alignment horizontal="center" vertical="center" wrapText="1"/>
    </xf>
    <xf numFmtId="3" fontId="77" fillId="28" borderId="4" xfId="0" applyNumberFormat="1" applyFont="1" applyFill="1" applyBorder="1" applyAlignment="1">
      <alignment horizontal="center" vertical="center" wrapText="1"/>
    </xf>
    <xf numFmtId="3" fontId="77" fillId="31" borderId="4" xfId="0" applyNumberFormat="1" applyFont="1" applyFill="1" applyBorder="1" applyAlignment="1">
      <alignment horizontal="center" vertical="center" wrapText="1"/>
    </xf>
    <xf numFmtId="0" fontId="78" fillId="0" borderId="4" xfId="0" applyFont="1" applyBorder="1" applyAlignment="1">
      <alignment horizontal="center" vertical="center" wrapText="1"/>
    </xf>
    <xf numFmtId="0" fontId="83" fillId="0" borderId="4" xfId="0" applyFont="1" applyBorder="1" applyAlignment="1">
      <alignment horizontal="center" vertical="center" wrapText="1"/>
    </xf>
    <xf numFmtId="0" fontId="83" fillId="29" borderId="4" xfId="0" applyFont="1" applyFill="1" applyBorder="1" applyAlignment="1">
      <alignment horizontal="left" vertical="center" wrapText="1"/>
    </xf>
    <xf numFmtId="0" fontId="83" fillId="29" borderId="4" xfId="0" applyFont="1" applyFill="1" applyBorder="1" applyAlignment="1">
      <alignment horizontal="center" vertical="center" wrapText="1"/>
    </xf>
    <xf numFmtId="0" fontId="78" fillId="28" borderId="4" xfId="0" applyFont="1" applyFill="1" applyBorder="1" applyAlignment="1">
      <alignment horizontal="center" vertical="center" wrapText="1"/>
    </xf>
    <xf numFmtId="0" fontId="76" fillId="28" borderId="4" xfId="0" applyFont="1" applyFill="1" applyBorder="1" applyAlignment="1">
      <alignment vertical="center" wrapText="1"/>
    </xf>
    <xf numFmtId="0" fontId="83" fillId="28" borderId="4" xfId="0" applyFont="1" applyFill="1" applyBorder="1" applyAlignment="1">
      <alignment horizontal="center" vertical="center" wrapText="1"/>
    </xf>
    <xf numFmtId="0" fontId="72" fillId="28" borderId="4" xfId="0" applyFont="1" applyFill="1" applyBorder="1" applyAlignment="1">
      <alignment horizontal="center" vertical="center" wrapText="1"/>
    </xf>
    <xf numFmtId="0" fontId="83" fillId="28" borderId="4" xfId="0" applyFont="1" applyFill="1" applyBorder="1" applyAlignment="1">
      <alignment horizontal="center" vertical="center" wrapText="1"/>
    </xf>
    <xf numFmtId="0" fontId="84" fillId="28" borderId="4" xfId="0" applyFont="1" applyFill="1" applyBorder="1" applyAlignment="1">
      <alignment horizontal="center" vertical="center" wrapText="1"/>
    </xf>
    <xf numFmtId="0" fontId="80" fillId="28" borderId="4" xfId="0" applyFont="1" applyFill="1" applyBorder="1" applyAlignment="1">
      <alignment horizontal="center" vertical="center" wrapText="1"/>
    </xf>
    <xf numFmtId="3" fontId="76" fillId="0" borderId="0" xfId="0" applyNumberFormat="1" applyFont="1" applyAlignment="1">
      <alignment vertical="center" wrapText="1"/>
    </xf>
    <xf numFmtId="3" fontId="76" fillId="0" borderId="0" xfId="0" applyNumberFormat="1" applyFont="1" applyFill="1" applyAlignment="1">
      <alignment vertical="center" wrapText="1"/>
    </xf>
    <xf numFmtId="0" fontId="85" fillId="0" borderId="0" xfId="0" applyFont="1" applyAlignment="1">
      <alignment vertical="center"/>
    </xf>
    <xf numFmtId="0" fontId="86" fillId="0" borderId="0" xfId="0" applyFont="1" applyAlignment="1">
      <alignment vertical="center"/>
    </xf>
    <xf numFmtId="0" fontId="87" fillId="0" borderId="0" xfId="0" applyFont="1" applyAlignment="1">
      <alignment vertical="center"/>
    </xf>
    <xf numFmtId="0" fontId="0" fillId="28" borderId="0" xfId="0" applyFill="1" applyAlignment="1">
      <alignment vertical="center"/>
    </xf>
    <xf numFmtId="0" fontId="76" fillId="0" borderId="4" xfId="0" applyFont="1" applyBorder="1" applyAlignment="1">
      <alignment horizontal="left" vertical="center" wrapText="1"/>
    </xf>
    <xf numFmtId="3" fontId="76" fillId="0" borderId="4" xfId="0" applyNumberFormat="1" applyFont="1" applyBorder="1" applyAlignment="1">
      <alignment horizontal="center" vertical="center" wrapText="1"/>
    </xf>
    <xf numFmtId="3" fontId="22" fillId="0" borderId="4" xfId="74" applyNumberFormat="1" applyFont="1" applyBorder="1" applyAlignment="1">
      <alignment horizontal="center" vertical="center" wrapText="1"/>
    </xf>
    <xf numFmtId="3" fontId="77" fillId="0" borderId="4" xfId="74" applyNumberFormat="1" applyFont="1" applyFill="1" applyBorder="1" applyAlignment="1">
      <alignment horizontal="right" vertical="center"/>
    </xf>
    <xf numFmtId="0" fontId="82" fillId="0" borderId="0" xfId="0" applyFont="1" applyAlignment="1">
      <alignment horizontal="center" vertical="center" wrapText="1"/>
    </xf>
    <xf numFmtId="0" fontId="77" fillId="0" borderId="4" xfId="0" applyFont="1" applyBorder="1" applyAlignment="1">
      <alignment horizontal="center" vertical="center" wrapText="1"/>
    </xf>
    <xf numFmtId="0" fontId="77" fillId="29" borderId="4" xfId="0" applyFont="1" applyFill="1" applyBorder="1" applyAlignment="1">
      <alignment horizontal="center" vertical="center" wrapText="1"/>
    </xf>
    <xf numFmtId="0" fontId="77" fillId="28" borderId="4" xfId="0" applyFont="1" applyFill="1" applyBorder="1" applyAlignment="1">
      <alignment horizontal="center" vertical="center" wrapText="1"/>
    </xf>
    <xf numFmtId="0" fontId="80" fillId="28" borderId="4" xfId="0" applyFont="1" applyFill="1" applyBorder="1" applyAlignment="1">
      <alignment horizontal="center" vertical="center" wrapText="1"/>
    </xf>
    <xf numFmtId="3" fontId="0" fillId="0" borderId="0" xfId="0" applyNumberFormat="1" applyAlignment="1">
      <alignment vertical="center"/>
    </xf>
    <xf numFmtId="0" fontId="77" fillId="27" borderId="4" xfId="0" applyFont="1" applyFill="1" applyBorder="1" applyAlignment="1">
      <alignment horizontal="center" vertical="center" wrapText="1"/>
    </xf>
    <xf numFmtId="0" fontId="77" fillId="27" borderId="4" xfId="0" applyFont="1" applyFill="1" applyBorder="1" applyAlignment="1">
      <alignment horizontal="left" vertical="center" wrapText="1"/>
    </xf>
    <xf numFmtId="0" fontId="77" fillId="29" borderId="4" xfId="0" applyFont="1" applyFill="1" applyBorder="1" applyAlignment="1">
      <alignment horizontal="center" vertical="center" wrapText="1"/>
    </xf>
    <xf numFmtId="0" fontId="77" fillId="29" borderId="4" xfId="0" applyFont="1" applyFill="1" applyBorder="1" applyAlignment="1">
      <alignment horizontal="left" vertical="center" wrapText="1"/>
    </xf>
    <xf numFmtId="3" fontId="77" fillId="29" borderId="4" xfId="74" applyNumberFormat="1" applyFont="1" applyFill="1" applyBorder="1" applyAlignment="1">
      <alignment horizontal="right" vertical="center"/>
    </xf>
    <xf numFmtId="0" fontId="77" fillId="29" borderId="4" xfId="0" applyFont="1" applyFill="1" applyBorder="1" applyAlignment="1" quotePrefix="1">
      <alignment horizontal="center" vertical="center" wrapText="1"/>
    </xf>
    <xf numFmtId="188" fontId="25" fillId="0" borderId="4" xfId="0" applyNumberFormat="1" applyFont="1" applyFill="1" applyBorder="1" applyAlignment="1">
      <alignment horizontal="left" vertical="center" wrapText="1"/>
    </xf>
    <xf numFmtId="0" fontId="76" fillId="29" borderId="4" xfId="0" applyFont="1" applyFill="1" applyBorder="1" applyAlignment="1">
      <alignment horizontal="center" vertical="center" wrapText="1"/>
    </xf>
    <xf numFmtId="188" fontId="25" fillId="0" borderId="4" xfId="0" applyNumberFormat="1" applyFont="1" applyFill="1" applyBorder="1" applyAlignment="1">
      <alignment horizontal="center" vertical="center" wrapText="1"/>
    </xf>
    <xf numFmtId="187" fontId="25" fillId="0" borderId="4" xfId="0" applyNumberFormat="1" applyFont="1" applyFill="1" applyBorder="1" applyAlignment="1">
      <alignment horizontal="center" vertical="center" wrapText="1"/>
    </xf>
    <xf numFmtId="1" fontId="25" fillId="0" borderId="4" xfId="0" applyNumberFormat="1" applyFont="1" applyFill="1" applyBorder="1" applyAlignment="1">
      <alignment horizontal="center" vertical="center" wrapText="1"/>
    </xf>
    <xf numFmtId="0" fontId="88" fillId="30" borderId="4" xfId="0" applyFont="1" applyFill="1" applyBorder="1" applyAlignment="1">
      <alignment vertical="center"/>
    </xf>
    <xf numFmtId="0" fontId="88" fillId="30" borderId="4" xfId="0" applyFont="1" applyFill="1" applyBorder="1" applyAlignment="1">
      <alignment horizontal="center" vertical="center"/>
    </xf>
    <xf numFmtId="0" fontId="88" fillId="28" borderId="4" xfId="0" applyFont="1" applyFill="1" applyBorder="1" applyAlignment="1">
      <alignment vertical="center"/>
    </xf>
    <xf numFmtId="0" fontId="79" fillId="29" borderId="5" xfId="0" applyFont="1" applyFill="1" applyBorder="1" applyAlignment="1">
      <alignment horizontal="center" vertical="center" wrapText="1"/>
    </xf>
    <xf numFmtId="0" fontId="80" fillId="29" borderId="4" xfId="0" applyFont="1" applyFill="1" applyBorder="1" applyAlignment="1" quotePrefix="1">
      <alignment horizontal="center" vertical="center" wrapText="1"/>
    </xf>
    <xf numFmtId="0" fontId="80" fillId="29" borderId="4" xfId="0" applyFont="1" applyFill="1" applyBorder="1" applyAlignment="1">
      <alignment horizontal="left" vertical="center" wrapText="1"/>
    </xf>
    <xf numFmtId="0" fontId="80" fillId="29" borderId="4" xfId="0" applyFont="1" applyFill="1" applyBorder="1" applyAlignment="1">
      <alignment horizontal="center" vertical="center" wrapText="1"/>
    </xf>
    <xf numFmtId="3" fontId="80" fillId="28" borderId="4" xfId="74" applyNumberFormat="1" applyFont="1" applyFill="1" applyBorder="1" applyAlignment="1">
      <alignment horizontal="right" vertical="center" wrapText="1"/>
    </xf>
    <xf numFmtId="0" fontId="80" fillId="0" borderId="0" xfId="0" applyFont="1" applyAlignment="1">
      <alignment horizontal="center" vertical="center" wrapText="1"/>
    </xf>
    <xf numFmtId="3" fontId="80" fillId="0" borderId="4" xfId="74" applyNumberFormat="1" applyFont="1" applyBorder="1" applyAlignment="1">
      <alignment horizontal="right" vertical="center" wrapText="1"/>
    </xf>
    <xf numFmtId="0" fontId="77" fillId="0" borderId="4" xfId="0" applyFont="1" applyBorder="1" applyAlignment="1">
      <alignment horizontal="center" vertical="center" wrapText="1"/>
    </xf>
    <xf numFmtId="0" fontId="77" fillId="29" borderId="4" xfId="0" applyFont="1" applyFill="1" applyBorder="1" applyAlignment="1">
      <alignment horizontal="center" vertical="center" wrapText="1"/>
    </xf>
    <xf numFmtId="0" fontId="77" fillId="28" borderId="4" xfId="0" applyFont="1" applyFill="1" applyBorder="1" applyAlignment="1">
      <alignment horizontal="center" vertical="center" wrapText="1"/>
    </xf>
    <xf numFmtId="188" fontId="27" fillId="0" borderId="4" xfId="0" applyNumberFormat="1" applyFont="1" applyFill="1" applyBorder="1" applyAlignment="1">
      <alignment horizontal="left" vertical="center" wrapText="1"/>
    </xf>
    <xf numFmtId="188" fontId="27" fillId="0" borderId="4" xfId="0" applyNumberFormat="1" applyFont="1" applyFill="1" applyBorder="1" applyAlignment="1">
      <alignment horizontal="center" vertical="center" wrapText="1"/>
    </xf>
    <xf numFmtId="187" fontId="27" fillId="0" borderId="4" xfId="0" applyNumberFormat="1" applyFont="1" applyFill="1" applyBorder="1" applyAlignment="1">
      <alignment horizontal="center" vertical="center" wrapText="1"/>
    </xf>
    <xf numFmtId="0" fontId="77" fillId="28" borderId="4" xfId="0" applyFont="1" applyFill="1" applyBorder="1" applyAlignment="1">
      <alignment horizontal="center" vertical="center" wrapText="1"/>
    </xf>
    <xf numFmtId="0" fontId="77" fillId="29" borderId="0" xfId="0" applyFont="1" applyFill="1" applyAlignment="1">
      <alignment horizontal="center" vertical="center" wrapText="1"/>
    </xf>
    <xf numFmtId="3" fontId="77" fillId="27" borderId="7" xfId="74" applyNumberFormat="1" applyFont="1" applyFill="1" applyBorder="1" applyAlignment="1">
      <alignment horizontal="right" vertical="center"/>
    </xf>
    <xf numFmtId="3" fontId="77" fillId="27" borderId="6" xfId="74" applyNumberFormat="1" applyFont="1" applyFill="1" applyBorder="1" applyAlignment="1">
      <alignment horizontal="right" vertical="center"/>
    </xf>
    <xf numFmtId="3" fontId="77" fillId="27" borderId="0" xfId="74" applyNumberFormat="1" applyFont="1" applyFill="1" applyBorder="1" applyAlignment="1">
      <alignment horizontal="right" vertical="center"/>
    </xf>
    <xf numFmtId="0" fontId="77" fillId="0" borderId="4" xfId="0" applyFont="1" applyFill="1" applyBorder="1" applyAlignment="1">
      <alignment horizontal="left" vertical="center" wrapText="1"/>
    </xf>
    <xf numFmtId="0" fontId="77" fillId="0" borderId="4" xfId="0" applyFont="1" applyFill="1" applyBorder="1" applyAlignment="1">
      <alignment horizontal="center" vertical="center" wrapText="1"/>
    </xf>
    <xf numFmtId="0" fontId="77" fillId="0" borderId="0" xfId="0" applyFont="1" applyFill="1" applyAlignment="1">
      <alignment horizontal="center" vertical="center" wrapText="1"/>
    </xf>
    <xf numFmtId="0" fontId="89" fillId="0" borderId="4" xfId="0" applyFont="1" applyBorder="1" applyAlignment="1">
      <alignment horizontal="center"/>
    </xf>
    <xf numFmtId="0" fontId="90" fillId="0" borderId="4" xfId="0" applyFont="1" applyBorder="1" applyAlignment="1">
      <alignment horizontal="center" vertical="center"/>
    </xf>
    <xf numFmtId="3" fontId="90" fillId="0" borderId="4" xfId="0" applyNumberFormat="1" applyFont="1" applyBorder="1" applyAlignment="1">
      <alignment horizontal="center" vertical="center"/>
    </xf>
    <xf numFmtId="0" fontId="90" fillId="0" borderId="4" xfId="0" applyFont="1" applyBorder="1" applyAlignment="1">
      <alignment horizontal="left" vertical="center"/>
    </xf>
    <xf numFmtId="0" fontId="90" fillId="0" borderId="4" xfId="0" applyFont="1" applyBorder="1" applyAlignment="1">
      <alignment horizontal="left" vertical="center" wrapText="1"/>
    </xf>
    <xf numFmtId="3" fontId="90" fillId="0" borderId="4" xfId="0" applyNumberFormat="1" applyFont="1" applyBorder="1" applyAlignment="1">
      <alignment horizontal="left" vertical="center"/>
    </xf>
    <xf numFmtId="3" fontId="90" fillId="0" borderId="4" xfId="0" applyNumberFormat="1" applyFont="1" applyBorder="1" applyAlignment="1">
      <alignment horizontal="right" vertical="center"/>
    </xf>
    <xf numFmtId="0" fontId="80" fillId="0" borderId="4" xfId="0" applyFont="1" applyBorder="1" applyAlignment="1">
      <alignment horizontal="left" vertical="center" wrapText="1"/>
    </xf>
    <xf numFmtId="3" fontId="80" fillId="0" borderId="0" xfId="0" applyNumberFormat="1" applyFont="1" applyAlignment="1">
      <alignment vertical="center" wrapText="1"/>
    </xf>
    <xf numFmtId="0" fontId="20" fillId="28" borderId="4" xfId="0" applyFont="1" applyFill="1" applyBorder="1" applyAlignment="1">
      <alignment horizontal="center" vertical="center" wrapText="1"/>
    </xf>
    <xf numFmtId="0" fontId="76" fillId="28" borderId="4" xfId="0" applyFont="1" applyFill="1" applyBorder="1" applyAlignment="1">
      <alignment horizontal="left" vertical="center" wrapText="1"/>
    </xf>
    <xf numFmtId="49" fontId="20" fillId="28" borderId="4" xfId="0" applyNumberFormat="1" applyFont="1" applyFill="1" applyBorder="1" applyAlignment="1">
      <alignment horizontal="center" vertical="center" wrapText="1"/>
    </xf>
    <xf numFmtId="0" fontId="77" fillId="29" borderId="4" xfId="0" applyFont="1" applyFill="1" applyBorder="1" applyAlignment="1">
      <alignment horizontal="center" vertical="center" wrapText="1"/>
    </xf>
    <xf numFmtId="0" fontId="20" fillId="29" borderId="4" xfId="0" applyFont="1" applyFill="1" applyBorder="1" applyAlignment="1" quotePrefix="1">
      <alignment horizontal="center" vertical="center" wrapText="1"/>
    </xf>
    <xf numFmtId="0" fontId="72" fillId="29" borderId="4" xfId="0" applyFont="1" applyFill="1" applyBorder="1" applyAlignment="1">
      <alignment horizontal="center" vertical="center" wrapText="1"/>
    </xf>
    <xf numFmtId="0" fontId="85" fillId="29" borderId="0" xfId="0" applyFont="1" applyFill="1" applyAlignment="1">
      <alignment vertical="center"/>
    </xf>
    <xf numFmtId="0" fontId="0" fillId="29" borderId="0" xfId="0" applyFill="1" applyAlignment="1">
      <alignment vertical="center"/>
    </xf>
    <xf numFmtId="3" fontId="0" fillId="29" borderId="0" xfId="0" applyNumberFormat="1" applyFill="1" applyAlignment="1">
      <alignment vertical="center"/>
    </xf>
    <xf numFmtId="0" fontId="20" fillId="29" borderId="4" xfId="0" applyFont="1" applyFill="1" applyBorder="1" applyAlignment="1">
      <alignment horizontal="center" vertical="center" wrapText="1"/>
    </xf>
    <xf numFmtId="0" fontId="84" fillId="29" borderId="4" xfId="0" applyFont="1" applyFill="1" applyBorder="1" applyAlignment="1">
      <alignment horizontal="center" vertical="center" wrapText="1"/>
    </xf>
    <xf numFmtId="49" fontId="20" fillId="29" borderId="4" xfId="0" applyNumberFormat="1" applyFont="1" applyFill="1" applyBorder="1" applyAlignment="1">
      <alignment horizontal="center" vertical="center" wrapText="1"/>
    </xf>
    <xf numFmtId="0" fontId="83" fillId="29" borderId="4" xfId="0" applyFont="1" applyFill="1" applyBorder="1" applyAlignment="1">
      <alignment horizontal="center" vertical="center" wrapText="1"/>
    </xf>
    <xf numFmtId="3" fontId="91" fillId="30" borderId="4" xfId="74" applyNumberFormat="1" applyFont="1" applyFill="1" applyBorder="1" applyAlignment="1">
      <alignment vertical="center"/>
    </xf>
    <xf numFmtId="3" fontId="77" fillId="27" borderId="4" xfId="74" applyNumberFormat="1" applyFont="1" applyFill="1" applyBorder="1" applyAlignment="1">
      <alignment horizontal="right" vertical="center" wrapText="1"/>
    </xf>
    <xf numFmtId="3" fontId="78" fillId="0" borderId="4" xfId="74" applyNumberFormat="1" applyFont="1" applyFill="1" applyBorder="1" applyAlignment="1">
      <alignment horizontal="right" vertical="center" wrapText="1"/>
    </xf>
    <xf numFmtId="3" fontId="78" fillId="29" borderId="4" xfId="74" applyNumberFormat="1" applyFont="1" applyFill="1" applyBorder="1" applyAlignment="1">
      <alignment horizontal="right" vertical="center" wrapText="1"/>
    </xf>
    <xf numFmtId="3" fontId="80" fillId="0" borderId="4" xfId="74" applyNumberFormat="1" applyFont="1" applyFill="1" applyBorder="1" applyAlignment="1">
      <alignment horizontal="right" vertical="center" wrapText="1"/>
    </xf>
    <xf numFmtId="3" fontId="80" fillId="29" borderId="4" xfId="74" applyNumberFormat="1" applyFont="1" applyFill="1" applyBorder="1" applyAlignment="1">
      <alignment horizontal="right" vertical="center" wrapText="1"/>
    </xf>
    <xf numFmtId="3" fontId="22" fillId="29" borderId="4" xfId="74" applyNumberFormat="1" applyFont="1" applyFill="1" applyBorder="1" applyAlignment="1">
      <alignment horizontal="right" vertical="center" wrapText="1"/>
    </xf>
    <xf numFmtId="3" fontId="77" fillId="31" borderId="4" xfId="74" applyNumberFormat="1" applyFont="1" applyFill="1" applyBorder="1" applyAlignment="1">
      <alignment horizontal="right" vertical="center" wrapText="1"/>
    </xf>
    <xf numFmtId="3" fontId="72" fillId="29" borderId="4" xfId="74" applyNumberFormat="1" applyFont="1" applyFill="1" applyBorder="1" applyAlignment="1">
      <alignment vertical="center" wrapText="1"/>
    </xf>
    <xf numFmtId="3" fontId="20" fillId="29" borderId="4" xfId="74" applyNumberFormat="1" applyFont="1" applyFill="1" applyBorder="1" applyAlignment="1">
      <alignment horizontal="right" vertical="center" wrapText="1"/>
    </xf>
    <xf numFmtId="3" fontId="83" fillId="0" borderId="4" xfId="74" applyNumberFormat="1" applyFont="1" applyFill="1" applyBorder="1" applyAlignment="1">
      <alignment horizontal="right" vertical="center" wrapText="1"/>
    </xf>
    <xf numFmtId="3" fontId="83" fillId="28" borderId="4" xfId="74" applyNumberFormat="1" applyFont="1" applyFill="1" applyBorder="1" applyAlignment="1">
      <alignment horizontal="right" vertical="center" wrapText="1"/>
    </xf>
    <xf numFmtId="3" fontId="83" fillId="29" borderId="4" xfId="74" applyNumberFormat="1" applyFont="1" applyFill="1" applyBorder="1" applyAlignment="1">
      <alignment horizontal="right" vertical="center" wrapText="1"/>
    </xf>
    <xf numFmtId="3" fontId="72" fillId="28" borderId="4" xfId="74" applyNumberFormat="1" applyFont="1" applyFill="1" applyBorder="1" applyAlignment="1">
      <alignment vertical="center" wrapText="1"/>
    </xf>
    <xf numFmtId="3" fontId="77" fillId="29" borderId="4" xfId="74" applyNumberFormat="1" applyFont="1" applyFill="1" applyBorder="1" applyAlignment="1">
      <alignment horizontal="right" vertical="center"/>
    </xf>
    <xf numFmtId="3" fontId="80" fillId="29" borderId="4" xfId="74" applyNumberFormat="1" applyFont="1" applyFill="1" applyBorder="1" applyAlignment="1">
      <alignment horizontal="right" vertical="center"/>
    </xf>
    <xf numFmtId="3" fontId="80" fillId="28" borderId="4" xfId="74" applyNumberFormat="1" applyFont="1" applyFill="1" applyBorder="1" applyAlignment="1">
      <alignment horizontal="right" vertical="center"/>
    </xf>
    <xf numFmtId="3" fontId="25" fillId="0" borderId="4" xfId="74" applyNumberFormat="1" applyFont="1" applyFill="1" applyBorder="1" applyAlignment="1">
      <alignment horizontal="right" vertical="center"/>
    </xf>
    <xf numFmtId="3" fontId="78" fillId="29" borderId="4" xfId="74" applyNumberFormat="1" applyFont="1" applyFill="1" applyBorder="1" applyAlignment="1">
      <alignment horizontal="right" vertical="center"/>
    </xf>
    <xf numFmtId="3" fontId="78" fillId="28" borderId="4" xfId="74" applyNumberFormat="1" applyFont="1" applyFill="1" applyBorder="1" applyAlignment="1">
      <alignment horizontal="right" vertical="center"/>
    </xf>
    <xf numFmtId="3" fontId="77" fillId="0" borderId="4" xfId="0" applyNumberFormat="1" applyFont="1" applyBorder="1" applyAlignment="1">
      <alignment horizontal="center" vertical="center" wrapText="1"/>
    </xf>
    <xf numFmtId="0" fontId="82" fillId="0" borderId="0" xfId="0" applyFont="1" applyAlignment="1">
      <alignment horizontal="center" vertical="center" wrapText="1"/>
    </xf>
    <xf numFmtId="0" fontId="76" fillId="28" borderId="0" xfId="0" applyFont="1" applyFill="1" applyAlignment="1">
      <alignment horizontal="center" vertical="center" wrapText="1"/>
    </xf>
    <xf numFmtId="3" fontId="29" fillId="29" borderId="4" xfId="74" applyNumberFormat="1" applyFont="1" applyFill="1" applyBorder="1" applyAlignment="1">
      <alignment horizontal="right" vertical="center" wrapText="1"/>
    </xf>
    <xf numFmtId="3" fontId="29" fillId="29" borderId="4" xfId="74" applyNumberFormat="1" applyFont="1" applyFill="1" applyBorder="1" applyAlignment="1">
      <alignment horizontal="center" vertical="center" wrapText="1"/>
    </xf>
    <xf numFmtId="0" fontId="29" fillId="29" borderId="4" xfId="0" applyFont="1" applyFill="1" applyBorder="1" applyAlignment="1">
      <alignment horizontal="left" vertical="center" wrapText="1"/>
    </xf>
    <xf numFmtId="0" fontId="20" fillId="29" borderId="4" xfId="0" applyFont="1" applyFill="1" applyBorder="1" applyAlignment="1">
      <alignment horizontal="left" vertical="center" wrapText="1"/>
    </xf>
    <xf numFmtId="3" fontId="20" fillId="29" borderId="4" xfId="74" applyNumberFormat="1" applyFont="1" applyFill="1" applyBorder="1" applyAlignment="1">
      <alignment horizontal="center" vertical="center" wrapText="1"/>
    </xf>
    <xf numFmtId="0" fontId="90" fillId="29" borderId="0" xfId="0" applyFont="1" applyFill="1" applyAlignment="1">
      <alignment vertical="center" wrapText="1"/>
    </xf>
    <xf numFmtId="3" fontId="20" fillId="29" borderId="4" xfId="74" applyNumberFormat="1" applyFont="1" applyFill="1" applyBorder="1" applyAlignment="1">
      <alignment vertical="center" wrapText="1"/>
    </xf>
    <xf numFmtId="0" fontId="29" fillId="29" borderId="4" xfId="0" applyFont="1" applyFill="1" applyBorder="1" applyAlignment="1" quotePrefix="1">
      <alignment horizontal="center" vertical="center" wrapText="1"/>
    </xf>
    <xf numFmtId="203" fontId="29" fillId="29" borderId="4" xfId="74" applyNumberFormat="1" applyFont="1" applyFill="1" applyBorder="1" applyAlignment="1">
      <alignment horizontal="right" vertical="center" wrapText="1"/>
    </xf>
    <xf numFmtId="0" fontId="68" fillId="29" borderId="0" xfId="0" applyFont="1" applyFill="1" applyAlignment="1">
      <alignment vertical="center"/>
    </xf>
    <xf numFmtId="0" fontId="90" fillId="29" borderId="0" xfId="0" applyFont="1" applyFill="1" applyAlignment="1">
      <alignment vertical="center"/>
    </xf>
    <xf numFmtId="0" fontId="89" fillId="29" borderId="0" xfId="0" applyFont="1" applyFill="1" applyAlignment="1">
      <alignment vertical="center"/>
    </xf>
    <xf numFmtId="0" fontId="89" fillId="29" borderId="0" xfId="0" applyFont="1" applyFill="1" applyAlignment="1">
      <alignment horizontal="center" vertical="center"/>
    </xf>
    <xf numFmtId="190" fontId="89" fillId="29" borderId="0" xfId="0" applyNumberFormat="1" applyFont="1" applyFill="1" applyAlignment="1">
      <alignment horizontal="center" vertical="center"/>
    </xf>
    <xf numFmtId="0" fontId="90" fillId="29" borderId="0" xfId="0" applyFont="1" applyFill="1" applyAlignment="1">
      <alignment horizontal="center" vertical="center"/>
    </xf>
    <xf numFmtId="190" fontId="90" fillId="29" borderId="0" xfId="0" applyNumberFormat="1" applyFont="1" applyFill="1" applyAlignment="1">
      <alignment horizontal="center" vertical="center"/>
    </xf>
    <xf numFmtId="4" fontId="90" fillId="29" borderId="0" xfId="74" applyNumberFormat="1" applyFont="1" applyFill="1" applyAlignment="1">
      <alignment vertical="center"/>
    </xf>
    <xf numFmtId="0" fontId="20" fillId="29" borderId="0" xfId="0" applyFont="1" applyFill="1" applyAlignment="1">
      <alignment vertical="center" wrapText="1"/>
    </xf>
    <xf numFmtId="0" fontId="20" fillId="29" borderId="4" xfId="0" applyFont="1" applyFill="1" applyBorder="1" applyAlignment="1">
      <alignment horizontal="center" vertical="center"/>
    </xf>
    <xf numFmtId="3" fontId="20" fillId="29" borderId="4" xfId="74" applyNumberFormat="1" applyFont="1" applyFill="1" applyBorder="1" applyAlignment="1">
      <alignment horizontal="right" vertical="center"/>
    </xf>
    <xf numFmtId="0" fontId="20" fillId="29" borderId="4" xfId="0" applyFont="1" applyFill="1" applyBorder="1" applyAlignment="1" quotePrefix="1">
      <alignment horizontal="center" vertical="center"/>
    </xf>
    <xf numFmtId="0" fontId="20" fillId="29" borderId="4" xfId="0" applyFont="1" applyFill="1" applyBorder="1" applyAlignment="1">
      <alignment vertical="center" wrapText="1"/>
    </xf>
    <xf numFmtId="203" fontId="20" fillId="29" borderId="4" xfId="74" applyNumberFormat="1" applyFont="1" applyFill="1" applyBorder="1" applyAlignment="1">
      <alignment horizontal="right" vertical="center" wrapText="1"/>
    </xf>
    <xf numFmtId="4" fontId="34" fillId="29" borderId="0" xfId="0" applyNumberFormat="1" applyFont="1" applyFill="1" applyAlignment="1">
      <alignment horizontal="center" vertical="center" wrapText="1"/>
    </xf>
    <xf numFmtId="0" fontId="34" fillId="29" borderId="0" xfId="0" applyFont="1" applyFill="1" applyAlignment="1">
      <alignment vertical="center" wrapText="1"/>
    </xf>
    <xf numFmtId="0" fontId="20" fillId="29" borderId="0" xfId="0" applyFont="1" applyFill="1" applyAlignment="1">
      <alignment horizontal="center" vertical="center" wrapText="1"/>
    </xf>
    <xf numFmtId="0" fontId="20" fillId="29" borderId="0" xfId="0" applyFont="1" applyFill="1" applyAlignment="1">
      <alignment horizontal="left" vertical="center" wrapText="1"/>
    </xf>
    <xf numFmtId="0" fontId="29" fillId="29" borderId="0" xfId="0" applyFont="1" applyFill="1" applyAlignment="1">
      <alignment horizontal="right" vertical="center" wrapText="1"/>
    </xf>
    <xf numFmtId="0" fontId="29" fillId="29" borderId="0" xfId="0" applyFont="1" applyFill="1" applyAlignment="1">
      <alignment vertical="center" wrapText="1"/>
    </xf>
    <xf numFmtId="190" fontId="29" fillId="29" borderId="4" xfId="74" applyNumberFormat="1" applyFont="1" applyFill="1" applyBorder="1" applyAlignment="1">
      <alignment horizontal="center" vertical="center" wrapText="1"/>
    </xf>
    <xf numFmtId="0" fontId="29" fillId="29" borderId="0" xfId="0" applyFont="1" applyFill="1" applyAlignment="1">
      <alignment horizontal="center" vertical="center" wrapText="1"/>
    </xf>
    <xf numFmtId="190" fontId="20" fillId="29" borderId="4" xfId="74" applyNumberFormat="1" applyFont="1" applyFill="1" applyBorder="1" applyAlignment="1">
      <alignment horizontal="center" vertical="center" wrapText="1"/>
    </xf>
    <xf numFmtId="0" fontId="36" fillId="29" borderId="0" xfId="0" applyFont="1" applyFill="1" applyAlignment="1">
      <alignment vertical="center" wrapText="1"/>
    </xf>
    <xf numFmtId="0" fontId="20" fillId="29" borderId="4" xfId="0" applyFont="1" applyFill="1" applyBorder="1" applyAlignment="1">
      <alignment horizontal="center" vertical="center" wrapText="1"/>
    </xf>
    <xf numFmtId="0" fontId="88" fillId="0" borderId="4" xfId="0" applyFont="1" applyBorder="1" applyAlignment="1">
      <alignment horizontal="center" vertical="center"/>
    </xf>
    <xf numFmtId="0" fontId="88" fillId="0" borderId="4" xfId="0" applyFont="1" applyBorder="1" applyAlignment="1">
      <alignment horizontal="center" vertical="center" wrapText="1"/>
    </xf>
    <xf numFmtId="191" fontId="88" fillId="0" borderId="4" xfId="74" applyNumberFormat="1" applyFont="1" applyBorder="1" applyAlignment="1">
      <alignment horizontal="right" vertical="center"/>
    </xf>
    <xf numFmtId="0" fontId="92" fillId="0" borderId="4" xfId="0" applyFont="1" applyBorder="1" applyAlignment="1">
      <alignment vertical="center"/>
    </xf>
    <xf numFmtId="0" fontId="68" fillId="0" borderId="4" xfId="0" applyFont="1" applyBorder="1" applyAlignment="1">
      <alignment horizontal="center" vertical="center"/>
    </xf>
    <xf numFmtId="0" fontId="68" fillId="0" borderId="4" xfId="0" applyFont="1" applyBorder="1" applyAlignment="1">
      <alignment vertical="center"/>
    </xf>
    <xf numFmtId="191" fontId="68" fillId="0" borderId="4" xfId="74" applyNumberFormat="1" applyFont="1" applyBorder="1" applyAlignment="1">
      <alignment horizontal="right" vertical="center"/>
    </xf>
    <xf numFmtId="0" fontId="93" fillId="0" borderId="4" xfId="0" applyFont="1" applyBorder="1" applyAlignment="1">
      <alignment vertical="center"/>
    </xf>
    <xf numFmtId="0" fontId="93" fillId="0" borderId="0" xfId="0" applyFont="1" applyAlignment="1">
      <alignment horizontal="center" vertical="center"/>
    </xf>
    <xf numFmtId="0" fontId="93" fillId="0" borderId="0" xfId="0" applyFont="1" applyAlignment="1">
      <alignment vertical="center"/>
    </xf>
    <xf numFmtId="0" fontId="90" fillId="0" borderId="0" xfId="0" applyFont="1" applyAlignment="1">
      <alignment/>
    </xf>
    <xf numFmtId="3" fontId="29" fillId="29" borderId="4" xfId="74" applyNumberFormat="1" applyFont="1" applyFill="1" applyBorder="1" applyAlignment="1">
      <alignment vertical="center"/>
    </xf>
    <xf numFmtId="3" fontId="20" fillId="29" borderId="4" xfId="74" applyNumberFormat="1" applyFont="1" applyFill="1" applyBorder="1" applyAlignment="1">
      <alignment vertical="center"/>
    </xf>
    <xf numFmtId="3" fontId="29" fillId="29" borderId="8" xfId="74" applyNumberFormat="1" applyFont="1" applyFill="1" applyBorder="1" applyAlignment="1">
      <alignment horizontal="center" vertical="center" wrapText="1"/>
    </xf>
    <xf numFmtId="190" fontId="20" fillId="29" borderId="0" xfId="74" applyNumberFormat="1" applyFont="1" applyFill="1" applyBorder="1" applyAlignment="1">
      <alignment horizontal="center" vertical="center" wrapText="1"/>
    </xf>
    <xf numFmtId="203" fontId="29" fillId="29" borderId="7" xfId="74" applyNumberFormat="1" applyFont="1" applyFill="1" applyBorder="1" applyAlignment="1">
      <alignment horizontal="right" vertical="center" wrapText="1"/>
    </xf>
    <xf numFmtId="203" fontId="20" fillId="29" borderId="7" xfId="74" applyNumberFormat="1" applyFont="1" applyFill="1" applyBorder="1" applyAlignment="1">
      <alignment horizontal="right" vertical="center" wrapText="1"/>
    </xf>
    <xf numFmtId="0" fontId="29" fillId="29" borderId="0" xfId="0" applyFont="1" applyFill="1" applyBorder="1" applyAlignment="1">
      <alignment horizontal="center" vertical="center" wrapText="1"/>
    </xf>
    <xf numFmtId="3" fontId="29" fillId="29" borderId="0" xfId="74" applyNumberFormat="1" applyFont="1" applyFill="1" applyBorder="1" applyAlignment="1">
      <alignment horizontal="right" vertical="center" wrapText="1"/>
    </xf>
    <xf numFmtId="203" fontId="29" fillId="29" borderId="0" xfId="74" applyNumberFormat="1" applyFont="1" applyFill="1" applyBorder="1" applyAlignment="1">
      <alignment horizontal="right" vertical="center" wrapText="1"/>
    </xf>
    <xf numFmtId="3" fontId="29" fillId="29" borderId="0" xfId="74" applyNumberFormat="1" applyFont="1" applyFill="1" applyBorder="1" applyAlignment="1">
      <alignment horizontal="center" vertical="center" wrapText="1"/>
    </xf>
    <xf numFmtId="190" fontId="29" fillId="29" borderId="0" xfId="74" applyNumberFormat="1" applyFont="1" applyFill="1" applyBorder="1" applyAlignment="1">
      <alignment horizontal="center" vertical="center" wrapText="1"/>
    </xf>
    <xf numFmtId="0" fontId="20" fillId="29" borderId="0" xfId="0" applyFont="1" applyFill="1" applyBorder="1" applyAlignment="1">
      <alignment horizontal="center" vertical="center" wrapText="1"/>
    </xf>
    <xf numFmtId="3" fontId="20" fillId="29" borderId="0" xfId="74" applyNumberFormat="1" applyFont="1" applyFill="1" applyBorder="1" applyAlignment="1">
      <alignment horizontal="right" vertical="center" wrapText="1"/>
    </xf>
    <xf numFmtId="203" fontId="20" fillId="29" borderId="0" xfId="74" applyNumberFormat="1" applyFont="1" applyFill="1" applyBorder="1" applyAlignment="1">
      <alignment horizontal="right" vertical="center" wrapText="1"/>
    </xf>
    <xf numFmtId="3" fontId="20" fillId="29" borderId="0" xfId="74" applyNumberFormat="1" applyFont="1" applyFill="1" applyBorder="1" applyAlignment="1">
      <alignment horizontal="center" vertical="center" wrapText="1"/>
    </xf>
    <xf numFmtId="0" fontId="29" fillId="29" borderId="4" xfId="0" applyFont="1" applyFill="1" applyBorder="1" applyAlignment="1">
      <alignment horizontal="center" vertical="center" wrapText="1"/>
    </xf>
    <xf numFmtId="0" fontId="33" fillId="29" borderId="0" xfId="0" applyFont="1" applyFill="1" applyAlignment="1">
      <alignment horizontal="center" vertical="center" wrapText="1"/>
    </xf>
    <xf numFmtId="0" fontId="32" fillId="29" borderId="0" xfId="0" applyFont="1" applyFill="1" applyAlignment="1">
      <alignment horizontal="center" vertical="center" wrapText="1"/>
    </xf>
    <xf numFmtId="0" fontId="30" fillId="29" borderId="0" xfId="0" applyFont="1" applyFill="1" applyAlignment="1">
      <alignment horizontal="right" vertical="center" wrapText="1"/>
    </xf>
    <xf numFmtId="0" fontId="34" fillId="29" borderId="0" xfId="0" applyFont="1" applyFill="1" applyAlignment="1">
      <alignment horizontal="center" vertical="center" wrapText="1"/>
    </xf>
    <xf numFmtId="0" fontId="38" fillId="29" borderId="0" xfId="0" applyFont="1" applyFill="1" applyAlignment="1">
      <alignment vertical="center" wrapText="1"/>
    </xf>
    <xf numFmtId="3" fontId="29" fillId="29" borderId="0" xfId="0" applyNumberFormat="1" applyFont="1" applyFill="1" applyAlignment="1">
      <alignment horizontal="center" vertical="center" wrapText="1"/>
    </xf>
    <xf numFmtId="0" fontId="38" fillId="29" borderId="0" xfId="0" applyFont="1" applyFill="1" applyAlignment="1">
      <alignment horizontal="center" vertical="center" wrapText="1"/>
    </xf>
    <xf numFmtId="190" fontId="29" fillId="29" borderId="0" xfId="0" applyNumberFormat="1" applyFont="1" applyFill="1" applyAlignment="1">
      <alignment horizontal="center" vertical="center" wrapText="1"/>
    </xf>
    <xf numFmtId="1" fontId="38" fillId="29" borderId="0" xfId="74" applyNumberFormat="1" applyFont="1" applyFill="1" applyAlignment="1">
      <alignment horizontal="center" vertical="center" wrapText="1"/>
    </xf>
    <xf numFmtId="0" fontId="29" fillId="0" borderId="0" xfId="0" applyFont="1" applyFill="1" applyAlignment="1">
      <alignment horizontal="center" vertical="center" wrapText="1"/>
    </xf>
    <xf numFmtId="0" fontId="38" fillId="0" borderId="0" xfId="0" applyFont="1" applyFill="1" applyAlignment="1">
      <alignment horizontal="center" vertical="center" wrapText="1"/>
    </xf>
    <xf numFmtId="0" fontId="20" fillId="0" borderId="0" xfId="0" applyFont="1" applyFill="1" applyAlignment="1">
      <alignment horizontal="center" vertical="center" wrapText="1"/>
    </xf>
    <xf numFmtId="0" fontId="36" fillId="0" borderId="0" xfId="0" applyFont="1" applyFill="1" applyAlignment="1">
      <alignment horizontal="center" vertical="center" wrapText="1"/>
    </xf>
    <xf numFmtId="212" fontId="38" fillId="29" borderId="0" xfId="0" applyNumberFormat="1" applyFont="1" applyFill="1" applyAlignment="1">
      <alignment horizontal="center" vertical="center" wrapText="1"/>
    </xf>
    <xf numFmtId="203" fontId="38" fillId="21" borderId="0" xfId="0" applyNumberFormat="1" applyFont="1" applyFill="1" applyAlignment="1">
      <alignment horizontal="center" vertical="center" wrapText="1"/>
    </xf>
    <xf numFmtId="0" fontId="38" fillId="21" borderId="0" xfId="0" applyFont="1" applyFill="1" applyAlignment="1">
      <alignment horizontal="center" vertical="center" wrapText="1"/>
    </xf>
    <xf numFmtId="0" fontId="36" fillId="29" borderId="0" xfId="0" applyFont="1" applyFill="1" applyAlignment="1">
      <alignment horizontal="center" vertical="center" wrapText="1"/>
    </xf>
    <xf numFmtId="0" fontId="36" fillId="29" borderId="0" xfId="0" applyFont="1" applyFill="1" applyAlignment="1">
      <alignment horizontal="left" vertical="center" wrapText="1"/>
    </xf>
    <xf numFmtId="0" fontId="36" fillId="0" borderId="0" xfId="0" applyFont="1" applyFill="1" applyAlignment="1">
      <alignment vertical="center" wrapText="1"/>
    </xf>
    <xf numFmtId="203" fontId="36" fillId="29" borderId="0" xfId="74" applyNumberFormat="1" applyFont="1" applyFill="1" applyAlignment="1">
      <alignment vertical="center" wrapText="1"/>
    </xf>
    <xf numFmtId="203" fontId="36" fillId="0" borderId="0" xfId="74" applyNumberFormat="1" applyFont="1" applyFill="1" applyAlignment="1">
      <alignment vertical="center" wrapText="1"/>
    </xf>
    <xf numFmtId="0" fontId="29" fillId="29" borderId="4" xfId="0" applyFont="1" applyFill="1" applyBorder="1" applyAlignment="1">
      <alignment horizontal="center" vertical="center" wrapText="1"/>
    </xf>
    <xf numFmtId="0" fontId="84" fillId="29" borderId="4" xfId="0" applyFont="1" applyFill="1" applyBorder="1" applyAlignment="1" quotePrefix="1">
      <alignment horizontal="center" vertical="center" wrapText="1"/>
    </xf>
    <xf numFmtId="3" fontId="84" fillId="29" borderId="4" xfId="74" applyNumberFormat="1" applyFont="1" applyFill="1" applyBorder="1" applyAlignment="1">
      <alignment horizontal="right" vertical="center" wrapText="1"/>
    </xf>
    <xf numFmtId="3" fontId="84" fillId="29" borderId="4" xfId="74" applyNumberFormat="1" applyFont="1" applyFill="1" applyBorder="1" applyAlignment="1">
      <alignment horizontal="center" vertical="center" wrapText="1"/>
    </xf>
    <xf numFmtId="190" fontId="84" fillId="29" borderId="4" xfId="74" applyNumberFormat="1" applyFont="1" applyFill="1" applyBorder="1" applyAlignment="1">
      <alignment horizontal="center" vertical="center" wrapText="1"/>
    </xf>
    <xf numFmtId="0" fontId="94" fillId="29" borderId="0" xfId="0" applyFont="1" applyFill="1" applyAlignment="1">
      <alignment horizontal="center" vertical="center" wrapText="1"/>
    </xf>
    <xf numFmtId="0" fontId="95" fillId="29" borderId="0" xfId="0" applyFont="1" applyFill="1" applyAlignment="1">
      <alignment horizontal="center" vertical="center" wrapText="1"/>
    </xf>
    <xf numFmtId="3" fontId="38" fillId="0" borderId="0" xfId="0" applyNumberFormat="1" applyFont="1" applyFill="1" applyAlignment="1">
      <alignment horizontal="center" vertical="center" wrapText="1"/>
    </xf>
    <xf numFmtId="0" fontId="84" fillId="29" borderId="0" xfId="0" applyFont="1" applyFill="1" applyAlignment="1">
      <alignment horizontal="center" vertical="center" wrapText="1"/>
    </xf>
    <xf numFmtId="0" fontId="84" fillId="0" borderId="0" xfId="0" applyFont="1" applyFill="1" applyAlignment="1">
      <alignment horizontal="center" vertical="center" wrapText="1"/>
    </xf>
    <xf numFmtId="0" fontId="96" fillId="0" borderId="0" xfId="0" applyFont="1" applyFill="1" applyAlignment="1">
      <alignment horizontal="center" vertical="center" wrapText="1"/>
    </xf>
    <xf numFmtId="0" fontId="94" fillId="21" borderId="0" xfId="0" applyFont="1" applyFill="1" applyAlignment="1">
      <alignment horizontal="center" vertical="center" wrapText="1"/>
    </xf>
    <xf numFmtId="0" fontId="95" fillId="21" borderId="0" xfId="0" applyFont="1" applyFill="1" applyAlignment="1">
      <alignment horizontal="center" vertical="center" wrapText="1"/>
    </xf>
    <xf numFmtId="1" fontId="38" fillId="0" borderId="0" xfId="0" applyNumberFormat="1" applyFont="1" applyFill="1" applyAlignment="1">
      <alignment horizontal="center" vertical="center" wrapText="1"/>
    </xf>
    <xf numFmtId="1" fontId="38" fillId="21" borderId="0" xfId="74" applyNumberFormat="1" applyFont="1" applyFill="1" applyAlignment="1">
      <alignment horizontal="center" vertical="center" wrapText="1"/>
    </xf>
    <xf numFmtId="0" fontId="29" fillId="29" borderId="4" xfId="0" applyFont="1" applyFill="1" applyBorder="1" applyAlignment="1">
      <alignment horizontal="center" vertical="center"/>
    </xf>
    <xf numFmtId="0" fontId="29" fillId="29" borderId="4" xfId="0" applyFont="1" applyFill="1" applyBorder="1" applyAlignment="1">
      <alignment horizontal="center" vertical="center" wrapText="1"/>
    </xf>
    <xf numFmtId="203" fontId="29" fillId="29" borderId="4" xfId="74" applyNumberFormat="1" applyFont="1" applyFill="1" applyBorder="1" applyAlignment="1">
      <alignment horizontal="center" vertical="center" wrapText="1"/>
    </xf>
    <xf numFmtId="0" fontId="30" fillId="29" borderId="0" xfId="0" applyFont="1" applyFill="1" applyAlignment="1">
      <alignment horizontal="right" vertical="center" wrapText="1"/>
    </xf>
    <xf numFmtId="3" fontId="29" fillId="29" borderId="8" xfId="74" applyNumberFormat="1" applyFont="1" applyFill="1" applyBorder="1" applyAlignment="1">
      <alignment horizontal="right" vertical="center" wrapText="1"/>
    </xf>
    <xf numFmtId="0" fontId="94" fillId="29" borderId="4"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29" fillId="29" borderId="4" xfId="0" applyFont="1" applyFill="1" applyBorder="1" applyAlignment="1">
      <alignment horizontal="center" vertical="center" wrapText="1"/>
    </xf>
    <xf numFmtId="203" fontId="29" fillId="29" borderId="4" xfId="74" applyNumberFormat="1" applyFont="1" applyFill="1" applyBorder="1" applyAlignment="1">
      <alignment horizontal="center" vertical="center" wrapText="1"/>
    </xf>
    <xf numFmtId="0" fontId="20" fillId="0" borderId="4" xfId="0" applyFont="1" applyFill="1" applyBorder="1" applyAlignment="1" quotePrefix="1">
      <alignment horizontal="center"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wrapText="1"/>
    </xf>
    <xf numFmtId="3" fontId="20" fillId="0" borderId="4" xfId="74" applyNumberFormat="1" applyFont="1" applyFill="1" applyBorder="1" applyAlignment="1">
      <alignment horizontal="right" vertical="center" wrapText="1"/>
    </xf>
    <xf numFmtId="3" fontId="84" fillId="0" borderId="4" xfId="74" applyNumberFormat="1" applyFont="1" applyFill="1" applyBorder="1" applyAlignment="1">
      <alignment horizontal="right" vertical="center" wrapText="1"/>
    </xf>
    <xf numFmtId="0" fontId="84" fillId="0" borderId="4" xfId="0" applyFont="1" applyFill="1" applyBorder="1" applyAlignment="1">
      <alignment horizontal="left" vertical="center" wrapText="1"/>
    </xf>
    <xf numFmtId="0" fontId="84" fillId="0" borderId="4" xfId="0" applyFont="1" applyFill="1" applyBorder="1" applyAlignment="1">
      <alignment horizontal="center" vertical="center" wrapText="1"/>
    </xf>
    <xf numFmtId="3" fontId="36" fillId="0" borderId="0" xfId="0" applyNumberFormat="1" applyFont="1" applyFill="1" applyAlignment="1">
      <alignment horizontal="center" vertical="center" wrapText="1"/>
    </xf>
    <xf numFmtId="0" fontId="72" fillId="0" borderId="4" xfId="0" applyFont="1" applyFill="1" applyBorder="1" applyAlignment="1" quotePrefix="1">
      <alignment horizontal="center" vertical="center" wrapText="1"/>
    </xf>
    <xf numFmtId="0" fontId="72" fillId="0" borderId="4" xfId="0" applyFont="1" applyFill="1" applyBorder="1" applyAlignment="1">
      <alignment horizontal="left" vertical="center" wrapText="1"/>
    </xf>
    <xf numFmtId="0" fontId="72" fillId="0" borderId="4" xfId="0" applyFont="1" applyFill="1" applyBorder="1" applyAlignment="1">
      <alignment horizontal="center" vertical="center" wrapText="1"/>
    </xf>
    <xf numFmtId="3" fontId="72" fillId="0" borderId="4" xfId="74" applyNumberFormat="1" applyFont="1" applyFill="1" applyBorder="1" applyAlignment="1">
      <alignment horizontal="right" vertical="center" wrapText="1"/>
    </xf>
    <xf numFmtId="3" fontId="91" fillId="29" borderId="4" xfId="74" applyNumberFormat="1" applyFont="1" applyFill="1" applyBorder="1" applyAlignment="1">
      <alignment horizontal="right" vertical="center" wrapText="1"/>
    </xf>
    <xf numFmtId="3" fontId="91" fillId="29" borderId="4" xfId="74" applyNumberFormat="1" applyFont="1" applyFill="1" applyBorder="1" applyAlignment="1">
      <alignment horizontal="center" vertical="center" wrapText="1"/>
    </xf>
    <xf numFmtId="190" fontId="91" fillId="29" borderId="4" xfId="74" applyNumberFormat="1" applyFont="1" applyFill="1" applyBorder="1" applyAlignment="1">
      <alignment horizontal="center" vertical="center" wrapText="1"/>
    </xf>
    <xf numFmtId="0" fontId="91" fillId="29" borderId="0" xfId="0" applyFont="1" applyFill="1" applyAlignment="1">
      <alignment horizontal="center" vertical="center" wrapText="1"/>
    </xf>
    <xf numFmtId="0" fontId="91" fillId="0" borderId="0" xfId="0" applyFont="1" applyFill="1" applyAlignment="1">
      <alignment horizontal="center" vertical="center" wrapText="1"/>
    </xf>
    <xf numFmtId="0" fontId="89" fillId="0" borderId="0" xfId="0" applyFont="1" applyFill="1" applyAlignment="1">
      <alignment horizontal="center" vertical="center" wrapText="1"/>
    </xf>
    <xf numFmtId="3" fontId="89" fillId="0" borderId="0" xfId="0" applyNumberFormat="1" applyFont="1" applyFill="1" applyAlignment="1">
      <alignment horizontal="center" vertical="center" wrapText="1"/>
    </xf>
    <xf numFmtId="0" fontId="94" fillId="29" borderId="4" xfId="0" applyFont="1" applyFill="1" applyBorder="1" applyAlignment="1" quotePrefix="1">
      <alignment horizontal="center" vertical="center" wrapText="1"/>
    </xf>
    <xf numFmtId="1" fontId="84" fillId="29" borderId="4" xfId="74" applyNumberFormat="1" applyFont="1" applyFill="1" applyBorder="1" applyAlignment="1">
      <alignment horizontal="right" vertical="center" wrapText="1"/>
    </xf>
    <xf numFmtId="0" fontId="97" fillId="0" borderId="4" xfId="0" applyFont="1" applyBorder="1" applyAlignment="1">
      <alignment horizontal="right" vertical="center"/>
    </xf>
    <xf numFmtId="0" fontId="20" fillId="0" borderId="0" xfId="0" applyFont="1" applyFill="1" applyAlignment="1">
      <alignment horizontal="center" vertical="center"/>
    </xf>
    <xf numFmtId="0" fontId="20" fillId="0" borderId="0" xfId="0" applyFont="1" applyFill="1" applyAlignment="1">
      <alignment vertical="center" wrapText="1"/>
    </xf>
    <xf numFmtId="0" fontId="29" fillId="0" borderId="4" xfId="0" applyFont="1" applyFill="1" applyBorder="1" applyAlignment="1">
      <alignment horizontal="center" vertical="center" wrapText="1"/>
    </xf>
    <xf numFmtId="0" fontId="29" fillId="0" borderId="4" xfId="0" applyFont="1" applyFill="1" applyBorder="1" applyAlignment="1">
      <alignment horizontal="center" vertical="center"/>
    </xf>
    <xf numFmtId="4" fontId="29" fillId="0" borderId="4" xfId="74" applyNumberFormat="1" applyFont="1" applyFill="1" applyBorder="1" applyAlignment="1">
      <alignment horizontal="center" vertical="center" wrapText="1"/>
    </xf>
    <xf numFmtId="3" fontId="29" fillId="0" borderId="4" xfId="74" applyNumberFormat="1" applyFont="1" applyFill="1" applyBorder="1" applyAlignment="1">
      <alignment vertical="center"/>
    </xf>
    <xf numFmtId="0" fontId="29"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3" fontId="20" fillId="0" borderId="4" xfId="74" applyNumberFormat="1" applyFont="1" applyFill="1" applyBorder="1" applyAlignment="1">
      <alignment horizontal="right" vertical="center"/>
    </xf>
    <xf numFmtId="0" fontId="20" fillId="0" borderId="4" xfId="0" applyFont="1" applyFill="1" applyBorder="1" applyAlignment="1">
      <alignment vertical="center" wrapText="1"/>
    </xf>
    <xf numFmtId="3" fontId="20" fillId="0" borderId="4" xfId="74" applyNumberFormat="1" applyFont="1" applyFill="1" applyBorder="1" applyAlignment="1">
      <alignment vertical="center"/>
    </xf>
    <xf numFmtId="0" fontId="20" fillId="0" borderId="4" xfId="0" applyFont="1" applyFill="1" applyBorder="1" applyAlignment="1" quotePrefix="1">
      <alignment horizontal="center" vertical="center"/>
    </xf>
    <xf numFmtId="0" fontId="90" fillId="0" borderId="0" xfId="0" applyFont="1" applyFill="1" applyAlignment="1">
      <alignment horizontal="center" vertical="center"/>
    </xf>
    <xf numFmtId="0" fontId="90" fillId="0" borderId="0" xfId="0" applyFont="1" applyFill="1" applyAlignment="1">
      <alignment vertical="center" wrapText="1"/>
    </xf>
    <xf numFmtId="4" fontId="90" fillId="0" borderId="0" xfId="74" applyNumberFormat="1" applyFont="1" applyFill="1" applyAlignment="1">
      <alignment vertical="center"/>
    </xf>
    <xf numFmtId="0" fontId="29" fillId="29" borderId="4" xfId="0" applyFont="1" applyFill="1" applyBorder="1" applyAlignment="1">
      <alignment horizontal="center" vertical="center" wrapText="1"/>
    </xf>
    <xf numFmtId="203" fontId="29" fillId="29" borderId="4" xfId="74" applyNumberFormat="1" applyFont="1" applyFill="1" applyBorder="1" applyAlignment="1">
      <alignment horizontal="center" vertical="center" wrapText="1"/>
    </xf>
    <xf numFmtId="4" fontId="29" fillId="29" borderId="9" xfId="74" applyNumberFormat="1" applyFont="1" applyFill="1" applyBorder="1" applyAlignment="1">
      <alignment horizontal="center" vertical="center" wrapText="1"/>
    </xf>
    <xf numFmtId="4" fontId="29" fillId="29" borderId="8" xfId="74" applyNumberFormat="1" applyFont="1" applyFill="1" applyBorder="1" applyAlignment="1">
      <alignment horizontal="center" vertical="center" wrapText="1"/>
    </xf>
    <xf numFmtId="0" fontId="29" fillId="29" borderId="9" xfId="0" applyFont="1" applyFill="1" applyBorder="1" applyAlignment="1">
      <alignment horizontal="center" vertical="center" wrapText="1"/>
    </xf>
    <xf numFmtId="0" fontId="29" fillId="29" borderId="5" xfId="0" applyFont="1" applyFill="1" applyBorder="1" applyAlignment="1">
      <alignment horizontal="center" vertical="center"/>
    </xf>
    <xf numFmtId="0" fontId="29" fillId="29" borderId="8" xfId="0" applyFont="1" applyFill="1" applyBorder="1" applyAlignment="1">
      <alignment horizontal="center" vertical="center"/>
    </xf>
    <xf numFmtId="4" fontId="29" fillId="0" borderId="4" xfId="74" applyNumberFormat="1"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4" xfId="0" applyFont="1" applyFill="1" applyBorder="1" applyAlignment="1">
      <alignment horizontal="center" vertical="center"/>
    </xf>
    <xf numFmtId="0" fontId="29" fillId="0" borderId="9" xfId="0" applyFont="1" applyFill="1" applyBorder="1" applyAlignment="1">
      <alignment horizontal="center" vertical="center"/>
    </xf>
    <xf numFmtId="0" fontId="29" fillId="0" borderId="5" xfId="0" applyFont="1" applyFill="1" applyBorder="1" applyAlignment="1">
      <alignment horizontal="center" vertical="center"/>
    </xf>
    <xf numFmtId="0" fontId="29" fillId="0" borderId="8" xfId="0" applyFont="1" applyFill="1" applyBorder="1" applyAlignment="1">
      <alignment horizontal="center" vertical="center"/>
    </xf>
    <xf numFmtId="0" fontId="29" fillId="0" borderId="9"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32" fillId="29" borderId="0" xfId="0" applyFont="1" applyFill="1" applyAlignment="1">
      <alignment horizontal="center" vertical="center"/>
    </xf>
    <xf numFmtId="0" fontId="30" fillId="29" borderId="0" xfId="0" applyFont="1" applyFill="1" applyAlignment="1">
      <alignment horizontal="right" vertical="center"/>
    </xf>
    <xf numFmtId="0" fontId="33" fillId="29" borderId="0" xfId="0" applyFont="1" applyFill="1" applyAlignment="1">
      <alignment horizontal="center" vertical="center"/>
    </xf>
    <xf numFmtId="0" fontId="29" fillId="29" borderId="9" xfId="0" applyFont="1" applyFill="1" applyBorder="1" applyAlignment="1">
      <alignment horizontal="center" vertical="center"/>
    </xf>
    <xf numFmtId="4" fontId="29" fillId="0" borderId="5" xfId="74" applyNumberFormat="1" applyFont="1" applyFill="1" applyBorder="1" applyAlignment="1">
      <alignment horizontal="center" vertical="center" wrapText="1"/>
    </xf>
    <xf numFmtId="4" fontId="29" fillId="0" borderId="8" xfId="74" applyNumberFormat="1" applyFont="1" applyFill="1" applyBorder="1" applyAlignment="1">
      <alignment horizontal="center" vertical="center" wrapText="1"/>
    </xf>
    <xf numFmtId="4" fontId="29" fillId="29" borderId="4" xfId="74" applyNumberFormat="1" applyFont="1" applyFill="1" applyBorder="1" applyAlignment="1">
      <alignment horizontal="center" vertical="center" wrapText="1"/>
    </xf>
    <xf numFmtId="0" fontId="29" fillId="29" borderId="5" xfId="0" applyFont="1" applyFill="1" applyBorder="1" applyAlignment="1">
      <alignment horizontal="center" vertical="center" wrapText="1"/>
    </xf>
    <xf numFmtId="0" fontId="29" fillId="29" borderId="8" xfId="0" applyFont="1" applyFill="1" applyBorder="1" applyAlignment="1">
      <alignment horizontal="center" vertical="center" wrapText="1"/>
    </xf>
    <xf numFmtId="0" fontId="29" fillId="29" borderId="7" xfId="0" applyFont="1" applyFill="1" applyBorder="1" applyAlignment="1">
      <alignment horizontal="center" vertical="center"/>
    </xf>
    <xf numFmtId="0" fontId="29" fillId="29" borderId="10" xfId="0" applyFont="1" applyFill="1" applyBorder="1" applyAlignment="1">
      <alignment horizontal="center" vertical="center"/>
    </xf>
    <xf numFmtId="0" fontId="29" fillId="29" borderId="6" xfId="0" applyFont="1" applyFill="1" applyBorder="1" applyAlignment="1">
      <alignment horizontal="center" vertical="center"/>
    </xf>
    <xf numFmtId="4" fontId="29" fillId="29" borderId="5" xfId="74" applyNumberFormat="1" applyFont="1" applyFill="1" applyBorder="1" applyAlignment="1">
      <alignment horizontal="center" vertical="center" wrapText="1"/>
    </xf>
    <xf numFmtId="0" fontId="29" fillId="29" borderId="4" xfId="0" applyFont="1" applyFill="1" applyBorder="1" applyAlignment="1">
      <alignment horizontal="center" vertical="center"/>
    </xf>
    <xf numFmtId="0" fontId="29" fillId="29" borderId="4" xfId="0" applyFont="1" applyFill="1" applyBorder="1" applyAlignment="1">
      <alignment horizontal="center" vertical="center" wrapText="1"/>
    </xf>
    <xf numFmtId="203" fontId="29" fillId="29" borderId="4" xfId="74" applyNumberFormat="1" applyFont="1" applyFill="1" applyBorder="1" applyAlignment="1">
      <alignment horizontal="center" vertical="center" wrapText="1"/>
    </xf>
    <xf numFmtId="0" fontId="29" fillId="29" borderId="11" xfId="0" applyFont="1" applyFill="1" applyBorder="1" applyAlignment="1">
      <alignment horizontal="center" vertical="center" wrapText="1"/>
    </xf>
    <xf numFmtId="0" fontId="29" fillId="29" borderId="6" xfId="0" applyFont="1" applyFill="1" applyBorder="1" applyAlignment="1">
      <alignment horizontal="center" vertical="center" wrapText="1"/>
    </xf>
    <xf numFmtId="0" fontId="29" fillId="29" borderId="7" xfId="0" applyFont="1" applyFill="1" applyBorder="1" applyAlignment="1">
      <alignment horizontal="center" vertical="center" wrapText="1"/>
    </xf>
    <xf numFmtId="0" fontId="29" fillId="29" borderId="10" xfId="0" applyFont="1" applyFill="1" applyBorder="1" applyAlignment="1">
      <alignment horizontal="center" vertical="center" wrapText="1"/>
    </xf>
    <xf numFmtId="203" fontId="29" fillId="29" borderId="12" xfId="74" applyNumberFormat="1" applyFont="1" applyFill="1" applyBorder="1" applyAlignment="1">
      <alignment horizontal="center" vertical="center" wrapText="1"/>
    </xf>
    <xf numFmtId="203" fontId="29" fillId="29" borderId="13" xfId="74" applyNumberFormat="1" applyFont="1" applyFill="1" applyBorder="1" applyAlignment="1">
      <alignment horizontal="center" vertical="center" wrapText="1"/>
    </xf>
    <xf numFmtId="203" fontId="29" fillId="29" borderId="14" xfId="74" applyNumberFormat="1" applyFont="1" applyFill="1" applyBorder="1" applyAlignment="1">
      <alignment horizontal="center" vertical="center" wrapText="1"/>
    </xf>
    <xf numFmtId="203" fontId="29" fillId="29" borderId="15" xfId="74" applyNumberFormat="1" applyFont="1" applyFill="1" applyBorder="1" applyAlignment="1">
      <alignment horizontal="center" vertical="center" wrapText="1"/>
    </xf>
    <xf numFmtId="203" fontId="29" fillId="29" borderId="16" xfId="74" applyNumberFormat="1" applyFont="1" applyFill="1" applyBorder="1" applyAlignment="1">
      <alignment horizontal="center" vertical="center" wrapText="1"/>
    </xf>
    <xf numFmtId="203" fontId="29" fillId="29" borderId="17" xfId="74" applyNumberFormat="1" applyFont="1" applyFill="1" applyBorder="1" applyAlignment="1">
      <alignment horizontal="center" vertical="center" wrapText="1"/>
    </xf>
    <xf numFmtId="0" fontId="35" fillId="29" borderId="13" xfId="0" applyFont="1" applyFill="1" applyBorder="1" applyAlignment="1">
      <alignment horizontal="left" vertical="center" wrapText="1"/>
    </xf>
    <xf numFmtId="0" fontId="34" fillId="29" borderId="13" xfId="0" applyFont="1" applyFill="1" applyBorder="1" applyAlignment="1">
      <alignment horizontal="left" vertical="center" wrapText="1"/>
    </xf>
    <xf numFmtId="0" fontId="33" fillId="29" borderId="0" xfId="0" applyFont="1" applyFill="1" applyAlignment="1">
      <alignment horizontal="center" vertical="center" wrapText="1"/>
    </xf>
    <xf numFmtId="0" fontId="32" fillId="29" borderId="0" xfId="0" applyFont="1" applyFill="1" applyAlignment="1">
      <alignment horizontal="center" vertical="center" wrapText="1"/>
    </xf>
    <xf numFmtId="0" fontId="30" fillId="29" borderId="0" xfId="0" applyFont="1" applyFill="1" applyAlignment="1">
      <alignment horizontal="right" vertical="center" wrapText="1"/>
    </xf>
    <xf numFmtId="0" fontId="79" fillId="0" borderId="0" xfId="0" applyFont="1" applyAlignment="1">
      <alignment horizontal="right" vertical="center" wrapText="1"/>
    </xf>
    <xf numFmtId="0" fontId="82" fillId="0" borderId="0" xfId="0" applyFont="1" applyAlignment="1">
      <alignment horizontal="center" vertical="center" wrapText="1"/>
    </xf>
    <xf numFmtId="0" fontId="98" fillId="0" borderId="0" xfId="0" applyFont="1" applyAlignment="1">
      <alignment horizontal="center" vertical="center" wrapText="1"/>
    </xf>
    <xf numFmtId="3" fontId="0" fillId="28" borderId="11" xfId="0" applyNumberFormat="1" applyFill="1" applyBorder="1" applyAlignment="1">
      <alignment horizontal="center" vertical="center"/>
    </xf>
    <xf numFmtId="3" fontId="0" fillId="28" borderId="0" xfId="0" applyNumberFormat="1" applyFill="1" applyAlignment="1">
      <alignment horizontal="center" vertical="center"/>
    </xf>
    <xf numFmtId="0" fontId="99" fillId="0" borderId="13" xfId="0" applyFont="1" applyBorder="1" applyAlignment="1">
      <alignment horizontal="left" vertical="center"/>
    </xf>
    <xf numFmtId="0" fontId="99" fillId="0" borderId="0" xfId="0" applyFont="1" applyAlignment="1">
      <alignment horizontal="left" vertical="center"/>
    </xf>
    <xf numFmtId="0" fontId="79" fillId="0" borderId="0" xfId="0" applyFont="1" applyAlignment="1">
      <alignment horizontal="center" vertical="center" wrapText="1"/>
    </xf>
    <xf numFmtId="0" fontId="79" fillId="0" borderId="16" xfId="0" applyFont="1" applyBorder="1" applyAlignment="1">
      <alignment horizontal="center" vertical="center" wrapText="1"/>
    </xf>
    <xf numFmtId="0" fontId="77" fillId="0" borderId="4" xfId="0" applyFont="1" applyBorder="1" applyAlignment="1">
      <alignment horizontal="center" vertical="center" wrapText="1"/>
    </xf>
    <xf numFmtId="3" fontId="77" fillId="0" borderId="9" xfId="0" applyNumberFormat="1" applyFont="1" applyBorder="1" applyAlignment="1">
      <alignment horizontal="center" vertical="center" wrapText="1"/>
    </xf>
    <xf numFmtId="3" fontId="77" fillId="0" borderId="8" xfId="0" applyNumberFormat="1" applyFont="1" applyBorder="1" applyAlignment="1">
      <alignment horizontal="center" vertical="center" wrapText="1"/>
    </xf>
    <xf numFmtId="3" fontId="77" fillId="0" borderId="7" xfId="0" applyNumberFormat="1" applyFont="1" applyBorder="1" applyAlignment="1">
      <alignment horizontal="center" vertical="center" wrapText="1"/>
    </xf>
    <xf numFmtId="3" fontId="77" fillId="0" borderId="6" xfId="0" applyNumberFormat="1" applyFont="1" applyBorder="1" applyAlignment="1">
      <alignment horizontal="center" vertical="center" wrapText="1"/>
    </xf>
    <xf numFmtId="3" fontId="77" fillId="0" borderId="4" xfId="0" applyNumberFormat="1" applyFont="1" applyBorder="1" applyAlignment="1">
      <alignment horizontal="center" vertical="center" wrapText="1"/>
    </xf>
    <xf numFmtId="3" fontId="21" fillId="0" borderId="4" xfId="74" applyNumberFormat="1" applyFont="1" applyBorder="1" applyAlignment="1">
      <alignment horizontal="center" vertical="center" wrapText="1"/>
    </xf>
    <xf numFmtId="3" fontId="77" fillId="28" borderId="12" xfId="0" applyNumberFormat="1" applyFont="1" applyFill="1" applyBorder="1" applyAlignment="1">
      <alignment horizontal="center" vertical="center" wrapText="1"/>
    </xf>
    <xf numFmtId="3" fontId="77" fillId="28" borderId="13" xfId="0" applyNumberFormat="1" applyFont="1" applyFill="1" applyBorder="1" applyAlignment="1">
      <alignment horizontal="center" vertical="center" wrapText="1"/>
    </xf>
    <xf numFmtId="3" fontId="77" fillId="28" borderId="14" xfId="0" applyNumberFormat="1" applyFont="1" applyFill="1" applyBorder="1" applyAlignment="1">
      <alignment horizontal="center" vertical="center" wrapText="1"/>
    </xf>
    <xf numFmtId="3" fontId="77" fillId="28" borderId="15" xfId="0" applyNumberFormat="1" applyFont="1" applyFill="1" applyBorder="1" applyAlignment="1">
      <alignment horizontal="center" vertical="center" wrapText="1"/>
    </xf>
    <xf numFmtId="3" fontId="77" fillId="28" borderId="16" xfId="0" applyNumberFormat="1" applyFont="1" applyFill="1" applyBorder="1" applyAlignment="1">
      <alignment horizontal="center" vertical="center" wrapText="1"/>
    </xf>
    <xf numFmtId="3" fontId="77" fillId="28" borderId="17" xfId="0" applyNumberFormat="1" applyFont="1" applyFill="1" applyBorder="1" applyAlignment="1">
      <alignment horizontal="center" vertical="center" wrapText="1"/>
    </xf>
    <xf numFmtId="0" fontId="77" fillId="0" borderId="12" xfId="0" applyFont="1" applyBorder="1" applyAlignment="1">
      <alignment horizontal="center" vertical="center" wrapText="1"/>
    </xf>
    <xf numFmtId="0" fontId="77" fillId="0" borderId="13" xfId="0" applyFont="1" applyBorder="1" applyAlignment="1">
      <alignment horizontal="center" vertical="center" wrapText="1"/>
    </xf>
    <xf numFmtId="0" fontId="77" fillId="0" borderId="14" xfId="0" applyFont="1" applyBorder="1" applyAlignment="1">
      <alignment horizontal="center" vertical="center" wrapText="1"/>
    </xf>
    <xf numFmtId="0" fontId="77" fillId="0" borderId="15" xfId="0" applyFont="1" applyBorder="1" applyAlignment="1">
      <alignment horizontal="center" vertical="center" wrapText="1"/>
    </xf>
    <xf numFmtId="0" fontId="77" fillId="0" borderId="16" xfId="0" applyFont="1" applyBorder="1" applyAlignment="1">
      <alignment horizontal="center" vertical="center" wrapText="1"/>
    </xf>
    <xf numFmtId="0" fontId="77" fillId="0" borderId="17" xfId="0" applyFont="1" applyBorder="1" applyAlignment="1">
      <alignment horizontal="center" vertical="center" wrapText="1"/>
    </xf>
    <xf numFmtId="3" fontId="77" fillId="28" borderId="4" xfId="0" applyNumberFormat="1" applyFont="1" applyFill="1" applyBorder="1" applyAlignment="1">
      <alignment horizontal="center" vertical="center" wrapText="1"/>
    </xf>
    <xf numFmtId="0" fontId="77" fillId="28" borderId="9" xfId="0" applyFont="1" applyFill="1" applyBorder="1" applyAlignment="1">
      <alignment horizontal="center" vertical="center" wrapText="1"/>
    </xf>
    <xf numFmtId="0" fontId="77" fillId="28" borderId="8" xfId="0" applyFont="1" applyFill="1" applyBorder="1" applyAlignment="1">
      <alignment horizontal="center" vertical="center" wrapText="1"/>
    </xf>
    <xf numFmtId="0" fontId="76" fillId="28" borderId="11" xfId="0" applyFont="1" applyFill="1" applyBorder="1" applyAlignment="1">
      <alignment horizontal="center" vertical="center" wrapText="1"/>
    </xf>
    <xf numFmtId="0" fontId="76" fillId="0" borderId="0" xfId="0" applyFont="1" applyAlignment="1">
      <alignment horizontal="left" vertical="center" wrapText="1"/>
    </xf>
    <xf numFmtId="0" fontId="77" fillId="0" borderId="6" xfId="0" applyFont="1" applyBorder="1" applyAlignment="1">
      <alignment horizontal="center" vertical="center" wrapText="1"/>
    </xf>
    <xf numFmtId="0" fontId="77" fillId="28" borderId="4" xfId="0" applyFont="1" applyFill="1" applyBorder="1" applyAlignment="1">
      <alignment horizontal="center" vertical="center" wrapText="1"/>
    </xf>
    <xf numFmtId="0" fontId="77" fillId="29" borderId="4" xfId="0" applyFont="1" applyFill="1" applyBorder="1" applyAlignment="1">
      <alignment horizontal="center" vertical="center" wrapText="1"/>
    </xf>
    <xf numFmtId="0" fontId="76" fillId="0" borderId="0" xfId="0" applyFont="1" applyBorder="1" applyAlignment="1">
      <alignment vertical="center" wrapText="1"/>
    </xf>
    <xf numFmtId="0" fontId="88" fillId="0" borderId="0" xfId="0" applyFont="1" applyAlignment="1">
      <alignment horizontal="center" vertical="center"/>
    </xf>
    <xf numFmtId="0" fontId="88" fillId="0" borderId="0" xfId="0" applyFont="1" applyAlignment="1">
      <alignment horizontal="center" vertical="center" wrapText="1"/>
    </xf>
    <xf numFmtId="0" fontId="97" fillId="0" borderId="0" xfId="0" applyFont="1" applyAlignment="1">
      <alignment horizontal="center" vertical="center" wrapText="1"/>
    </xf>
    <xf numFmtId="0" fontId="97" fillId="0" borderId="16" xfId="0" applyFont="1" applyBorder="1" applyAlignment="1">
      <alignment horizontal="right" vertical="center"/>
    </xf>
    <xf numFmtId="0" fontId="88" fillId="0" borderId="7" xfId="0" applyFont="1" applyBorder="1" applyAlignment="1">
      <alignment horizontal="center" vertical="center"/>
    </xf>
    <xf numFmtId="0" fontId="88" fillId="0" borderId="6" xfId="0" applyFont="1" applyBorder="1" applyAlignment="1">
      <alignment horizontal="center" vertical="center"/>
    </xf>
    <xf numFmtId="0" fontId="88" fillId="0" borderId="4" xfId="0" applyFont="1" applyBorder="1" applyAlignment="1">
      <alignment horizontal="center" vertical="center"/>
    </xf>
    <xf numFmtId="0" fontId="88" fillId="0" borderId="4" xfId="0" applyFont="1" applyBorder="1" applyAlignment="1">
      <alignment horizontal="center" vertical="center" wrapText="1"/>
    </xf>
  </cellXfs>
  <cellStyles count="92">
    <cellStyle name="Normal" xfId="0"/>
    <cellStyle name="          &#10;&#10;shell=progman.exe&#10;&#10;m" xfId="15"/>
    <cellStyle name="          &#13;&#10;shell=progman.exe&#13;&#10;m" xfId="16"/>
    <cellStyle name="          _x000d__x000a_shell=progman.exe_x000d__x000a_m" xfId="17"/>
    <cellStyle name="???? [0.00]_      " xfId="18"/>
    <cellStyle name="????_      " xfId="19"/>
    <cellStyle name="??_      " xfId="20"/>
    <cellStyle name="??A? [0]_laroux_1_¢¬???¢â? " xfId="21"/>
    <cellStyle name="??A?_laroux_1_¢¬???¢â? " xfId="22"/>
    <cellStyle name="?¡±¢¥?_?¨ù??¢´¢¥_¢¬???¢â? " xfId="23"/>
    <cellStyle name="_x0001_?¶æµ_x001B_ºß­ " xfId="24"/>
    <cellStyle name="?Heading " xfId="25"/>
    <cellStyle name="_x0001_¨c^ " xfId="26"/>
    <cellStyle name="_x0001_¨Œc^ " xfId="27"/>
    <cellStyle name="_x0001_µÑTÖ " xfId="28"/>
    <cellStyle name="1" xfId="29"/>
    <cellStyle name="1_Gia_VLQL48_duyet " xfId="30"/>
    <cellStyle name="¹éºÐÀ²_      " xfId="31"/>
    <cellStyle name="2_Gia_VLQL48_duyet " xfId="32"/>
    <cellStyle name="20% - Accent1" xfId="33"/>
    <cellStyle name="20% - Accent2" xfId="34"/>
    <cellStyle name="20% - Accent3" xfId="35"/>
    <cellStyle name="20% - Accent4" xfId="36"/>
    <cellStyle name="20% - Accent5" xfId="37"/>
    <cellStyle name="20% - Accent6" xfId="38"/>
    <cellStyle name="3_Gia_VLQL48_duyet " xfId="39"/>
    <cellStyle name="4_Gia_VLQL48_duyet " xfId="40"/>
    <cellStyle name="40% - Accent1" xfId="41"/>
    <cellStyle name="40% - Accent2" xfId="42"/>
    <cellStyle name="40% - Accent3" xfId="43"/>
    <cellStyle name="40% - Accent4" xfId="44"/>
    <cellStyle name="40% - Accent5" xfId="45"/>
    <cellStyle name="40% - Accent6" xfId="46"/>
    <cellStyle name="60% - Accent1" xfId="47"/>
    <cellStyle name="60% - Accent2" xfId="48"/>
    <cellStyle name="60% - Accent3" xfId="49"/>
    <cellStyle name="60% - Accent4" xfId="50"/>
    <cellStyle name="60% - Accent5" xfId="51"/>
    <cellStyle name="60% - Accent6" xfId="52"/>
    <cellStyle name="_x0001_Å»_x001E_´ " xfId="53"/>
    <cellStyle name="Accent1" xfId="54"/>
    <cellStyle name="Accent2" xfId="55"/>
    <cellStyle name="Accent3" xfId="56"/>
    <cellStyle name="Accent4" xfId="57"/>
    <cellStyle name="Accent5" xfId="58"/>
    <cellStyle name="Accent6" xfId="59"/>
    <cellStyle name="ÅëÈ­ [0]_      " xfId="60"/>
    <cellStyle name="AeE­ [0]_INQUIRY ¿?¾÷AßAø " xfId="61"/>
    <cellStyle name="ÅëÈ­_      " xfId="62"/>
    <cellStyle name="AeE­_INQUIRY ¿?¾÷AßAø " xfId="63"/>
    <cellStyle name="ÄÞ¸¶ [0]_      " xfId="64"/>
    <cellStyle name="AÞ¸¶ [0]_INQUIRY ¿?¾÷AßAø " xfId="65"/>
    <cellStyle name="ÄÞ¸¶_      " xfId="66"/>
    <cellStyle name="AÞ¸¶_INQUIRY ¿?¾÷AßAø " xfId="67"/>
    <cellStyle name="Bad" xfId="68"/>
    <cellStyle name="C?AØ_¿?¾÷CoE² " xfId="69"/>
    <cellStyle name="Ç¥ÁØ_      " xfId="70"/>
    <cellStyle name="C￥AØ_¿μ¾÷CoE² " xfId="71"/>
    <cellStyle name="Ç¥ÁØ_ÿÿÿÿÿÿ_4_ÃÑÇÕ°è " xfId="72"/>
    <cellStyle name="Calculation" xfId="73"/>
    <cellStyle name="Comma" xfId="74"/>
    <cellStyle name="Comma [0]" xfId="75"/>
    <cellStyle name="Comma 2" xfId="76"/>
    <cellStyle name="Currency" xfId="77"/>
    <cellStyle name="Currency [0]" xfId="78"/>
    <cellStyle name="Check Cell" xfId="79"/>
    <cellStyle name="_x0001_dÏÈ¹ " xfId="80"/>
    <cellStyle name="Explanatory Text" xfId="81"/>
    <cellStyle name="Followed Hyperlink" xfId="82"/>
    <cellStyle name="Good" xfId="83"/>
    <cellStyle name="Heading 1" xfId="84"/>
    <cellStyle name="Heading 2" xfId="85"/>
    <cellStyle name="Heading 3" xfId="86"/>
    <cellStyle name="Heading 4" xfId="87"/>
    <cellStyle name="Hyperlink" xfId="88"/>
    <cellStyle name="_x0001_íå_x001B_ô " xfId="89"/>
    <cellStyle name="Input" xfId="90"/>
    <cellStyle name="Linked Cell" xfId="91"/>
    <cellStyle name="Milliers [0]_      " xfId="92"/>
    <cellStyle name="Milliers_      " xfId="93"/>
    <cellStyle name="Monétaire [0]_      " xfId="94"/>
    <cellStyle name="Monétaire_      " xfId="95"/>
    <cellStyle name="Neutral" xfId="96"/>
    <cellStyle name="Normal 59" xfId="97"/>
    <cellStyle name="Note" xfId="98"/>
    <cellStyle name="Output" xfId="99"/>
    <cellStyle name="Percent" xfId="100"/>
    <cellStyle name="Title" xfId="101"/>
    <cellStyle name="Total" xfId="102"/>
    <cellStyle name="Warning Text" xfId="103"/>
    <cellStyle name="콤마 [0]_ 비목별 월별기술 " xfId="104"/>
    <cellStyle name="콤마_ 비목별 월별기술 "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phu\c\@K-Phu\BAOGIA\Mien_Nam\2002\Utilized_Camau\CIVIL%20BOQs\6823%20PS%2017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TA022-N2\Construction\WORKS\6787\civil\final\option\6787CWFASE2CASE2_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THANH%20TUAN\&#272;&#7844;T\H&#212;I%20D&#212;NG%20&#272;&#194;U%20GIA%20&#272;&#258;C%20BI&#202;T\1%20BC%20THU%20TI&#7872;N%20SD%20&#272;&#7844;T%20HO&#192;N%20CH&#7880;NH(5.11.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Gioi thieu"/>
      <sheetName val="VL"/>
      <sheetName val="Du Toan"/>
      <sheetName val="6823_PS_1700"/>
      <sheetName val="PU_ITALY_"/>
      <sheetName val="6823_PS_17001"/>
      <sheetName val="PU_ITALY_1"/>
      <sheetName val="LKVL-CK-HT-GD1"/>
      <sheetName val="TONGKE-HT"/>
      <sheetName val="he so"/>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갑지"/>
      <sheetName val="6823_PS_17002"/>
      <sheetName val="PU_ITALY_2"/>
      <sheetName val="XD4Poppy"/>
      <sheetName val="V-M(Bdinh)"/>
      <sheetName val="PT ksat"/>
      <sheetName val="LUONG KS"/>
      <sheetName val="May"/>
      <sheetName val="heso"/>
      <sheetName val="PTDG"/>
      <sheetName val="THDT"/>
      <sheetName val="VAT LIEU"/>
      <sheetName val="DTCT"/>
      <sheetName val="ranh hong"/>
      <sheetName val="SILICATE"/>
      <sheetName val="gVL"/>
      <sheetName val="Chi tiết Goc -A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XT_Buoc 3"/>
      <sheetName val="PU_ITALY_"/>
      <sheetName val="TH_DZ35"/>
      <sheetName val="Tro_giup"/>
      <sheetName val="DON_GIA_CAN_THO"/>
      <sheetName val="Don gia"/>
      <sheetName val="DC"/>
      <sheetName val="NL"/>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PU_ITALY_1"/>
      <sheetName val="TH_DZ351"/>
      <sheetName val="Tro_giup1"/>
      <sheetName val="DON_GIA_CAN_THO1"/>
      <sheetName val="gvl"/>
      <sheetName val="TONGKE-HT"/>
      <sheetName val="7606 DZ"/>
      <sheetName val="Control"/>
      <sheetName val="THVATTU"/>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 val="VL"/>
      <sheetName val="A1.CN"/>
      <sheetName val="PTDG"/>
      <sheetName val="CTG"/>
      <sheetName val="phuluc1"/>
      <sheetName val="So doi chieu LC"/>
      <sheetName val="CBKC-110"/>
      <sheetName val="dnc4"/>
      <sheetName val="project management"/>
      <sheetName val="실행철강하도"/>
      <sheetName val="침하계"/>
      <sheetName val="BETON"/>
      <sheetName val="갑지"/>
      <sheetName val="24-ACMV"/>
      <sheetName val="chitimc"/>
      <sheetName val="giathanh1"/>
      <sheetName val="Titles"/>
      <sheetName val="Rates 2009"/>
      <sheetName val="SL"/>
      <sheetName val="TH_CNO"/>
      <sheetName val="NK_CHUNG"/>
      <sheetName val="Adix A"/>
      <sheetName val="dg67-1"/>
      <sheetName val="May"/>
      <sheetName val="TONG HOP T5 1998"/>
      <sheetName val="Du_lieu"/>
      <sheetName val="MAIN GATE HOUSE"/>
      <sheetName val="P"/>
      <sheetName val="THVT"/>
      <sheetName val="O20"/>
      <sheetName val="CAT_5"/>
      <sheetName val="BQMP"/>
      <sheetName val="산근"/>
      <sheetName val="inter"/>
      <sheetName val="대비"/>
      <sheetName val="REINF."/>
      <sheetName val="SKETCH"/>
      <sheetName val="LOADS"/>
      <sheetName val="집계표"/>
      <sheetName val="Dulieu"/>
      <sheetName val="chiet tinh"/>
      <sheetName val="Don_gia"/>
      <sheetName val="DON_GIA_TRAM_(3)"/>
      <sheetName val="7606_DZ"/>
      <sheetName val="TONG_HOP_VL-NC_TT"/>
      <sheetName val="CHITIET_VL-NC-TT_-1p"/>
      <sheetName val="KPVC-BD_"/>
      <sheetName val="Ng.hàng xà+bulong"/>
      <sheetName val="SITE-E"/>
      <sheetName val="Keothep"/>
      <sheetName val="Re-bar"/>
      <sheetName val="DLDTLN"/>
      <sheetName val="차액보증"/>
      <sheetName val="Bang KL"/>
      <sheetName val="Ts"/>
      <sheetName val="Config"/>
      <sheetName val="DMCP"/>
      <sheetName val="HS_TDT"/>
      <sheetName val="ALLOWANCE"/>
      <sheetName val="MH RATE"/>
      <sheetName val="Sheet3"/>
      <sheetName val="KPTH-T12"/>
      <sheetName val="Thamgia-T10"/>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WT-LIST"/>
      <sheetName val="입찰안"/>
      <sheetName val="Đầu vào"/>
      <sheetName val="Chi tiet XD TBA"/>
      <sheetName val="K95"/>
      <sheetName val="금융비용"/>
      <sheetName val="K98"/>
      <sheetName val="EXTERNAL"/>
      <sheetName val="LaborPY"/>
      <sheetName val="LaborKH"/>
      <sheetName val="Equip "/>
      <sheetName val="Material"/>
      <sheetName val="DG thep ma kem"/>
      <sheetName val="dm366"/>
      <sheetName val="DG-VL"/>
      <sheetName val="PTDGCT"/>
      <sheetName val="BGD"/>
      <sheetName val="KCS"/>
      <sheetName val="KD"/>
      <sheetName val="KT"/>
      <sheetName val="KTNL"/>
      <sheetName val="KH"/>
      <sheetName val="PX-SX"/>
      <sheetName val="TC"/>
      <sheetName val="Lcau - Lxuc"/>
      <sheetName val="damgiua"/>
      <sheetName val="dgct"/>
      <sheetName val="Chenh lech vat tu"/>
      <sheetName val="CT vat lieu"/>
      <sheetName val="vcdngan"/>
      <sheetName val="366"/>
      <sheetName val="Trạm biến áp"/>
      <sheetName val="Đơn Giá "/>
      <sheetName val="Diện tích"/>
      <sheetName val="1_Khái toán"/>
      <sheetName val="ironmongery"/>
      <sheetName val="TBA"/>
      <sheetName val="DM 6061"/>
      <sheetName val="Gia"/>
      <sheetName val="DG DZ"/>
      <sheetName val="DG TBA"/>
      <sheetName val="DGXD"/>
      <sheetName val="DM"/>
      <sheetName val="Data Input"/>
      <sheetName val="Giá"/>
      <sheetName val="DM1776"/>
      <sheetName val="DM228"/>
      <sheetName val="DM4970"/>
      <sheetName val="Camay_DP"/>
      <sheetName val="DM6061"/>
      <sheetName val="Luong2"/>
      <sheetName val="CT-35"/>
      <sheetName val="CT-0.4KV"/>
      <sheetName val="KL Chi tiết Xây tô"/>
      <sheetName val="07Base Cost"/>
      <sheetName val="rate material"/>
      <sheetName val="DTOAN"/>
      <sheetName val="Chi tiet KL"/>
      <sheetName val="Tổng hợp KL"/>
      <sheetName val="Barrem"/>
      <sheetName val="BM"/>
      <sheetName val="Xay lapduongR3"/>
      <sheetName val="Equipment"/>
      <sheetName val="DT_THAU"/>
      <sheetName val="말뚝지지력산정"/>
      <sheetName val="04 - XUONG DET B"/>
      <sheetName val="CTGX"/>
      <sheetName val="CTG-1"/>
      <sheetName val="Bill 1_Quy dinh chung"/>
      <sheetName val="1.R18 BF"/>
      <sheetName val="A"/>
      <sheetName val="G"/>
      <sheetName val="F-B"/>
      <sheetName val="H-J"/>
      <sheetName val="6.External works-R18"/>
      <sheetName val="Phan khai KLuong"/>
      <sheetName val="Duphong"/>
      <sheetName val="01"/>
      <sheetName val="02"/>
      <sheetName val=" 03"/>
      <sheetName val="04"/>
      <sheetName val="05"/>
      <sheetName val="06"/>
      <sheetName val="07"/>
      <sheetName val="08"/>
      <sheetName val="09"/>
      <sheetName val="chieu day san"/>
      <sheetName val="Podium Concrete Works"/>
      <sheetName val="KLCT- TOWER"/>
      <sheetName val="KLCT- PODIUM"/>
      <sheetName val="CANDOI"/>
      <sheetName val="MATK"/>
      <sheetName val="NHATKY"/>
      <sheetName val="Standardwerte"/>
      <sheetName val="Gia thanh chuoi su"/>
      <sheetName val="Tiep dia"/>
      <sheetName val="Don gia vung III-Can Tho"/>
      <sheetName val="base"/>
      <sheetName val="DGG"/>
      <sheetName val="INDEX"/>
      <sheetName val="Area Cal"/>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PAGE 1"/>
      <sheetName val="BKBANRA"/>
      <sheetName val="BKMUAVAO"/>
      <sheetName val="INFO"/>
      <sheetName val="Summary"/>
      <sheetName val="Cp&gt;10-Ln&lt;10"/>
      <sheetName val="Ln&lt;20"/>
      <sheetName val="EIRR&gt;1&lt;1"/>
      <sheetName val="EIRR&gt; 2"/>
      <sheetName val="EIRR&lt;2"/>
      <sheetName val="Sheet2"/>
      <sheetName val="負荷集計（断熱不燃）"/>
      <sheetName val="GAEYO"/>
      <sheetName val="7606-TBA"/>
      <sheetName val="7606-ĐZ"/>
      <sheetName val="DM 67"/>
      <sheetName val="Đầu tư"/>
      <sheetName val="DL"/>
      <sheetName val="????"/>
      <sheetName val="CE(E)"/>
      <sheetName val="CE(M)"/>
      <sheetName val="Project Data"/>
      <sheetName val="chiettinh"/>
      <sheetName val="실행"/>
      <sheetName val="6787CWFASE2CASE2_00.xls"/>
      <sheetName val="list"/>
      <sheetName val="T&amp;D"/>
      <sheetName val="THDT goi thau TB"/>
      <sheetName val="Tien do TV"/>
      <sheetName val="QD957"/>
      <sheetName val="Loại Vật tư"/>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uc "/>
      <sheetName val="01.16"/>
      <sheetName val="02.16"/>
      <sheetName val="03.16"/>
      <sheetName val="GIAO.16"/>
      <sheetName val="1.17"/>
      <sheetName val="2.17"/>
      <sheetName val="3.17"/>
      <sheetName val="04.17"/>
      <sheetName val="5.17"/>
      <sheetName val="6.17"/>
      <sheetName val="7.17"/>
      <sheetName val="8.17"/>
      <sheetName val="1.18"/>
      <sheetName val="2.18"/>
      <sheetName val="Tổng hợp 5.11.18"/>
      <sheetName val="thu từng năm"/>
      <sheetName val="Chưa nộp tiền"/>
    </sheetNames>
    <sheetDataSet>
      <sheetData sheetId="15">
        <row r="13">
          <cell r="M13">
            <v>73252.39893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P27"/>
  <sheetViews>
    <sheetView showZeros="0" view="pageBreakPreview" zoomScale="70" zoomScaleNormal="70" zoomScaleSheetLayoutView="70" zoomScalePageLayoutView="0" workbookViewId="0" topLeftCell="G25">
      <selection activeCell="M8" sqref="M8:M11"/>
    </sheetView>
  </sheetViews>
  <sheetFormatPr defaultColWidth="9.140625" defaultRowHeight="15"/>
  <cols>
    <col min="1" max="1" width="7.00390625" style="337" hidden="1" customWidth="1"/>
    <col min="2" max="2" width="47.7109375" style="338" hidden="1" customWidth="1"/>
    <col min="3" max="3" width="10.140625" style="339" hidden="1" customWidth="1"/>
    <col min="4" max="4" width="11.28125" style="339" hidden="1" customWidth="1"/>
    <col min="5" max="5" width="12.00390625" style="339" hidden="1" customWidth="1"/>
    <col min="6" max="6" width="13.00390625" style="339" hidden="1" customWidth="1"/>
    <col min="7" max="7" width="7.00390625" style="210" customWidth="1"/>
    <col min="8" max="8" width="49.57421875" style="201" customWidth="1"/>
    <col min="9" max="10" width="11.140625" style="212" customWidth="1"/>
    <col min="11" max="11" width="12.00390625" style="212" customWidth="1"/>
    <col min="12" max="12" width="10.00390625" style="212" customWidth="1"/>
    <col min="13" max="13" width="10.7109375" style="212" customWidth="1"/>
    <col min="14" max="14" width="13.140625" style="210" customWidth="1"/>
    <col min="15" max="15" width="9.140625" style="206" customWidth="1"/>
    <col min="16" max="16" width="9.421875" style="206" bestFit="1" customWidth="1"/>
    <col min="17" max="16384" width="9.140625" style="206" customWidth="1"/>
  </cols>
  <sheetData>
    <row r="1" spans="1:14" s="205" customFormat="1" ht="18.75">
      <c r="A1" s="356" t="s">
        <v>262</v>
      </c>
      <c r="B1" s="356"/>
      <c r="C1" s="356"/>
      <c r="D1" s="356"/>
      <c r="E1" s="356"/>
      <c r="F1" s="356"/>
      <c r="G1" s="356"/>
      <c r="H1" s="356"/>
      <c r="I1" s="356"/>
      <c r="J1" s="356"/>
      <c r="K1" s="356"/>
      <c r="L1" s="356"/>
      <c r="M1" s="356"/>
      <c r="N1" s="356"/>
    </row>
    <row r="2" spans="1:14" s="205" customFormat="1" ht="22.5" customHeight="1" hidden="1">
      <c r="A2" s="358" t="s">
        <v>232</v>
      </c>
      <c r="B2" s="358"/>
      <c r="C2" s="358"/>
      <c r="D2" s="358"/>
      <c r="E2" s="358"/>
      <c r="F2" s="358"/>
      <c r="G2" s="358"/>
      <c r="H2" s="358"/>
      <c r="I2" s="358"/>
      <c r="J2" s="358"/>
      <c r="K2" s="358"/>
      <c r="L2" s="358"/>
      <c r="M2" s="358"/>
      <c r="N2" s="358"/>
    </row>
    <row r="3" spans="1:14" s="205" customFormat="1" ht="22.5" customHeight="1">
      <c r="A3" s="356" t="s">
        <v>234</v>
      </c>
      <c r="B3" s="356"/>
      <c r="C3" s="356"/>
      <c r="D3" s="356"/>
      <c r="E3" s="356"/>
      <c r="F3" s="356"/>
      <c r="G3" s="356"/>
      <c r="H3" s="356"/>
      <c r="I3" s="356"/>
      <c r="J3" s="356"/>
      <c r="K3" s="356"/>
      <c r="L3" s="356"/>
      <c r="M3" s="356"/>
      <c r="N3" s="356"/>
    </row>
    <row r="4" spans="1:14" s="205" customFormat="1" ht="22.5" customHeight="1">
      <c r="A4" s="358" t="s">
        <v>316</v>
      </c>
      <c r="B4" s="358"/>
      <c r="C4" s="358"/>
      <c r="D4" s="358"/>
      <c r="E4" s="358"/>
      <c r="F4" s="358"/>
      <c r="G4" s="358"/>
      <c r="H4" s="358"/>
      <c r="I4" s="358"/>
      <c r="J4" s="358"/>
      <c r="K4" s="358"/>
      <c r="L4" s="358"/>
      <c r="M4" s="358"/>
      <c r="N4" s="358"/>
    </row>
    <row r="5" spans="1:14" s="205" customFormat="1" ht="22.5" customHeight="1" hidden="1">
      <c r="A5" s="358" t="s">
        <v>241</v>
      </c>
      <c r="B5" s="358"/>
      <c r="C5" s="358"/>
      <c r="D5" s="358"/>
      <c r="E5" s="358"/>
      <c r="F5" s="358"/>
      <c r="G5" s="358"/>
      <c r="H5" s="358"/>
      <c r="I5" s="358"/>
      <c r="J5" s="358"/>
      <c r="K5" s="358"/>
      <c r="L5" s="358"/>
      <c r="M5" s="358"/>
      <c r="N5" s="358"/>
    </row>
    <row r="6" spans="1:14" ht="24" customHeight="1">
      <c r="A6" s="325"/>
      <c r="B6" s="326"/>
      <c r="C6" s="357" t="s">
        <v>242</v>
      </c>
      <c r="D6" s="357"/>
      <c r="E6" s="357"/>
      <c r="F6" s="357"/>
      <c r="G6" s="357"/>
      <c r="H6" s="357"/>
      <c r="I6" s="357"/>
      <c r="J6" s="357"/>
      <c r="K6" s="357"/>
      <c r="L6" s="357"/>
      <c r="M6" s="357"/>
      <c r="N6" s="357"/>
    </row>
    <row r="7" spans="1:14" ht="31.5" customHeight="1">
      <c r="A7" s="348" t="s">
        <v>305</v>
      </c>
      <c r="B7" s="349"/>
      <c r="C7" s="349"/>
      <c r="D7" s="349"/>
      <c r="E7" s="349"/>
      <c r="F7" s="349"/>
      <c r="G7" s="369" t="s">
        <v>267</v>
      </c>
      <c r="H7" s="369"/>
      <c r="I7" s="369"/>
      <c r="J7" s="369"/>
      <c r="K7" s="369"/>
      <c r="L7" s="369"/>
      <c r="M7" s="369"/>
      <c r="N7" s="369"/>
    </row>
    <row r="8" spans="1:14" ht="34.5" customHeight="1">
      <c r="A8" s="350" t="s">
        <v>174</v>
      </c>
      <c r="B8" s="353" t="s">
        <v>210</v>
      </c>
      <c r="C8" s="347" t="s">
        <v>209</v>
      </c>
      <c r="D8" s="348" t="s">
        <v>301</v>
      </c>
      <c r="E8" s="349"/>
      <c r="F8" s="349"/>
      <c r="G8" s="359" t="s">
        <v>174</v>
      </c>
      <c r="H8" s="344" t="s">
        <v>210</v>
      </c>
      <c r="I8" s="365" t="s">
        <v>240</v>
      </c>
      <c r="J8" s="366"/>
      <c r="K8" s="366"/>
      <c r="L8" s="367"/>
      <c r="M8" s="344" t="s">
        <v>283</v>
      </c>
      <c r="N8" s="359" t="s">
        <v>3</v>
      </c>
    </row>
    <row r="9" spans="1:14" ht="25.5" customHeight="1">
      <c r="A9" s="351"/>
      <c r="B9" s="354"/>
      <c r="C9" s="347"/>
      <c r="D9" s="347" t="s">
        <v>25</v>
      </c>
      <c r="E9" s="347"/>
      <c r="F9" s="347"/>
      <c r="G9" s="345"/>
      <c r="H9" s="363"/>
      <c r="I9" s="342" t="s">
        <v>209</v>
      </c>
      <c r="J9" s="362" t="s">
        <v>25</v>
      </c>
      <c r="K9" s="362"/>
      <c r="L9" s="362"/>
      <c r="M9" s="345"/>
      <c r="N9" s="345"/>
    </row>
    <row r="10" spans="1:14" ht="25.5" customHeight="1">
      <c r="A10" s="351"/>
      <c r="B10" s="354"/>
      <c r="C10" s="360" t="s">
        <v>12</v>
      </c>
      <c r="D10" s="347" t="s">
        <v>12</v>
      </c>
      <c r="E10" s="347" t="s">
        <v>12</v>
      </c>
      <c r="F10" s="329" t="s">
        <v>15</v>
      </c>
      <c r="G10" s="345"/>
      <c r="H10" s="363"/>
      <c r="I10" s="368"/>
      <c r="J10" s="362" t="s">
        <v>193</v>
      </c>
      <c r="K10" s="362" t="s">
        <v>281</v>
      </c>
      <c r="L10" s="342" t="s">
        <v>282</v>
      </c>
      <c r="M10" s="345"/>
      <c r="N10" s="345"/>
    </row>
    <row r="11" spans="1:14" ht="72.75" customHeight="1">
      <c r="A11" s="352"/>
      <c r="B11" s="355"/>
      <c r="C11" s="361"/>
      <c r="D11" s="347"/>
      <c r="E11" s="347"/>
      <c r="F11" s="329" t="s">
        <v>20</v>
      </c>
      <c r="G11" s="346"/>
      <c r="H11" s="364"/>
      <c r="I11" s="343"/>
      <c r="J11" s="362"/>
      <c r="K11" s="362"/>
      <c r="L11" s="343"/>
      <c r="M11" s="346"/>
      <c r="N11" s="346"/>
    </row>
    <row r="12" spans="1:14" s="207" customFormat="1" ht="33">
      <c r="A12" s="328" t="s">
        <v>4</v>
      </c>
      <c r="B12" s="327" t="s">
        <v>24</v>
      </c>
      <c r="C12" s="330">
        <f>C13+C17+C25</f>
        <v>18062</v>
      </c>
      <c r="D12" s="330">
        <f>D13+D17+D25</f>
        <v>18062</v>
      </c>
      <c r="E12" s="330">
        <f>E13+E17+E25</f>
        <v>18062</v>
      </c>
      <c r="F12" s="330">
        <f>F13+F17+F25</f>
        <v>18062</v>
      </c>
      <c r="G12" s="293" t="s">
        <v>4</v>
      </c>
      <c r="H12" s="294" t="s">
        <v>24</v>
      </c>
      <c r="I12" s="241">
        <f>I13+I17+I25+I26</f>
        <v>18062</v>
      </c>
      <c r="J12" s="241">
        <f>J13+J17+J25+J26+J27</f>
        <v>22957</v>
      </c>
      <c r="K12" s="241">
        <f>K13+K17+K25+K26+K27</f>
        <v>22957</v>
      </c>
      <c r="L12" s="241">
        <f>L13+L17+L25+L26+L27</f>
        <v>0</v>
      </c>
      <c r="M12" s="241">
        <f>M13+M17+M25+M26</f>
        <v>4595</v>
      </c>
      <c r="N12" s="229"/>
    </row>
    <row r="13" spans="1:16" s="208" customFormat="1" ht="33">
      <c r="A13" s="328">
        <v>1</v>
      </c>
      <c r="B13" s="331" t="s">
        <v>201</v>
      </c>
      <c r="C13" s="330">
        <f>C14+C15+C16</f>
        <v>11056</v>
      </c>
      <c r="D13" s="330">
        <f>D14+D15+D16</f>
        <v>11056</v>
      </c>
      <c r="E13" s="330">
        <f>E14+E15+E16</f>
        <v>11056</v>
      </c>
      <c r="F13" s="330">
        <f>F14+F15+F16</f>
        <v>11056</v>
      </c>
      <c r="G13" s="293">
        <v>1</v>
      </c>
      <c r="H13" s="198" t="s">
        <v>201</v>
      </c>
      <c r="I13" s="241">
        <f>I14+I15+I16</f>
        <v>11056</v>
      </c>
      <c r="J13" s="241">
        <f>J14+J15+J16</f>
        <v>11056</v>
      </c>
      <c r="K13" s="241">
        <f>K14+K15+K16</f>
        <v>11056</v>
      </c>
      <c r="L13" s="241">
        <f>L14+L15+L16</f>
        <v>0</v>
      </c>
      <c r="M13" s="242">
        <f aca="true" t="shared" si="0" ref="M13:M25">J13-I13</f>
        <v>0</v>
      </c>
      <c r="N13" s="229"/>
      <c r="P13" s="209"/>
    </row>
    <row r="14" spans="1:16" s="210" customFormat="1" ht="49.5">
      <c r="A14" s="332" t="s">
        <v>26</v>
      </c>
      <c r="B14" s="304" t="s">
        <v>202</v>
      </c>
      <c r="C14" s="333">
        <f>D14</f>
        <v>5926</v>
      </c>
      <c r="D14" s="333">
        <f>E14</f>
        <v>5926</v>
      </c>
      <c r="E14" s="333">
        <f>F14</f>
        <v>5926</v>
      </c>
      <c r="F14" s="333">
        <f>'B.02.PhanCap'!I16</f>
        <v>5926</v>
      </c>
      <c r="G14" s="214" t="s">
        <v>26</v>
      </c>
      <c r="H14" s="199" t="s">
        <v>202</v>
      </c>
      <c r="I14" s="215">
        <v>5926</v>
      </c>
      <c r="J14" s="215">
        <f>I14</f>
        <v>5926</v>
      </c>
      <c r="K14" s="215">
        <v>5926</v>
      </c>
      <c r="L14" s="215">
        <f>'B.02.PhanCap'!X16</f>
        <v>0</v>
      </c>
      <c r="M14" s="242">
        <f t="shared" si="0"/>
        <v>0</v>
      </c>
      <c r="N14" s="229"/>
      <c r="P14" s="211"/>
    </row>
    <row r="15" spans="1:14" ht="33">
      <c r="A15" s="332" t="s">
        <v>27</v>
      </c>
      <c r="B15" s="334" t="s">
        <v>264</v>
      </c>
      <c r="C15" s="333">
        <f>'B.02.PhanCap'!I24</f>
        <v>2630</v>
      </c>
      <c r="D15" s="333">
        <f>E15</f>
        <v>2630</v>
      </c>
      <c r="E15" s="333">
        <f>F15</f>
        <v>2630</v>
      </c>
      <c r="F15" s="333">
        <f>'B.02.PhanCap'!I24</f>
        <v>2630</v>
      </c>
      <c r="G15" s="214" t="s">
        <v>27</v>
      </c>
      <c r="H15" s="217" t="s">
        <v>264</v>
      </c>
      <c r="I15" s="215">
        <v>2630</v>
      </c>
      <c r="J15" s="215">
        <f>I15</f>
        <v>2630</v>
      </c>
      <c r="K15" s="215">
        <v>2630</v>
      </c>
      <c r="L15" s="215">
        <f>'B.02.PhanCap'!X24</f>
        <v>0</v>
      </c>
      <c r="M15" s="242">
        <f t="shared" si="0"/>
        <v>0</v>
      </c>
      <c r="N15" s="229"/>
    </row>
    <row r="16" spans="1:14" ht="16.5">
      <c r="A16" s="332" t="s">
        <v>198</v>
      </c>
      <c r="B16" s="334" t="s">
        <v>199</v>
      </c>
      <c r="C16" s="333">
        <f>2500</f>
        <v>2500</v>
      </c>
      <c r="D16" s="333">
        <v>2500</v>
      </c>
      <c r="E16" s="333">
        <v>2500</v>
      </c>
      <c r="F16" s="333">
        <v>2500</v>
      </c>
      <c r="G16" s="214" t="s">
        <v>198</v>
      </c>
      <c r="H16" s="217" t="s">
        <v>199</v>
      </c>
      <c r="I16" s="215">
        <v>2500</v>
      </c>
      <c r="J16" s="215">
        <f>I16</f>
        <v>2500</v>
      </c>
      <c r="K16" s="215">
        <v>2500</v>
      </c>
      <c r="L16" s="215">
        <f>'B.02.PhanCap'!X31</f>
        <v>0</v>
      </c>
      <c r="M16" s="242">
        <f t="shared" si="0"/>
        <v>0</v>
      </c>
      <c r="N16" s="229"/>
    </row>
    <row r="17" spans="1:16" s="210" customFormat="1" ht="16.5">
      <c r="A17" s="332">
        <v>2</v>
      </c>
      <c r="B17" s="304" t="s">
        <v>277</v>
      </c>
      <c r="C17" s="335">
        <f>4400+1000+736</f>
        <v>6136</v>
      </c>
      <c r="D17" s="335">
        <f>D18+D23+D24</f>
        <v>6136</v>
      </c>
      <c r="E17" s="335">
        <f>E18+E23+E24</f>
        <v>6136</v>
      </c>
      <c r="F17" s="335">
        <f>F18+F23+F24</f>
        <v>6136</v>
      </c>
      <c r="G17" s="214">
        <v>2</v>
      </c>
      <c r="H17" s="199" t="s">
        <v>277</v>
      </c>
      <c r="I17" s="242">
        <f>4400+1000+736</f>
        <v>6136</v>
      </c>
      <c r="J17" s="242">
        <f>J18+J23+J24</f>
        <v>7913</v>
      </c>
      <c r="K17" s="242">
        <f>K18+K23+K24</f>
        <v>7913</v>
      </c>
      <c r="L17" s="242">
        <f>L18+L19</f>
        <v>0</v>
      </c>
      <c r="M17" s="242">
        <f>J17-I17</f>
        <v>1777</v>
      </c>
      <c r="N17" s="229"/>
      <c r="P17" s="211"/>
    </row>
    <row r="18" spans="1:16" s="210" customFormat="1" ht="33">
      <c r="A18" s="332" t="s">
        <v>38</v>
      </c>
      <c r="B18" s="304" t="s">
        <v>222</v>
      </c>
      <c r="C18" s="335"/>
      <c r="D18" s="335">
        <f>D19+D20</f>
        <v>4400</v>
      </c>
      <c r="E18" s="335">
        <f>E19+E20</f>
        <v>4400</v>
      </c>
      <c r="F18" s="335">
        <f>F19+F20</f>
        <v>4400</v>
      </c>
      <c r="G18" s="214" t="s">
        <v>38</v>
      </c>
      <c r="H18" s="199" t="s">
        <v>222</v>
      </c>
      <c r="I18" s="242">
        <v>4400</v>
      </c>
      <c r="J18" s="242">
        <f>J19+J20</f>
        <v>6177</v>
      </c>
      <c r="K18" s="242">
        <f>K19+K20</f>
        <v>6177</v>
      </c>
      <c r="L18" s="242">
        <f>'B.02.PhanCap'!X39</f>
        <v>0</v>
      </c>
      <c r="M18" s="242">
        <f t="shared" si="0"/>
        <v>1777</v>
      </c>
      <c r="N18" s="229"/>
      <c r="P18" s="211"/>
    </row>
    <row r="19" spans="1:16" s="210" customFormat="1" ht="33">
      <c r="A19" s="332" t="s">
        <v>278</v>
      </c>
      <c r="B19" s="304" t="s">
        <v>224</v>
      </c>
      <c r="C19" s="335"/>
      <c r="D19" s="335">
        <v>500</v>
      </c>
      <c r="E19" s="335">
        <v>500</v>
      </c>
      <c r="F19" s="335">
        <v>500</v>
      </c>
      <c r="G19" s="214" t="s">
        <v>278</v>
      </c>
      <c r="H19" s="199" t="s">
        <v>224</v>
      </c>
      <c r="I19" s="242"/>
      <c r="J19" s="242">
        <f>K19</f>
        <v>702</v>
      </c>
      <c r="K19" s="242">
        <f>'B.02.PhanCap'!S39</f>
        <v>702</v>
      </c>
      <c r="L19" s="242">
        <f>L20+L21+L22+L23</f>
        <v>0</v>
      </c>
      <c r="M19" s="242"/>
      <c r="N19" s="229" t="s">
        <v>231</v>
      </c>
      <c r="P19" s="211"/>
    </row>
    <row r="20" spans="1:16" s="210" customFormat="1" ht="16.5">
      <c r="A20" s="336" t="s">
        <v>279</v>
      </c>
      <c r="B20" s="304" t="s">
        <v>225</v>
      </c>
      <c r="C20" s="335"/>
      <c r="D20" s="335">
        <f>D21+D22</f>
        <v>3900</v>
      </c>
      <c r="E20" s="335">
        <f>E21+E22</f>
        <v>3900</v>
      </c>
      <c r="F20" s="335">
        <f>F21+F22</f>
        <v>3900</v>
      </c>
      <c r="G20" s="214" t="s">
        <v>279</v>
      </c>
      <c r="H20" s="199" t="s">
        <v>225</v>
      </c>
      <c r="I20" s="242">
        <v>0</v>
      </c>
      <c r="J20" s="242">
        <f>J21+J22</f>
        <v>5475</v>
      </c>
      <c r="K20" s="242">
        <f>K21+K22</f>
        <v>5475</v>
      </c>
      <c r="L20" s="242">
        <f>'B.02.PhanCap'!X41</f>
        <v>0</v>
      </c>
      <c r="M20" s="242"/>
      <c r="N20" s="229"/>
      <c r="P20" s="211"/>
    </row>
    <row r="21" spans="1:16" s="210" customFormat="1" ht="16.5">
      <c r="A21" s="336" t="s">
        <v>5</v>
      </c>
      <c r="B21" s="304" t="s">
        <v>236</v>
      </c>
      <c r="C21" s="335"/>
      <c r="D21" s="335">
        <f>E21</f>
        <v>500</v>
      </c>
      <c r="E21" s="335">
        <f>F21</f>
        <v>500</v>
      </c>
      <c r="F21" s="335">
        <f>'B.02.PhanCap'!I39</f>
        <v>500</v>
      </c>
      <c r="G21" s="216" t="s">
        <v>5</v>
      </c>
      <c r="H21" s="199" t="s">
        <v>236</v>
      </c>
      <c r="I21" s="242"/>
      <c r="J21" s="242">
        <f>K21</f>
        <v>645</v>
      </c>
      <c r="K21" s="242">
        <f>'B.02.PhanCap'!S41</f>
        <v>645</v>
      </c>
      <c r="L21" s="242">
        <f>'B.02.PhanCap'!X43</f>
        <v>0</v>
      </c>
      <c r="M21" s="242"/>
      <c r="N21" s="229"/>
      <c r="P21" s="211"/>
    </row>
    <row r="22" spans="1:16" s="210" customFormat="1" ht="16.5">
      <c r="A22" s="336" t="s">
        <v>5</v>
      </c>
      <c r="B22" s="304" t="s">
        <v>243</v>
      </c>
      <c r="C22" s="333"/>
      <c r="D22" s="333">
        <v>3400</v>
      </c>
      <c r="E22" s="333">
        <v>3400</v>
      </c>
      <c r="F22" s="333">
        <v>3400</v>
      </c>
      <c r="G22" s="216" t="s">
        <v>5</v>
      </c>
      <c r="H22" s="199" t="s">
        <v>243</v>
      </c>
      <c r="I22" s="215"/>
      <c r="J22" s="215">
        <f>K22</f>
        <v>4830</v>
      </c>
      <c r="K22" s="215">
        <f>'B.02.PhanCap'!S43</f>
        <v>4830</v>
      </c>
      <c r="L22" s="215">
        <f>'B.02.PhanCap'!Y44</f>
        <v>0</v>
      </c>
      <c r="M22" s="242"/>
      <c r="N22" s="229"/>
      <c r="P22" s="211"/>
    </row>
    <row r="23" spans="1:16" s="210" customFormat="1" ht="49.5">
      <c r="A23" s="336" t="s">
        <v>39</v>
      </c>
      <c r="B23" s="304" t="s">
        <v>280</v>
      </c>
      <c r="C23" s="333">
        <v>1000</v>
      </c>
      <c r="D23" s="333">
        <v>1000</v>
      </c>
      <c r="E23" s="333">
        <v>1000</v>
      </c>
      <c r="F23" s="333">
        <v>1000</v>
      </c>
      <c r="G23" s="214" t="s">
        <v>39</v>
      </c>
      <c r="H23" s="199" t="s">
        <v>280</v>
      </c>
      <c r="I23" s="215">
        <v>1000</v>
      </c>
      <c r="J23" s="215">
        <v>1000</v>
      </c>
      <c r="K23" s="215">
        <v>1000</v>
      </c>
      <c r="L23" s="215">
        <f>'B.02.PhanCap'!Y45</f>
        <v>0</v>
      </c>
      <c r="M23" s="242">
        <f t="shared" si="0"/>
        <v>0</v>
      </c>
      <c r="N23" s="229"/>
      <c r="P23" s="211"/>
    </row>
    <row r="24" spans="1:16" s="210" customFormat="1" ht="99">
      <c r="A24" s="336" t="s">
        <v>248</v>
      </c>
      <c r="B24" s="304" t="s">
        <v>245</v>
      </c>
      <c r="C24" s="333">
        <v>736</v>
      </c>
      <c r="D24" s="333">
        <v>736</v>
      </c>
      <c r="E24" s="333">
        <v>736</v>
      </c>
      <c r="F24" s="333">
        <v>736</v>
      </c>
      <c r="G24" s="214" t="s">
        <v>248</v>
      </c>
      <c r="H24" s="199" t="s">
        <v>245</v>
      </c>
      <c r="I24" s="215">
        <v>736</v>
      </c>
      <c r="J24" s="215">
        <v>736</v>
      </c>
      <c r="K24" s="215">
        <v>736</v>
      </c>
      <c r="L24" s="215"/>
      <c r="M24" s="242">
        <f t="shared" si="0"/>
        <v>0</v>
      </c>
      <c r="N24" s="229"/>
      <c r="P24" s="211"/>
    </row>
    <row r="25" spans="1:14" ht="49.5">
      <c r="A25" s="332">
        <v>3</v>
      </c>
      <c r="B25" s="334" t="s">
        <v>265</v>
      </c>
      <c r="C25" s="333">
        <v>870</v>
      </c>
      <c r="D25" s="333">
        <v>870</v>
      </c>
      <c r="E25" s="333">
        <v>870</v>
      </c>
      <c r="F25" s="333">
        <v>870</v>
      </c>
      <c r="G25" s="214">
        <v>3</v>
      </c>
      <c r="H25" s="217" t="s">
        <v>265</v>
      </c>
      <c r="I25" s="215">
        <v>870</v>
      </c>
      <c r="J25" s="215">
        <f>K25</f>
        <v>870</v>
      </c>
      <c r="K25" s="215">
        <v>870</v>
      </c>
      <c r="L25" s="215"/>
      <c r="M25" s="242">
        <f t="shared" si="0"/>
        <v>0</v>
      </c>
      <c r="N25" s="229"/>
    </row>
    <row r="26" spans="1:14" ht="26.25" customHeight="1">
      <c r="A26" s="332"/>
      <c r="B26" s="334"/>
      <c r="C26" s="333"/>
      <c r="D26" s="333"/>
      <c r="E26" s="333"/>
      <c r="F26" s="333"/>
      <c r="G26" s="214">
        <v>4</v>
      </c>
      <c r="H26" s="217" t="str">
        <f>'B.02.PhanCap'!L71</f>
        <v>Nguồn tăng thu ngân sách huyện</v>
      </c>
      <c r="I26" s="215">
        <v>0</v>
      </c>
      <c r="J26" s="215">
        <f>K26+L26</f>
        <v>2818</v>
      </c>
      <c r="K26" s="215">
        <f>'B.02.PhanCap'!S71</f>
        <v>2818</v>
      </c>
      <c r="L26" s="215"/>
      <c r="M26" s="242">
        <f>J26-I26</f>
        <v>2818</v>
      </c>
      <c r="N26" s="229"/>
    </row>
    <row r="27" spans="1:14" ht="26.25" customHeight="1">
      <c r="A27" s="332"/>
      <c r="B27" s="334"/>
      <c r="C27" s="333"/>
      <c r="D27" s="333"/>
      <c r="E27" s="333"/>
      <c r="F27" s="333"/>
      <c r="G27" s="214">
        <v>5</v>
      </c>
      <c r="H27" s="217" t="str">
        <f>'B.02.PhanCap'!L71</f>
        <v>Nguồn tăng thu ngân sách huyện</v>
      </c>
      <c r="I27" s="215">
        <v>0</v>
      </c>
      <c r="J27" s="215">
        <f>K27+L27</f>
        <v>300</v>
      </c>
      <c r="K27" s="215">
        <f>'B.02.PhanCap'!S77</f>
        <v>300</v>
      </c>
      <c r="L27" s="215"/>
      <c r="M27" s="242">
        <f>'B.02.PhanCap'!S77</f>
        <v>300</v>
      </c>
      <c r="N27" s="229"/>
    </row>
  </sheetData>
  <sheetProtection/>
  <mergeCells count="26">
    <mergeCell ref="A3:N3"/>
    <mergeCell ref="J9:L9"/>
    <mergeCell ref="J10:J11"/>
    <mergeCell ref="K10:K11"/>
    <mergeCell ref="G8:G11"/>
    <mergeCell ref="H8:H11"/>
    <mergeCell ref="I8:L8"/>
    <mergeCell ref="I9:I11"/>
    <mergeCell ref="A7:F7"/>
    <mergeCell ref="G7:N7"/>
    <mergeCell ref="A1:N1"/>
    <mergeCell ref="C6:N6"/>
    <mergeCell ref="A2:N2"/>
    <mergeCell ref="N8:N11"/>
    <mergeCell ref="D9:F9"/>
    <mergeCell ref="A4:N4"/>
    <mergeCell ref="C10:C11"/>
    <mergeCell ref="D10:D11"/>
    <mergeCell ref="E10:E11"/>
    <mergeCell ref="A5:N5"/>
    <mergeCell ref="L10:L11"/>
    <mergeCell ref="M8:M11"/>
    <mergeCell ref="C8:C9"/>
    <mergeCell ref="D8:F8"/>
    <mergeCell ref="A8:A11"/>
    <mergeCell ref="B8:B11"/>
  </mergeCells>
  <printOptions/>
  <pageMargins left="0.24" right="0.15748031496062992" top="1.0236220472440944" bottom="0.5511811023622047" header="0.7874015748031497" footer="0.1968503937007874"/>
  <pageSetup fitToHeight="0" horizontalDpi="600" verticalDpi="600" orientation="landscape" paperSize="9" scale="63" r:id="rId1"/>
  <headerFooter>
    <oddHeader>&amp;R&amp;12Biểu số 01/ĐT</oddHeader>
    <oddFooter>&amp;RTrang &amp;P/&amp;N</oddFooter>
  </headerFooter>
</worksheet>
</file>

<file path=xl/worksheets/sheet2.xml><?xml version="1.0" encoding="utf-8"?>
<worksheet xmlns="http://schemas.openxmlformats.org/spreadsheetml/2006/main" xmlns:r="http://schemas.openxmlformats.org/officeDocument/2006/relationships">
  <sheetPr>
    <tabColor rgb="FF00B050"/>
  </sheetPr>
  <dimension ref="A1:CC83"/>
  <sheetViews>
    <sheetView showZeros="0" tabSelected="1" view="pageBreakPreview" zoomScale="70" zoomScaleNormal="70" zoomScaleSheetLayoutView="70" zoomScalePageLayoutView="0" workbookViewId="0" topLeftCell="K64">
      <selection activeCell="AI67" sqref="AI67"/>
    </sheetView>
  </sheetViews>
  <sheetFormatPr defaultColWidth="9.140625" defaultRowHeight="15"/>
  <cols>
    <col min="1" max="1" width="7.57421875" style="273" hidden="1" customWidth="1"/>
    <col min="2" max="2" width="46.00390625" style="274" hidden="1" customWidth="1"/>
    <col min="3" max="3" width="11.7109375" style="273" hidden="1" customWidth="1"/>
    <col min="4" max="4" width="10.28125" style="273" hidden="1" customWidth="1"/>
    <col min="5" max="5" width="9.57421875" style="273" hidden="1" customWidth="1"/>
    <col min="6" max="6" width="19.8515625" style="273" hidden="1" customWidth="1"/>
    <col min="7" max="7" width="9.421875" style="275" hidden="1" customWidth="1"/>
    <col min="8" max="8" width="10.140625" style="228" hidden="1" customWidth="1"/>
    <col min="9" max="9" width="10.8515625" style="276" hidden="1" customWidth="1"/>
    <col min="10" max="10" width="10.421875" style="277" hidden="1" customWidth="1"/>
    <col min="11" max="11" width="6.8515625" style="273" customWidth="1"/>
    <col min="12" max="12" width="43.8515625" style="274" customWidth="1"/>
    <col min="13" max="13" width="11.421875" style="273" customWidth="1"/>
    <col min="14" max="14" width="10.00390625" style="273" customWidth="1"/>
    <col min="15" max="15" width="9.00390625" style="273" customWidth="1"/>
    <col min="16" max="16" width="17.140625" style="273" customWidth="1"/>
    <col min="17" max="17" width="10.00390625" style="228" customWidth="1"/>
    <col min="18" max="18" width="10.7109375" style="228" customWidth="1"/>
    <col min="19" max="19" width="11.140625" style="276" customWidth="1"/>
    <col min="20" max="20" width="10.421875" style="276" customWidth="1"/>
    <col min="21" max="21" width="11.7109375" style="276" customWidth="1"/>
    <col min="22" max="22" width="15.140625" style="228" customWidth="1"/>
    <col min="23" max="24" width="17.8515625" style="228" hidden="1" customWidth="1"/>
    <col min="25" max="25" width="18.28125" style="228" hidden="1" customWidth="1"/>
    <col min="26" max="29" width="0" style="228" hidden="1" customWidth="1"/>
    <col min="30" max="30" width="18.57421875" style="228" hidden="1" customWidth="1"/>
    <col min="31" max="33" width="0" style="228" hidden="1" customWidth="1"/>
    <col min="34" max="36" width="9.140625" style="228" customWidth="1"/>
    <col min="37" max="37" width="24.8515625" style="228" customWidth="1"/>
    <col min="38" max="41" width="9.140625" style="228" customWidth="1"/>
    <col min="42" max="42" width="12.140625" style="228" bestFit="1" customWidth="1"/>
    <col min="43" max="16384" width="9.140625" style="228" customWidth="1"/>
  </cols>
  <sheetData>
    <row r="1" spans="1:25" s="260" customFormat="1" ht="26.25" customHeight="1">
      <c r="A1" s="385" t="s">
        <v>244</v>
      </c>
      <c r="B1" s="385"/>
      <c r="C1" s="385"/>
      <c r="D1" s="385"/>
      <c r="E1" s="385"/>
      <c r="F1" s="385"/>
      <c r="G1" s="385"/>
      <c r="H1" s="385"/>
      <c r="I1" s="385"/>
      <c r="J1" s="385"/>
      <c r="K1" s="385"/>
      <c r="L1" s="385"/>
      <c r="M1" s="385"/>
      <c r="N1" s="385"/>
      <c r="O1" s="385"/>
      <c r="P1" s="385"/>
      <c r="Q1" s="385"/>
      <c r="R1" s="385"/>
      <c r="S1" s="385"/>
      <c r="T1" s="385"/>
      <c r="U1" s="385"/>
      <c r="V1" s="385"/>
      <c r="W1" s="258"/>
      <c r="X1" s="258"/>
      <c r="Y1" s="219"/>
    </row>
    <row r="2" spans="1:24" s="220" customFormat="1" ht="25.5" customHeight="1" hidden="1">
      <c r="A2" s="384" t="s">
        <v>190</v>
      </c>
      <c r="B2" s="384"/>
      <c r="C2" s="384"/>
      <c r="D2" s="384"/>
      <c r="E2" s="384"/>
      <c r="F2" s="384"/>
      <c r="G2" s="384"/>
      <c r="H2" s="384"/>
      <c r="I2" s="384"/>
      <c r="J2" s="384"/>
      <c r="K2" s="384"/>
      <c r="L2" s="384"/>
      <c r="M2" s="384"/>
      <c r="N2" s="384"/>
      <c r="O2" s="384"/>
      <c r="P2" s="384"/>
      <c r="Q2" s="384"/>
      <c r="R2" s="384"/>
      <c r="S2" s="384"/>
      <c r="T2" s="384"/>
      <c r="U2" s="384"/>
      <c r="V2" s="384"/>
      <c r="W2" s="257"/>
      <c r="X2" s="257"/>
    </row>
    <row r="3" spans="1:24" s="220" customFormat="1" ht="25.5" customHeight="1" hidden="1">
      <c r="A3" s="384" t="s">
        <v>232</v>
      </c>
      <c r="B3" s="384"/>
      <c r="C3" s="384"/>
      <c r="D3" s="384"/>
      <c r="E3" s="384"/>
      <c r="F3" s="384"/>
      <c r="G3" s="384"/>
      <c r="H3" s="384"/>
      <c r="I3" s="384"/>
      <c r="J3" s="384"/>
      <c r="K3" s="384"/>
      <c r="L3" s="384"/>
      <c r="M3" s="384"/>
      <c r="N3" s="384"/>
      <c r="O3" s="384"/>
      <c r="P3" s="384"/>
      <c r="Q3" s="384"/>
      <c r="R3" s="384"/>
      <c r="S3" s="384"/>
      <c r="T3" s="384"/>
      <c r="U3" s="384"/>
      <c r="V3" s="384"/>
      <c r="W3" s="257"/>
      <c r="X3" s="257"/>
    </row>
    <row r="4" spans="1:24" s="220" customFormat="1" ht="25.5" customHeight="1">
      <c r="A4" s="385" t="s">
        <v>233</v>
      </c>
      <c r="B4" s="385"/>
      <c r="C4" s="385"/>
      <c r="D4" s="385"/>
      <c r="E4" s="385"/>
      <c r="F4" s="385"/>
      <c r="G4" s="385"/>
      <c r="H4" s="385"/>
      <c r="I4" s="385"/>
      <c r="J4" s="385"/>
      <c r="K4" s="385"/>
      <c r="L4" s="385"/>
      <c r="M4" s="385"/>
      <c r="N4" s="385"/>
      <c r="O4" s="385"/>
      <c r="P4" s="385"/>
      <c r="Q4" s="385"/>
      <c r="R4" s="385"/>
      <c r="S4" s="385"/>
      <c r="T4" s="385"/>
      <c r="U4" s="385"/>
      <c r="V4" s="385"/>
      <c r="W4" s="257"/>
      <c r="X4" s="257"/>
    </row>
    <row r="5" spans="1:24" s="220" customFormat="1" ht="25.5" customHeight="1">
      <c r="A5" s="384" t="str">
        <f>'B.01_TH'!A4</f>
        <v>(Kèm theo Nghị quyết số      /NQ-HĐND ngày      /    / 2022 của Hội đồng nhân dân huyện Ia H’Drai)</v>
      </c>
      <c r="B5" s="384"/>
      <c r="C5" s="384"/>
      <c r="D5" s="384"/>
      <c r="E5" s="384"/>
      <c r="F5" s="384"/>
      <c r="G5" s="384"/>
      <c r="H5" s="384"/>
      <c r="I5" s="384"/>
      <c r="J5" s="384"/>
      <c r="K5" s="384"/>
      <c r="L5" s="384"/>
      <c r="M5" s="384"/>
      <c r="N5" s="384"/>
      <c r="O5" s="384"/>
      <c r="P5" s="384"/>
      <c r="Q5" s="384"/>
      <c r="R5" s="384"/>
      <c r="S5" s="384"/>
      <c r="T5" s="384"/>
      <c r="U5" s="384"/>
      <c r="V5" s="384"/>
      <c r="W5" s="257"/>
      <c r="X5" s="257"/>
    </row>
    <row r="6" spans="1:24" s="220" customFormat="1" ht="25.5" customHeight="1" hidden="1">
      <c r="A6" s="384" t="str">
        <f>'B.01_TH'!A5</f>
        <v>(Kèm theo Quyết định số          /QĐ-UBND ngày      /       /2021của Ủy ban nhân dân huyện Ia H'D'rai)</v>
      </c>
      <c r="B6" s="384"/>
      <c r="C6" s="384"/>
      <c r="D6" s="384"/>
      <c r="E6" s="384"/>
      <c r="F6" s="384"/>
      <c r="G6" s="384"/>
      <c r="H6" s="384"/>
      <c r="I6" s="384"/>
      <c r="J6" s="384"/>
      <c r="K6" s="384"/>
      <c r="L6" s="384"/>
      <c r="M6" s="384"/>
      <c r="N6" s="384"/>
      <c r="O6" s="384"/>
      <c r="P6" s="384"/>
      <c r="Q6" s="384"/>
      <c r="R6" s="384"/>
      <c r="S6" s="384"/>
      <c r="T6" s="384"/>
      <c r="U6" s="384"/>
      <c r="V6" s="384"/>
      <c r="W6" s="257"/>
      <c r="X6" s="257"/>
    </row>
    <row r="7" spans="1:33" ht="16.5">
      <c r="A7" s="221"/>
      <c r="B7" s="222"/>
      <c r="C7" s="221"/>
      <c r="D7" s="221"/>
      <c r="E7" s="221"/>
      <c r="F7" s="386"/>
      <c r="G7" s="386"/>
      <c r="H7" s="386"/>
      <c r="I7" s="386"/>
      <c r="J7" s="386"/>
      <c r="K7" s="386"/>
      <c r="L7" s="386"/>
      <c r="M7" s="386"/>
      <c r="N7" s="386"/>
      <c r="O7" s="386"/>
      <c r="P7" s="386"/>
      <c r="Q7" s="386"/>
      <c r="R7" s="386"/>
      <c r="S7" s="386"/>
      <c r="T7" s="386"/>
      <c r="U7" s="386"/>
      <c r="V7" s="386"/>
      <c r="W7" s="259"/>
      <c r="X7" s="259"/>
      <c r="Y7" s="213"/>
      <c r="Z7" s="213"/>
      <c r="AA7" s="213"/>
      <c r="AB7" s="213"/>
      <c r="AC7" s="213"/>
      <c r="AD7" s="213"/>
      <c r="AE7" s="213"/>
      <c r="AF7" s="213"/>
      <c r="AG7" s="213"/>
    </row>
    <row r="8" spans="1:33" ht="36.75" customHeight="1">
      <c r="A8" s="374" t="s">
        <v>266</v>
      </c>
      <c r="B8" s="375"/>
      <c r="C8" s="375"/>
      <c r="D8" s="375"/>
      <c r="E8" s="375"/>
      <c r="F8" s="375"/>
      <c r="G8" s="375"/>
      <c r="H8" s="375"/>
      <c r="I8" s="375"/>
      <c r="J8" s="373"/>
      <c r="K8" s="374" t="s">
        <v>267</v>
      </c>
      <c r="L8" s="375"/>
      <c r="M8" s="375"/>
      <c r="N8" s="375"/>
      <c r="O8" s="375"/>
      <c r="P8" s="375"/>
      <c r="Q8" s="375"/>
      <c r="R8" s="375"/>
      <c r="S8" s="375"/>
      <c r="T8" s="375"/>
      <c r="U8" s="373"/>
      <c r="V8" s="370" t="s">
        <v>3</v>
      </c>
      <c r="W8" s="296"/>
      <c r="X8" s="296"/>
      <c r="Y8" s="213"/>
      <c r="Z8" s="213"/>
      <c r="AA8" s="213"/>
      <c r="AB8" s="213"/>
      <c r="AC8" s="213"/>
      <c r="AD8" s="213"/>
      <c r="AE8" s="213"/>
      <c r="AF8" s="213"/>
      <c r="AG8" s="213"/>
    </row>
    <row r="9" spans="1:33" ht="35.25" customHeight="1">
      <c r="A9" s="344" t="s">
        <v>1</v>
      </c>
      <c r="B9" s="344" t="s">
        <v>29</v>
      </c>
      <c r="C9" s="370" t="s">
        <v>191</v>
      </c>
      <c r="D9" s="370" t="s">
        <v>207</v>
      </c>
      <c r="E9" s="370" t="s">
        <v>208</v>
      </c>
      <c r="F9" s="370" t="s">
        <v>261</v>
      </c>
      <c r="G9" s="370"/>
      <c r="H9" s="370"/>
      <c r="I9" s="370"/>
      <c r="J9" s="370"/>
      <c r="K9" s="344" t="s">
        <v>1</v>
      </c>
      <c r="L9" s="344" t="s">
        <v>29</v>
      </c>
      <c r="M9" s="370" t="s">
        <v>191</v>
      </c>
      <c r="N9" s="370" t="s">
        <v>207</v>
      </c>
      <c r="O9" s="370" t="s">
        <v>208</v>
      </c>
      <c r="P9" s="374" t="s">
        <v>261</v>
      </c>
      <c r="Q9" s="375"/>
      <c r="R9" s="375"/>
      <c r="S9" s="375"/>
      <c r="T9" s="375"/>
      <c r="U9" s="373"/>
      <c r="V9" s="370"/>
      <c r="W9" s="259"/>
      <c r="X9" s="259"/>
      <c r="Y9" s="213"/>
      <c r="Z9" s="213"/>
      <c r="AA9" s="213"/>
      <c r="AB9" s="213"/>
      <c r="AC9" s="213"/>
      <c r="AD9" s="213"/>
      <c r="AE9" s="213"/>
      <c r="AF9" s="213"/>
      <c r="AG9" s="213"/>
    </row>
    <row r="10" spans="1:33" s="261" customFormat="1" ht="31.5" customHeight="1">
      <c r="A10" s="363"/>
      <c r="B10" s="363"/>
      <c r="C10" s="370"/>
      <c r="D10" s="370"/>
      <c r="E10" s="370"/>
      <c r="F10" s="370" t="s">
        <v>9</v>
      </c>
      <c r="G10" s="370"/>
      <c r="H10" s="370"/>
      <c r="I10" s="371" t="s">
        <v>235</v>
      </c>
      <c r="J10" s="371"/>
      <c r="K10" s="363"/>
      <c r="L10" s="363"/>
      <c r="M10" s="370"/>
      <c r="N10" s="370"/>
      <c r="O10" s="370"/>
      <c r="P10" s="370" t="s">
        <v>271</v>
      </c>
      <c r="Q10" s="370"/>
      <c r="R10" s="370"/>
      <c r="S10" s="376" t="s">
        <v>235</v>
      </c>
      <c r="T10" s="377"/>
      <c r="U10" s="378"/>
      <c r="V10" s="370"/>
      <c r="W10" s="223"/>
      <c r="X10" s="223"/>
      <c r="Y10" s="224"/>
      <c r="Z10" s="224"/>
      <c r="AA10" s="224"/>
      <c r="AB10" s="224"/>
      <c r="AC10" s="224"/>
      <c r="AD10" s="224"/>
      <c r="AE10" s="224"/>
      <c r="AF10" s="224"/>
      <c r="AG10" s="224"/>
    </row>
    <row r="11" spans="1:33" s="263" customFormat="1" ht="12.75" customHeight="1">
      <c r="A11" s="363"/>
      <c r="B11" s="363"/>
      <c r="C11" s="370"/>
      <c r="D11" s="370"/>
      <c r="E11" s="370"/>
      <c r="F11" s="370"/>
      <c r="G11" s="370"/>
      <c r="H11" s="370"/>
      <c r="I11" s="371"/>
      <c r="J11" s="371"/>
      <c r="K11" s="363"/>
      <c r="L11" s="363"/>
      <c r="M11" s="370"/>
      <c r="N11" s="370"/>
      <c r="O11" s="370"/>
      <c r="P11" s="370"/>
      <c r="Q11" s="370"/>
      <c r="R11" s="370"/>
      <c r="S11" s="379"/>
      <c r="T11" s="380"/>
      <c r="U11" s="381"/>
      <c r="V11" s="370"/>
      <c r="W11" s="373" t="s">
        <v>3</v>
      </c>
      <c r="X11" s="370" t="s">
        <v>3</v>
      </c>
      <c r="Y11" s="372"/>
      <c r="Z11" s="226"/>
      <c r="AA11" s="226"/>
      <c r="AB11" s="226"/>
      <c r="AC11" s="226"/>
      <c r="AD11" s="262" t="e">
        <f>#REF!+#REF!+#REF!+#REF!+#REF!+#REF!+#REF!+#REF!+#REF!+#REF!</f>
        <v>#REF!</v>
      </c>
      <c r="AE11" s="226"/>
      <c r="AF11" s="226"/>
      <c r="AG11" s="226"/>
    </row>
    <row r="12" spans="1:33" s="263" customFormat="1" ht="33" customHeight="1">
      <c r="A12" s="363"/>
      <c r="B12" s="363"/>
      <c r="C12" s="370"/>
      <c r="D12" s="370"/>
      <c r="E12" s="370"/>
      <c r="F12" s="370" t="s">
        <v>123</v>
      </c>
      <c r="G12" s="370" t="s">
        <v>10</v>
      </c>
      <c r="H12" s="370" t="s">
        <v>73</v>
      </c>
      <c r="I12" s="371" t="s">
        <v>195</v>
      </c>
      <c r="J12" s="371" t="s">
        <v>73</v>
      </c>
      <c r="K12" s="363"/>
      <c r="L12" s="363"/>
      <c r="M12" s="370"/>
      <c r="N12" s="370"/>
      <c r="O12" s="370"/>
      <c r="P12" s="370" t="s">
        <v>123</v>
      </c>
      <c r="Q12" s="370" t="s">
        <v>269</v>
      </c>
      <c r="R12" s="370" t="s">
        <v>270</v>
      </c>
      <c r="S12" s="371" t="s">
        <v>12</v>
      </c>
      <c r="T12" s="371" t="s">
        <v>15</v>
      </c>
      <c r="U12" s="371"/>
      <c r="V12" s="370"/>
      <c r="W12" s="373"/>
      <c r="X12" s="370"/>
      <c r="Y12" s="372"/>
      <c r="Z12" s="226"/>
      <c r="AA12" s="264"/>
      <c r="AB12" s="226"/>
      <c r="AC12" s="226"/>
      <c r="AD12" s="262" t="e">
        <f>#REF!+#REF!+#REF!+#REF!</f>
        <v>#REF!</v>
      </c>
      <c r="AE12" s="226"/>
      <c r="AF12" s="226"/>
      <c r="AG12" s="226"/>
    </row>
    <row r="13" spans="1:33" s="263" customFormat="1" ht="95.25" customHeight="1">
      <c r="A13" s="364"/>
      <c r="B13" s="364"/>
      <c r="C13" s="370"/>
      <c r="D13" s="370"/>
      <c r="E13" s="370"/>
      <c r="F13" s="370"/>
      <c r="G13" s="370"/>
      <c r="H13" s="370"/>
      <c r="I13" s="371"/>
      <c r="J13" s="371"/>
      <c r="K13" s="364"/>
      <c r="L13" s="364"/>
      <c r="M13" s="370"/>
      <c r="N13" s="370"/>
      <c r="O13" s="370"/>
      <c r="P13" s="370"/>
      <c r="Q13" s="370"/>
      <c r="R13" s="370"/>
      <c r="S13" s="371"/>
      <c r="T13" s="295" t="s">
        <v>268</v>
      </c>
      <c r="U13" s="295" t="s">
        <v>284</v>
      </c>
      <c r="V13" s="370"/>
      <c r="W13" s="373"/>
      <c r="X13" s="370"/>
      <c r="Y13" s="372"/>
      <c r="Z13" s="226"/>
      <c r="AA13" s="226"/>
      <c r="AB13" s="226"/>
      <c r="AC13" s="226"/>
      <c r="AD13" s="226"/>
      <c r="AE13" s="226"/>
      <c r="AF13" s="226"/>
      <c r="AG13" s="226"/>
    </row>
    <row r="14" spans="1:33" s="261" customFormat="1" ht="16.5">
      <c r="A14" s="301"/>
      <c r="B14" s="301" t="s">
        <v>238</v>
      </c>
      <c r="C14" s="301"/>
      <c r="D14" s="301"/>
      <c r="E14" s="301"/>
      <c r="F14" s="302"/>
      <c r="G14" s="196"/>
      <c r="H14" s="196"/>
      <c r="I14" s="196">
        <f>I15+I37+I65</f>
        <v>18062</v>
      </c>
      <c r="J14" s="196">
        <f>J15+J37+J65</f>
        <v>18062</v>
      </c>
      <c r="K14" s="294"/>
      <c r="L14" s="340" t="s">
        <v>315</v>
      </c>
      <c r="M14" s="294"/>
      <c r="N14" s="294"/>
      <c r="O14" s="294"/>
      <c r="P14" s="295"/>
      <c r="Q14" s="196"/>
      <c r="R14" s="196"/>
      <c r="S14" s="196">
        <f>S15+S37+S65+S71+S77</f>
        <v>22957</v>
      </c>
      <c r="T14" s="196">
        <f>T15+T37+T65</f>
        <v>0</v>
      </c>
      <c r="U14" s="196"/>
      <c r="V14" s="197"/>
      <c r="W14" s="225"/>
      <c r="X14" s="225"/>
      <c r="Y14" s="224"/>
      <c r="Z14" s="224"/>
      <c r="AA14" s="224"/>
      <c r="AB14" s="224"/>
      <c r="AC14" s="224"/>
      <c r="AD14" s="224"/>
      <c r="AE14" s="224"/>
      <c r="AF14" s="224"/>
      <c r="AG14" s="224"/>
    </row>
    <row r="15" spans="1:33" s="261" customFormat="1" ht="33">
      <c r="A15" s="301" t="s">
        <v>4</v>
      </c>
      <c r="B15" s="198" t="s">
        <v>201</v>
      </c>
      <c r="C15" s="301"/>
      <c r="D15" s="301"/>
      <c r="E15" s="301"/>
      <c r="F15" s="302"/>
      <c r="G15" s="196"/>
      <c r="H15" s="196"/>
      <c r="I15" s="196">
        <f>I16+I24+I31</f>
        <v>11056</v>
      </c>
      <c r="J15" s="196">
        <f>J16+J24+J31</f>
        <v>11056</v>
      </c>
      <c r="K15" s="294" t="s">
        <v>4</v>
      </c>
      <c r="L15" s="198" t="s">
        <v>201</v>
      </c>
      <c r="M15" s="294"/>
      <c r="N15" s="294"/>
      <c r="O15" s="294"/>
      <c r="P15" s="295"/>
      <c r="Q15" s="196"/>
      <c r="R15" s="196"/>
      <c r="S15" s="196">
        <f>S16+S24+S31</f>
        <v>11056</v>
      </c>
      <c r="T15" s="196">
        <f>T16+T24+T31</f>
        <v>0</v>
      </c>
      <c r="U15" s="196"/>
      <c r="V15" s="197"/>
      <c r="W15" s="225"/>
      <c r="X15" s="225"/>
      <c r="Y15" s="224"/>
      <c r="Z15" s="224"/>
      <c r="AA15" s="224"/>
      <c r="AB15" s="224"/>
      <c r="AC15" s="224"/>
      <c r="AD15" s="224"/>
      <c r="AE15" s="224"/>
      <c r="AF15" s="224"/>
      <c r="AG15" s="224"/>
    </row>
    <row r="16" spans="1:33" s="263" customFormat="1" ht="49.5">
      <c r="A16" s="301">
        <v>1</v>
      </c>
      <c r="B16" s="198" t="s">
        <v>202</v>
      </c>
      <c r="C16" s="301"/>
      <c r="D16" s="301"/>
      <c r="E16" s="301"/>
      <c r="F16" s="302"/>
      <c r="G16" s="196"/>
      <c r="H16" s="196"/>
      <c r="I16" s="196">
        <f>I17</f>
        <v>5926</v>
      </c>
      <c r="J16" s="196">
        <f>J17</f>
        <v>5926</v>
      </c>
      <c r="K16" s="294">
        <v>1</v>
      </c>
      <c r="L16" s="198" t="s">
        <v>202</v>
      </c>
      <c r="M16" s="294"/>
      <c r="N16" s="294"/>
      <c r="O16" s="294"/>
      <c r="P16" s="295"/>
      <c r="Q16" s="196"/>
      <c r="R16" s="196"/>
      <c r="S16" s="196">
        <f>S17</f>
        <v>5926</v>
      </c>
      <c r="T16" s="196">
        <f>T17</f>
        <v>0</v>
      </c>
      <c r="U16" s="196"/>
      <c r="V16" s="197"/>
      <c r="W16" s="225"/>
      <c r="X16" s="225"/>
      <c r="Y16" s="226" t="s">
        <v>130</v>
      </c>
      <c r="Z16" s="226"/>
      <c r="AA16" s="226"/>
      <c r="AB16" s="226"/>
      <c r="AC16" s="226"/>
      <c r="AD16" s="226"/>
      <c r="AE16" s="226"/>
      <c r="AF16" s="226"/>
      <c r="AG16" s="226"/>
    </row>
    <row r="17" spans="1:33" s="263" customFormat="1" ht="16.5">
      <c r="A17" s="203" t="s">
        <v>27</v>
      </c>
      <c r="B17" s="198" t="s">
        <v>157</v>
      </c>
      <c r="C17" s="301"/>
      <c r="D17" s="301"/>
      <c r="E17" s="301"/>
      <c r="F17" s="302"/>
      <c r="G17" s="196"/>
      <c r="H17" s="196"/>
      <c r="I17" s="196">
        <f>I18</f>
        <v>5926</v>
      </c>
      <c r="J17" s="196">
        <f>J18</f>
        <v>5926</v>
      </c>
      <c r="K17" s="203" t="s">
        <v>27</v>
      </c>
      <c r="L17" s="198" t="s">
        <v>157</v>
      </c>
      <c r="M17" s="294"/>
      <c r="N17" s="294"/>
      <c r="O17" s="294"/>
      <c r="P17" s="295"/>
      <c r="Q17" s="196"/>
      <c r="R17" s="196"/>
      <c r="S17" s="196">
        <f>S18</f>
        <v>5926</v>
      </c>
      <c r="T17" s="196">
        <f>T18</f>
        <v>0</v>
      </c>
      <c r="U17" s="196"/>
      <c r="V17" s="197"/>
      <c r="W17" s="225"/>
      <c r="X17" s="225"/>
      <c r="Y17" s="226"/>
      <c r="Z17" s="226"/>
      <c r="AA17" s="226"/>
      <c r="AB17" s="226"/>
      <c r="AC17" s="226"/>
      <c r="AD17" s="226"/>
      <c r="AE17" s="226"/>
      <c r="AF17" s="226"/>
      <c r="AG17" s="226"/>
    </row>
    <row r="18" spans="1:33" s="263" customFormat="1" ht="16.5">
      <c r="A18" s="301" t="s">
        <v>16</v>
      </c>
      <c r="B18" s="198" t="s">
        <v>253</v>
      </c>
      <c r="C18" s="301"/>
      <c r="D18" s="301"/>
      <c r="E18" s="301"/>
      <c r="F18" s="302"/>
      <c r="G18" s="196"/>
      <c r="H18" s="196"/>
      <c r="I18" s="196">
        <f>I21+I22+I23</f>
        <v>5926</v>
      </c>
      <c r="J18" s="196">
        <f>J21+J22+J23</f>
        <v>5926</v>
      </c>
      <c r="K18" s="294" t="s">
        <v>16</v>
      </c>
      <c r="L18" s="198" t="s">
        <v>253</v>
      </c>
      <c r="M18" s="294"/>
      <c r="N18" s="294"/>
      <c r="O18" s="294"/>
      <c r="P18" s="295"/>
      <c r="Q18" s="196"/>
      <c r="R18" s="196"/>
      <c r="S18" s="196">
        <f>S19+S20</f>
        <v>5926</v>
      </c>
      <c r="T18" s="196">
        <f>SUM(T21:T23)</f>
        <v>0</v>
      </c>
      <c r="U18" s="196"/>
      <c r="V18" s="197"/>
      <c r="W18" s="225"/>
      <c r="X18" s="225"/>
      <c r="Y18" s="226"/>
      <c r="Z18" s="226"/>
      <c r="AA18" s="226"/>
      <c r="AB18" s="226"/>
      <c r="AC18" s="226"/>
      <c r="AD18" s="226"/>
      <c r="AE18" s="226"/>
      <c r="AF18" s="226"/>
      <c r="AG18" s="226"/>
    </row>
    <row r="19" spans="1:33" s="263" customFormat="1" ht="16.5">
      <c r="A19" s="301" t="s">
        <v>287</v>
      </c>
      <c r="B19" s="198" t="s">
        <v>285</v>
      </c>
      <c r="C19" s="301"/>
      <c r="D19" s="301"/>
      <c r="E19" s="301"/>
      <c r="F19" s="302"/>
      <c r="G19" s="196"/>
      <c r="H19" s="196"/>
      <c r="I19" s="196">
        <v>0</v>
      </c>
      <c r="J19" s="182"/>
      <c r="K19" s="294" t="s">
        <v>287</v>
      </c>
      <c r="L19" s="198" t="s">
        <v>285</v>
      </c>
      <c r="M19" s="294"/>
      <c r="N19" s="294"/>
      <c r="O19" s="294"/>
      <c r="P19" s="295"/>
      <c r="Q19" s="196"/>
      <c r="R19" s="196"/>
      <c r="S19" s="196">
        <v>0</v>
      </c>
      <c r="T19" s="196"/>
      <c r="U19" s="196"/>
      <c r="V19" s="197"/>
      <c r="W19" s="225"/>
      <c r="X19" s="225"/>
      <c r="Y19" s="226"/>
      <c r="Z19" s="226"/>
      <c r="AA19" s="226"/>
      <c r="AB19" s="226"/>
      <c r="AC19" s="226"/>
      <c r="AD19" s="226"/>
      <c r="AE19" s="226"/>
      <c r="AF19" s="226"/>
      <c r="AG19" s="226"/>
    </row>
    <row r="20" spans="1:33" s="263" customFormat="1" ht="16.5">
      <c r="A20" s="301" t="s">
        <v>288</v>
      </c>
      <c r="B20" s="198" t="s">
        <v>286</v>
      </c>
      <c r="C20" s="301"/>
      <c r="D20" s="301"/>
      <c r="E20" s="301"/>
      <c r="F20" s="302"/>
      <c r="G20" s="196"/>
      <c r="H20" s="196"/>
      <c r="I20" s="196"/>
      <c r="J20" s="182"/>
      <c r="K20" s="294" t="s">
        <v>288</v>
      </c>
      <c r="L20" s="198" t="s">
        <v>286</v>
      </c>
      <c r="M20" s="294"/>
      <c r="N20" s="294"/>
      <c r="O20" s="294"/>
      <c r="P20" s="295"/>
      <c r="Q20" s="196"/>
      <c r="R20" s="196"/>
      <c r="S20" s="196">
        <f>SUM(S21:S23)</f>
        <v>5926</v>
      </c>
      <c r="T20" s="196"/>
      <c r="U20" s="196"/>
      <c r="V20" s="197"/>
      <c r="W20" s="225"/>
      <c r="X20" s="225"/>
      <c r="Y20" s="226"/>
      <c r="Z20" s="226"/>
      <c r="AA20" s="226"/>
      <c r="AB20" s="226"/>
      <c r="AC20" s="226"/>
      <c r="AD20" s="226"/>
      <c r="AE20" s="226"/>
      <c r="AF20" s="226"/>
      <c r="AG20" s="226"/>
    </row>
    <row r="21" spans="1:45" s="284" customFormat="1" ht="49.5">
      <c r="A21" s="164" t="s">
        <v>5</v>
      </c>
      <c r="B21" s="199" t="s">
        <v>194</v>
      </c>
      <c r="C21" s="229" t="s">
        <v>35</v>
      </c>
      <c r="D21" s="229" t="s">
        <v>44</v>
      </c>
      <c r="E21" s="164" t="s">
        <v>258</v>
      </c>
      <c r="F21" s="229" t="s">
        <v>215</v>
      </c>
      <c r="G21" s="202">
        <v>4500</v>
      </c>
      <c r="H21" s="202">
        <v>4500</v>
      </c>
      <c r="I21" s="182">
        <v>1000</v>
      </c>
      <c r="J21" s="182">
        <v>1000</v>
      </c>
      <c r="K21" s="279" t="s">
        <v>5</v>
      </c>
      <c r="L21" s="199" t="s">
        <v>194</v>
      </c>
      <c r="M21" s="229" t="s">
        <v>35</v>
      </c>
      <c r="N21" s="229" t="s">
        <v>44</v>
      </c>
      <c r="O21" s="170" t="s">
        <v>273</v>
      </c>
      <c r="P21" s="229" t="s">
        <v>215</v>
      </c>
      <c r="Q21" s="202">
        <v>4500</v>
      </c>
      <c r="R21" s="202">
        <v>4500</v>
      </c>
      <c r="S21" s="182">
        <v>1000</v>
      </c>
      <c r="T21" s="182"/>
      <c r="U21" s="182"/>
      <c r="V21" s="200"/>
      <c r="W21" s="282"/>
      <c r="X21" s="282"/>
      <c r="Y21" s="283"/>
      <c r="Z21" s="283"/>
      <c r="AA21" s="283"/>
      <c r="AB21" s="283"/>
      <c r="AC21" s="283"/>
      <c r="AD21" s="283"/>
      <c r="AE21" s="283"/>
      <c r="AF21" s="283"/>
      <c r="AG21" s="283"/>
      <c r="AH21" s="263"/>
      <c r="AI21" s="263"/>
      <c r="AJ21" s="263"/>
      <c r="AK21" s="265"/>
      <c r="AL21" s="263"/>
      <c r="AM21" s="263"/>
      <c r="AN21" s="263"/>
      <c r="AO21" s="263"/>
      <c r="AP21" s="263"/>
      <c r="AQ21" s="263"/>
      <c r="AR21" s="263"/>
      <c r="AS21" s="263"/>
    </row>
    <row r="22" spans="1:45" s="284" customFormat="1" ht="49.5">
      <c r="A22" s="164" t="s">
        <v>5</v>
      </c>
      <c r="B22" s="199" t="s">
        <v>308</v>
      </c>
      <c r="C22" s="229" t="s">
        <v>35</v>
      </c>
      <c r="D22" s="229" t="s">
        <v>44</v>
      </c>
      <c r="E22" s="164" t="s">
        <v>258</v>
      </c>
      <c r="F22" s="229" t="s">
        <v>260</v>
      </c>
      <c r="G22" s="202">
        <v>5388.102</v>
      </c>
      <c r="H22" s="202">
        <f>G22</f>
        <v>5388.102</v>
      </c>
      <c r="I22" s="182">
        <v>2108</v>
      </c>
      <c r="J22" s="182">
        <v>2108</v>
      </c>
      <c r="K22" s="279" t="s">
        <v>5</v>
      </c>
      <c r="L22" s="199" t="s">
        <v>308</v>
      </c>
      <c r="M22" s="229" t="s">
        <v>35</v>
      </c>
      <c r="N22" s="229" t="s">
        <v>44</v>
      </c>
      <c r="O22" s="170" t="s">
        <v>273</v>
      </c>
      <c r="P22" s="229" t="s">
        <v>260</v>
      </c>
      <c r="Q22" s="202">
        <v>5388.102</v>
      </c>
      <c r="R22" s="202">
        <f>Q22</f>
        <v>5388.102</v>
      </c>
      <c r="S22" s="182">
        <v>2108</v>
      </c>
      <c r="T22" s="182"/>
      <c r="U22" s="182"/>
      <c r="V22" s="200"/>
      <c r="W22" s="282"/>
      <c r="X22" s="282"/>
      <c r="Y22" s="283"/>
      <c r="Z22" s="283"/>
      <c r="AA22" s="283"/>
      <c r="AB22" s="283"/>
      <c r="AC22" s="283"/>
      <c r="AD22" s="283"/>
      <c r="AE22" s="283"/>
      <c r="AF22" s="283"/>
      <c r="AG22" s="283"/>
      <c r="AH22" s="263"/>
      <c r="AI22" s="263"/>
      <c r="AJ22" s="263"/>
      <c r="AK22" s="265"/>
      <c r="AL22" s="263"/>
      <c r="AM22" s="263"/>
      <c r="AN22" s="263"/>
      <c r="AO22" s="263"/>
      <c r="AP22" s="263"/>
      <c r="AQ22" s="263"/>
      <c r="AR22" s="263"/>
      <c r="AS22" s="263"/>
    </row>
    <row r="23" spans="1:45" s="284" customFormat="1" ht="49.5">
      <c r="A23" s="164" t="s">
        <v>5</v>
      </c>
      <c r="B23" s="199" t="s">
        <v>249</v>
      </c>
      <c r="C23" s="229" t="s">
        <v>35</v>
      </c>
      <c r="D23" s="229" t="s">
        <v>44</v>
      </c>
      <c r="E23" s="164" t="s">
        <v>258</v>
      </c>
      <c r="F23" s="229" t="s">
        <v>250</v>
      </c>
      <c r="G23" s="202">
        <v>3808</v>
      </c>
      <c r="H23" s="202">
        <v>3808</v>
      </c>
      <c r="I23" s="182">
        <v>2818</v>
      </c>
      <c r="J23" s="182">
        <v>2818</v>
      </c>
      <c r="K23" s="279" t="s">
        <v>5</v>
      </c>
      <c r="L23" s="199" t="s">
        <v>249</v>
      </c>
      <c r="M23" s="229" t="s">
        <v>35</v>
      </c>
      <c r="N23" s="229" t="s">
        <v>44</v>
      </c>
      <c r="O23" s="170" t="s">
        <v>273</v>
      </c>
      <c r="P23" s="229" t="s">
        <v>250</v>
      </c>
      <c r="Q23" s="202">
        <v>3808</v>
      </c>
      <c r="R23" s="202">
        <v>3808</v>
      </c>
      <c r="S23" s="182">
        <v>2818</v>
      </c>
      <c r="T23" s="182"/>
      <c r="U23" s="182"/>
      <c r="V23" s="200"/>
      <c r="W23" s="282"/>
      <c r="X23" s="282"/>
      <c r="Y23" s="283"/>
      <c r="Z23" s="283"/>
      <c r="AA23" s="283"/>
      <c r="AB23" s="283"/>
      <c r="AC23" s="283"/>
      <c r="AD23" s="283"/>
      <c r="AE23" s="283"/>
      <c r="AF23" s="283"/>
      <c r="AG23" s="283"/>
      <c r="AH23" s="263"/>
      <c r="AI23" s="263"/>
      <c r="AJ23" s="263"/>
      <c r="AK23" s="265"/>
      <c r="AL23" s="263"/>
      <c r="AM23" s="263"/>
      <c r="AN23" s="263"/>
      <c r="AO23" s="263"/>
      <c r="AP23" s="263"/>
      <c r="AQ23" s="263"/>
      <c r="AR23" s="263"/>
      <c r="AS23" s="263"/>
    </row>
    <row r="24" spans="1:33" s="267" customFormat="1" ht="51">
      <c r="A24" s="301">
        <v>2</v>
      </c>
      <c r="B24" s="198" t="s">
        <v>200</v>
      </c>
      <c r="C24" s="301"/>
      <c r="D24" s="301"/>
      <c r="E24" s="301"/>
      <c r="F24" s="301"/>
      <c r="G24" s="196"/>
      <c r="H24" s="196"/>
      <c r="I24" s="196">
        <f>I25</f>
        <v>2630</v>
      </c>
      <c r="J24" s="196">
        <f>J25</f>
        <v>2630</v>
      </c>
      <c r="K24" s="294">
        <v>2</v>
      </c>
      <c r="L24" s="198" t="s">
        <v>200</v>
      </c>
      <c r="M24" s="294"/>
      <c r="N24" s="294"/>
      <c r="O24" s="294"/>
      <c r="P24" s="294"/>
      <c r="Q24" s="196"/>
      <c r="R24" s="196"/>
      <c r="S24" s="196">
        <f>S25</f>
        <v>2630</v>
      </c>
      <c r="T24" s="196">
        <f>T25</f>
        <v>0</v>
      </c>
      <c r="U24" s="196"/>
      <c r="V24" s="197"/>
      <c r="W24" s="225"/>
      <c r="X24" s="225"/>
      <c r="Y24" s="226" t="s">
        <v>130</v>
      </c>
      <c r="Z24" s="266"/>
      <c r="AA24" s="266"/>
      <c r="AB24" s="266"/>
      <c r="AC24" s="266"/>
      <c r="AD24" s="266"/>
      <c r="AE24" s="266"/>
      <c r="AF24" s="266"/>
      <c r="AG24" s="266"/>
    </row>
    <row r="25" spans="1:40" s="267" customFormat="1" ht="16.5">
      <c r="A25" s="301" t="s">
        <v>38</v>
      </c>
      <c r="B25" s="198" t="s">
        <v>237</v>
      </c>
      <c r="C25" s="301"/>
      <c r="D25" s="301"/>
      <c r="E25" s="301"/>
      <c r="F25" s="301"/>
      <c r="G25" s="196"/>
      <c r="H25" s="196"/>
      <c r="I25" s="196">
        <f>I29+I30</f>
        <v>2630</v>
      </c>
      <c r="J25" s="196">
        <f>J29+J30</f>
        <v>2630</v>
      </c>
      <c r="K25" s="301" t="s">
        <v>38</v>
      </c>
      <c r="L25" s="198" t="s">
        <v>237</v>
      </c>
      <c r="M25" s="301"/>
      <c r="N25" s="301"/>
      <c r="O25" s="301"/>
      <c r="P25" s="301"/>
      <c r="Q25" s="196"/>
      <c r="R25" s="196"/>
      <c r="S25" s="196">
        <f>S26</f>
        <v>2630</v>
      </c>
      <c r="T25" s="196"/>
      <c r="U25" s="196"/>
      <c r="V25" s="197"/>
      <c r="W25" s="225"/>
      <c r="X25" s="225"/>
      <c r="Y25" s="226"/>
      <c r="Z25" s="266"/>
      <c r="AA25" s="266"/>
      <c r="AB25" s="266"/>
      <c r="AC25" s="266"/>
      <c r="AD25" s="266"/>
      <c r="AE25" s="266"/>
      <c r="AF25" s="266"/>
      <c r="AG25" s="266"/>
      <c r="AN25" s="285"/>
    </row>
    <row r="26" spans="1:40" s="267" customFormat="1" ht="33">
      <c r="A26" s="301" t="s">
        <v>16</v>
      </c>
      <c r="B26" s="198" t="s">
        <v>254</v>
      </c>
      <c r="C26" s="301"/>
      <c r="D26" s="301"/>
      <c r="E26" s="301"/>
      <c r="F26" s="301"/>
      <c r="G26" s="196"/>
      <c r="H26" s="196"/>
      <c r="I26" s="196"/>
      <c r="J26" s="196"/>
      <c r="K26" s="301" t="s">
        <v>16</v>
      </c>
      <c r="L26" s="198" t="s">
        <v>254</v>
      </c>
      <c r="M26" s="301"/>
      <c r="N26" s="301"/>
      <c r="O26" s="301"/>
      <c r="P26" s="301"/>
      <c r="Q26" s="196"/>
      <c r="R26" s="196"/>
      <c r="S26" s="196">
        <f>S27+S28</f>
        <v>2630</v>
      </c>
      <c r="T26" s="196"/>
      <c r="U26" s="196"/>
      <c r="V26" s="197"/>
      <c r="W26" s="225"/>
      <c r="X26" s="225"/>
      <c r="Y26" s="226"/>
      <c r="Z26" s="266"/>
      <c r="AA26" s="266"/>
      <c r="AB26" s="266"/>
      <c r="AC26" s="266"/>
      <c r="AD26" s="266"/>
      <c r="AE26" s="266"/>
      <c r="AF26" s="266"/>
      <c r="AG26" s="266"/>
      <c r="AN26" s="285"/>
    </row>
    <row r="27" spans="1:40" s="269" customFormat="1" ht="16.5">
      <c r="A27" s="301" t="s">
        <v>287</v>
      </c>
      <c r="B27" s="198" t="s">
        <v>285</v>
      </c>
      <c r="C27" s="229"/>
      <c r="D27" s="229"/>
      <c r="E27" s="229"/>
      <c r="F27" s="229"/>
      <c r="G27" s="182"/>
      <c r="H27" s="182"/>
      <c r="I27" s="182"/>
      <c r="J27" s="182"/>
      <c r="K27" s="301" t="s">
        <v>287</v>
      </c>
      <c r="L27" s="198" t="s">
        <v>285</v>
      </c>
      <c r="M27" s="229"/>
      <c r="N27" s="229"/>
      <c r="O27" s="229"/>
      <c r="P27" s="229"/>
      <c r="Q27" s="182"/>
      <c r="R27" s="182"/>
      <c r="S27" s="182"/>
      <c r="T27" s="182"/>
      <c r="U27" s="182"/>
      <c r="V27" s="200"/>
      <c r="W27" s="227"/>
      <c r="X27" s="227"/>
      <c r="Y27" s="221"/>
      <c r="Z27" s="268"/>
      <c r="AA27" s="268"/>
      <c r="AB27" s="268"/>
      <c r="AC27" s="268"/>
      <c r="AD27" s="268"/>
      <c r="AE27" s="268"/>
      <c r="AF27" s="268"/>
      <c r="AG27" s="268"/>
      <c r="AN27" s="310"/>
    </row>
    <row r="28" spans="1:40" s="267" customFormat="1" ht="16.5">
      <c r="A28" s="301" t="s">
        <v>288</v>
      </c>
      <c r="B28" s="198" t="s">
        <v>286</v>
      </c>
      <c r="C28" s="301"/>
      <c r="D28" s="301"/>
      <c r="E28" s="301"/>
      <c r="F28" s="301"/>
      <c r="G28" s="196"/>
      <c r="H28" s="196"/>
      <c r="I28" s="196"/>
      <c r="J28" s="196"/>
      <c r="K28" s="301" t="s">
        <v>288</v>
      </c>
      <c r="L28" s="198" t="s">
        <v>286</v>
      </c>
      <c r="M28" s="301"/>
      <c r="N28" s="301"/>
      <c r="O28" s="301"/>
      <c r="P28" s="301"/>
      <c r="Q28" s="196"/>
      <c r="R28" s="196"/>
      <c r="S28" s="196">
        <f>S29+S30</f>
        <v>2630</v>
      </c>
      <c r="T28" s="196"/>
      <c r="U28" s="196"/>
      <c r="V28" s="197"/>
      <c r="W28" s="225"/>
      <c r="X28" s="225"/>
      <c r="Y28" s="226"/>
      <c r="Z28" s="266"/>
      <c r="AA28" s="266"/>
      <c r="AB28" s="266"/>
      <c r="AC28" s="266"/>
      <c r="AD28" s="266"/>
      <c r="AE28" s="266"/>
      <c r="AF28" s="266"/>
      <c r="AG28" s="266"/>
      <c r="AN28" s="285"/>
    </row>
    <row r="29" spans="1:40" s="267" customFormat="1" ht="49.5">
      <c r="A29" s="303" t="s">
        <v>5</v>
      </c>
      <c r="B29" s="304" t="s">
        <v>197</v>
      </c>
      <c r="C29" s="305" t="s">
        <v>35</v>
      </c>
      <c r="D29" s="305" t="s">
        <v>45</v>
      </c>
      <c r="E29" s="305" t="s">
        <v>258</v>
      </c>
      <c r="F29" s="305" t="s">
        <v>223</v>
      </c>
      <c r="G29" s="306">
        <v>8000</v>
      </c>
      <c r="H29" s="306">
        <v>8000</v>
      </c>
      <c r="I29" s="306">
        <f>2630-1700</f>
        <v>930</v>
      </c>
      <c r="J29" s="306">
        <f>2630-1700</f>
        <v>930</v>
      </c>
      <c r="K29" s="303" t="s">
        <v>5</v>
      </c>
      <c r="L29" s="304" t="s">
        <v>197</v>
      </c>
      <c r="M29" s="305" t="s">
        <v>35</v>
      </c>
      <c r="N29" s="305" t="s">
        <v>45</v>
      </c>
      <c r="O29" s="309" t="s">
        <v>272</v>
      </c>
      <c r="P29" s="305" t="s">
        <v>223</v>
      </c>
      <c r="Q29" s="306">
        <v>8000</v>
      </c>
      <c r="R29" s="306">
        <v>8000</v>
      </c>
      <c r="S29" s="307">
        <f>2630-1700</f>
        <v>930</v>
      </c>
      <c r="T29" s="307"/>
      <c r="U29" s="196"/>
      <c r="V29" s="197"/>
      <c r="W29" s="225"/>
      <c r="X29" s="225"/>
      <c r="Y29" s="226"/>
      <c r="Z29" s="266"/>
      <c r="AA29" s="266"/>
      <c r="AB29" s="266"/>
      <c r="AC29" s="266"/>
      <c r="AD29" s="266"/>
      <c r="AE29" s="266"/>
      <c r="AF29" s="266"/>
      <c r="AG29" s="266"/>
      <c r="AN29" s="285"/>
    </row>
    <row r="30" spans="1:40" s="320" customFormat="1" ht="49.5">
      <c r="A30" s="303" t="s">
        <v>5</v>
      </c>
      <c r="B30" s="304" t="s">
        <v>298</v>
      </c>
      <c r="C30" s="305" t="s">
        <v>35</v>
      </c>
      <c r="D30" s="305" t="s">
        <v>299</v>
      </c>
      <c r="E30" s="305" t="s">
        <v>258</v>
      </c>
      <c r="F30" s="305" t="s">
        <v>300</v>
      </c>
      <c r="G30" s="306">
        <v>5160</v>
      </c>
      <c r="H30" s="306">
        <v>5160</v>
      </c>
      <c r="I30" s="306">
        <v>1700</v>
      </c>
      <c r="J30" s="306">
        <v>1700</v>
      </c>
      <c r="K30" s="311" t="s">
        <v>5</v>
      </c>
      <c r="L30" s="312" t="s">
        <v>298</v>
      </c>
      <c r="M30" s="313" t="s">
        <v>35</v>
      </c>
      <c r="N30" s="313" t="s">
        <v>299</v>
      </c>
      <c r="O30" s="309" t="s">
        <v>272</v>
      </c>
      <c r="P30" s="313" t="s">
        <v>300</v>
      </c>
      <c r="Q30" s="314">
        <v>5160</v>
      </c>
      <c r="R30" s="314">
        <v>5160</v>
      </c>
      <c r="S30" s="314">
        <v>1700</v>
      </c>
      <c r="T30" s="314"/>
      <c r="U30" s="315"/>
      <c r="V30" s="316"/>
      <c r="W30" s="317"/>
      <c r="X30" s="317"/>
      <c r="Y30" s="318"/>
      <c r="Z30" s="319"/>
      <c r="AA30" s="319"/>
      <c r="AB30" s="319"/>
      <c r="AC30" s="319"/>
      <c r="AD30" s="319"/>
      <c r="AE30" s="319"/>
      <c r="AF30" s="319"/>
      <c r="AG30" s="319"/>
      <c r="AN30" s="321"/>
    </row>
    <row r="31" spans="1:33" s="267" customFormat="1" ht="33">
      <c r="A31" s="301">
        <v>3</v>
      </c>
      <c r="B31" s="198" t="s">
        <v>199</v>
      </c>
      <c r="C31" s="301"/>
      <c r="D31" s="301"/>
      <c r="E31" s="301"/>
      <c r="F31" s="301"/>
      <c r="G31" s="196"/>
      <c r="H31" s="196"/>
      <c r="I31" s="196">
        <f>I32</f>
        <v>2500</v>
      </c>
      <c r="J31" s="196">
        <f>J32</f>
        <v>2500</v>
      </c>
      <c r="K31" s="294">
        <v>3</v>
      </c>
      <c r="L31" s="198" t="s">
        <v>199</v>
      </c>
      <c r="M31" s="294"/>
      <c r="N31" s="294"/>
      <c r="O31" s="294"/>
      <c r="P31" s="294"/>
      <c r="Q31" s="196"/>
      <c r="R31" s="196"/>
      <c r="S31" s="196">
        <f>S32</f>
        <v>2500</v>
      </c>
      <c r="T31" s="196">
        <f>T32</f>
        <v>0</v>
      </c>
      <c r="U31" s="196"/>
      <c r="V31" s="197"/>
      <c r="W31" s="225"/>
      <c r="X31" s="225"/>
      <c r="Y31" s="226"/>
      <c r="Z31" s="266"/>
      <c r="AA31" s="266"/>
      <c r="AB31" s="266"/>
      <c r="AC31" s="266"/>
      <c r="AD31" s="266"/>
      <c r="AE31" s="266"/>
      <c r="AF31" s="266"/>
      <c r="AG31" s="266"/>
    </row>
    <row r="32" spans="1:33" s="267" customFormat="1" ht="16.5">
      <c r="A32" s="301" t="s">
        <v>196</v>
      </c>
      <c r="B32" s="198" t="s">
        <v>36</v>
      </c>
      <c r="C32" s="301"/>
      <c r="D32" s="301"/>
      <c r="E32" s="301"/>
      <c r="F32" s="301"/>
      <c r="G32" s="196"/>
      <c r="H32" s="196"/>
      <c r="I32" s="196">
        <f>I33</f>
        <v>2500</v>
      </c>
      <c r="J32" s="196">
        <f>J33</f>
        <v>2500</v>
      </c>
      <c r="K32" s="294" t="s">
        <v>196</v>
      </c>
      <c r="L32" s="198" t="s">
        <v>36</v>
      </c>
      <c r="M32" s="294"/>
      <c r="N32" s="294"/>
      <c r="O32" s="294"/>
      <c r="P32" s="294"/>
      <c r="Q32" s="196"/>
      <c r="R32" s="196"/>
      <c r="S32" s="196">
        <f>S33</f>
        <v>2500</v>
      </c>
      <c r="T32" s="196">
        <f>T33</f>
        <v>0</v>
      </c>
      <c r="U32" s="196"/>
      <c r="V32" s="197"/>
      <c r="W32" s="225"/>
      <c r="X32" s="225"/>
      <c r="Y32" s="226"/>
      <c r="Z32" s="266"/>
      <c r="AA32" s="266"/>
      <c r="AB32" s="266"/>
      <c r="AC32" s="266"/>
      <c r="AD32" s="266"/>
      <c r="AE32" s="266"/>
      <c r="AF32" s="266"/>
      <c r="AG32" s="266"/>
    </row>
    <row r="33" spans="1:33" s="267" customFormat="1" ht="33">
      <c r="A33" s="301" t="s">
        <v>16</v>
      </c>
      <c r="B33" s="198" t="s">
        <v>254</v>
      </c>
      <c r="C33" s="301"/>
      <c r="D33" s="301"/>
      <c r="E33" s="301"/>
      <c r="F33" s="302"/>
      <c r="G33" s="196"/>
      <c r="H33" s="196"/>
      <c r="I33" s="196">
        <f>I36</f>
        <v>2500</v>
      </c>
      <c r="J33" s="196">
        <f>J36</f>
        <v>2500</v>
      </c>
      <c r="K33" s="294" t="s">
        <v>16</v>
      </c>
      <c r="L33" s="198" t="s">
        <v>254</v>
      </c>
      <c r="M33" s="294"/>
      <c r="N33" s="294"/>
      <c r="O33" s="294"/>
      <c r="P33" s="295"/>
      <c r="Q33" s="196"/>
      <c r="R33" s="196"/>
      <c r="S33" s="196">
        <f>S36</f>
        <v>2500</v>
      </c>
      <c r="T33" s="196">
        <f>T36</f>
        <v>0</v>
      </c>
      <c r="U33" s="196"/>
      <c r="V33" s="197"/>
      <c r="W33" s="225"/>
      <c r="X33" s="225"/>
      <c r="Y33" s="226"/>
      <c r="Z33" s="266"/>
      <c r="AA33" s="266"/>
      <c r="AB33" s="266"/>
      <c r="AC33" s="266"/>
      <c r="AD33" s="266"/>
      <c r="AE33" s="266"/>
      <c r="AF33" s="266"/>
      <c r="AG33" s="266"/>
    </row>
    <row r="34" spans="1:33" s="263" customFormat="1" ht="16.5">
      <c r="A34" s="301" t="s">
        <v>287</v>
      </c>
      <c r="B34" s="198" t="s">
        <v>285</v>
      </c>
      <c r="C34" s="301"/>
      <c r="D34" s="301"/>
      <c r="E34" s="301"/>
      <c r="F34" s="302"/>
      <c r="G34" s="196"/>
      <c r="H34" s="196"/>
      <c r="I34" s="196"/>
      <c r="J34" s="196"/>
      <c r="K34" s="294" t="s">
        <v>287</v>
      </c>
      <c r="L34" s="198" t="s">
        <v>285</v>
      </c>
      <c r="M34" s="294"/>
      <c r="N34" s="294"/>
      <c r="O34" s="294"/>
      <c r="P34" s="295"/>
      <c r="Q34" s="196"/>
      <c r="R34" s="196"/>
      <c r="S34" s="196">
        <v>0</v>
      </c>
      <c r="T34" s="196"/>
      <c r="U34" s="196"/>
      <c r="V34" s="197"/>
      <c r="W34" s="225"/>
      <c r="X34" s="225"/>
      <c r="Y34" s="226"/>
      <c r="Z34" s="226"/>
      <c r="AA34" s="226"/>
      <c r="AB34" s="226"/>
      <c r="AC34" s="226"/>
      <c r="AD34" s="226"/>
      <c r="AE34" s="226"/>
      <c r="AF34" s="226"/>
      <c r="AG34" s="226"/>
    </row>
    <row r="35" spans="1:33" s="263" customFormat="1" ht="16.5">
      <c r="A35" s="301" t="s">
        <v>288</v>
      </c>
      <c r="B35" s="198" t="s">
        <v>286</v>
      </c>
      <c r="C35" s="301"/>
      <c r="D35" s="301"/>
      <c r="E35" s="301"/>
      <c r="F35" s="302"/>
      <c r="G35" s="196"/>
      <c r="H35" s="196"/>
      <c r="I35" s="196"/>
      <c r="J35" s="196"/>
      <c r="K35" s="294" t="s">
        <v>288</v>
      </c>
      <c r="L35" s="198" t="s">
        <v>286</v>
      </c>
      <c r="M35" s="294"/>
      <c r="N35" s="294"/>
      <c r="O35" s="294"/>
      <c r="P35" s="295"/>
      <c r="Q35" s="196"/>
      <c r="R35" s="196"/>
      <c r="S35" s="196">
        <f>S36</f>
        <v>2500</v>
      </c>
      <c r="T35" s="196"/>
      <c r="U35" s="196"/>
      <c r="V35" s="197"/>
      <c r="W35" s="225"/>
      <c r="X35" s="225"/>
      <c r="Y35" s="226"/>
      <c r="Z35" s="226"/>
      <c r="AA35" s="226"/>
      <c r="AB35" s="226"/>
      <c r="AC35" s="226"/>
      <c r="AD35" s="226"/>
      <c r="AE35" s="226"/>
      <c r="AF35" s="226"/>
      <c r="AG35" s="226"/>
    </row>
    <row r="36" spans="1:33" s="267" customFormat="1" ht="66">
      <c r="A36" s="164" t="s">
        <v>206</v>
      </c>
      <c r="B36" s="199" t="s">
        <v>214</v>
      </c>
      <c r="C36" s="229" t="s">
        <v>35</v>
      </c>
      <c r="D36" s="229" t="s">
        <v>45</v>
      </c>
      <c r="E36" s="305" t="s">
        <v>258</v>
      </c>
      <c r="F36" s="229" t="s">
        <v>221</v>
      </c>
      <c r="G36" s="202">
        <v>11163</v>
      </c>
      <c r="H36" s="202">
        <v>11163</v>
      </c>
      <c r="I36" s="182">
        <v>2500</v>
      </c>
      <c r="J36" s="182">
        <v>2500</v>
      </c>
      <c r="K36" s="164" t="s">
        <v>206</v>
      </c>
      <c r="L36" s="199" t="s">
        <v>214</v>
      </c>
      <c r="M36" s="229" t="s">
        <v>35</v>
      </c>
      <c r="N36" s="229" t="s">
        <v>45</v>
      </c>
      <c r="O36" s="170" t="s">
        <v>272</v>
      </c>
      <c r="P36" s="229" t="s">
        <v>221</v>
      </c>
      <c r="Q36" s="202">
        <v>11163</v>
      </c>
      <c r="R36" s="202">
        <v>11163</v>
      </c>
      <c r="S36" s="182">
        <v>2500</v>
      </c>
      <c r="T36" s="182"/>
      <c r="U36" s="182"/>
      <c r="V36" s="200"/>
      <c r="W36" s="227"/>
      <c r="X36" s="227"/>
      <c r="Y36" s="226"/>
      <c r="Z36" s="266"/>
      <c r="AA36" s="266"/>
      <c r="AB36" s="266"/>
      <c r="AC36" s="266"/>
      <c r="AD36" s="266"/>
      <c r="AE36" s="266"/>
      <c r="AF36" s="266"/>
      <c r="AG36" s="266"/>
    </row>
    <row r="37" spans="1:33" s="263" customFormat="1" ht="101.25">
      <c r="A37" s="301" t="s">
        <v>6</v>
      </c>
      <c r="B37" s="198" t="s">
        <v>277</v>
      </c>
      <c r="C37" s="301"/>
      <c r="D37" s="301"/>
      <c r="E37" s="301"/>
      <c r="F37" s="197"/>
      <c r="G37" s="196"/>
      <c r="H37" s="196"/>
      <c r="I37" s="196">
        <f>I38+I63+I64</f>
        <v>6136</v>
      </c>
      <c r="J37" s="196">
        <f>J38+J63+J64</f>
        <v>6136</v>
      </c>
      <c r="K37" s="294" t="s">
        <v>6</v>
      </c>
      <c r="L37" s="198" t="s">
        <v>277</v>
      </c>
      <c r="M37" s="294"/>
      <c r="N37" s="294"/>
      <c r="O37" s="294"/>
      <c r="P37" s="197"/>
      <c r="Q37" s="196"/>
      <c r="R37" s="196"/>
      <c r="S37" s="196">
        <f>S38+S63+S64</f>
        <v>7913</v>
      </c>
      <c r="T37" s="196">
        <f>T39+T40</f>
        <v>0</v>
      </c>
      <c r="U37" s="196"/>
      <c r="V37" s="197" t="s">
        <v>312</v>
      </c>
      <c r="W37" s="225"/>
      <c r="X37" s="225"/>
      <c r="Y37" s="226"/>
      <c r="Z37" s="226"/>
      <c r="AA37" s="226"/>
      <c r="AB37" s="226"/>
      <c r="AC37" s="226"/>
      <c r="AD37" s="226"/>
      <c r="AE37" s="226"/>
      <c r="AF37" s="226"/>
      <c r="AG37" s="226"/>
    </row>
    <row r="38" spans="1:33" s="263" customFormat="1" ht="33">
      <c r="A38" s="301">
        <v>1</v>
      </c>
      <c r="B38" s="198" t="s">
        <v>222</v>
      </c>
      <c r="C38" s="301"/>
      <c r="D38" s="301"/>
      <c r="E38" s="301"/>
      <c r="F38" s="197"/>
      <c r="G38" s="196"/>
      <c r="H38" s="196"/>
      <c r="I38" s="196">
        <f>I39+I40</f>
        <v>4400</v>
      </c>
      <c r="J38" s="196">
        <f>J39+J40</f>
        <v>4400</v>
      </c>
      <c r="K38" s="294">
        <v>1</v>
      </c>
      <c r="L38" s="198" t="s">
        <v>222</v>
      </c>
      <c r="M38" s="294"/>
      <c r="N38" s="294"/>
      <c r="O38" s="294"/>
      <c r="P38" s="197"/>
      <c r="Q38" s="196"/>
      <c r="R38" s="196"/>
      <c r="S38" s="196">
        <f>S39+S40</f>
        <v>6177</v>
      </c>
      <c r="T38" s="196"/>
      <c r="U38" s="196"/>
      <c r="V38" s="197"/>
      <c r="W38" s="225"/>
      <c r="X38" s="225"/>
      <c r="Y38" s="226"/>
      <c r="Z38" s="226"/>
      <c r="AA38" s="226"/>
      <c r="AB38" s="226"/>
      <c r="AC38" s="226"/>
      <c r="AD38" s="226"/>
      <c r="AE38" s="226"/>
      <c r="AF38" s="226"/>
      <c r="AG38" s="226"/>
    </row>
    <row r="39" spans="1:33" s="263" customFormat="1" ht="135">
      <c r="A39" s="301" t="s">
        <v>26</v>
      </c>
      <c r="B39" s="198" t="s">
        <v>224</v>
      </c>
      <c r="C39" s="301"/>
      <c r="D39" s="301"/>
      <c r="E39" s="301"/>
      <c r="F39" s="197"/>
      <c r="G39" s="196"/>
      <c r="H39" s="196"/>
      <c r="I39" s="196">
        <v>500</v>
      </c>
      <c r="J39" s="182">
        <v>500</v>
      </c>
      <c r="K39" s="294" t="s">
        <v>26</v>
      </c>
      <c r="L39" s="198" t="s">
        <v>224</v>
      </c>
      <c r="M39" s="294"/>
      <c r="N39" s="294"/>
      <c r="O39" s="294"/>
      <c r="P39" s="197"/>
      <c r="Q39" s="196"/>
      <c r="R39" s="196"/>
      <c r="S39" s="196">
        <v>702</v>
      </c>
      <c r="T39" s="196"/>
      <c r="U39" s="196"/>
      <c r="V39" s="197" t="s">
        <v>311</v>
      </c>
      <c r="W39" s="225"/>
      <c r="X39" s="225"/>
      <c r="Y39" s="226"/>
      <c r="Z39" s="226"/>
      <c r="AA39" s="226"/>
      <c r="AB39" s="226"/>
      <c r="AC39" s="226"/>
      <c r="AD39" s="226"/>
      <c r="AE39" s="226"/>
      <c r="AF39" s="226"/>
      <c r="AG39" s="226"/>
    </row>
    <row r="40" spans="1:33" s="263" customFormat="1" ht="148.5">
      <c r="A40" s="301" t="s">
        <v>27</v>
      </c>
      <c r="B40" s="198" t="s">
        <v>225</v>
      </c>
      <c r="C40" s="301"/>
      <c r="D40" s="301"/>
      <c r="E40" s="301"/>
      <c r="F40" s="197"/>
      <c r="G40" s="196"/>
      <c r="H40" s="196"/>
      <c r="I40" s="196">
        <f>I41+I43</f>
        <v>3900</v>
      </c>
      <c r="J40" s="196">
        <f>J41+J43</f>
        <v>3900</v>
      </c>
      <c r="K40" s="294" t="s">
        <v>27</v>
      </c>
      <c r="L40" s="198" t="s">
        <v>225</v>
      </c>
      <c r="M40" s="294"/>
      <c r="N40" s="294"/>
      <c r="O40" s="294"/>
      <c r="P40" s="197"/>
      <c r="Q40" s="196"/>
      <c r="R40" s="196"/>
      <c r="S40" s="196">
        <f>S41+S43</f>
        <v>5475</v>
      </c>
      <c r="T40" s="196">
        <f>T44+T45+T43+T41</f>
        <v>0</v>
      </c>
      <c r="U40" s="196"/>
      <c r="V40" s="197" t="s">
        <v>192</v>
      </c>
      <c r="W40" s="225"/>
      <c r="X40" s="225"/>
      <c r="Y40" s="226"/>
      <c r="Z40" s="226"/>
      <c r="AA40" s="226"/>
      <c r="AB40" s="226"/>
      <c r="AC40" s="226"/>
      <c r="AD40" s="226"/>
      <c r="AE40" s="226"/>
      <c r="AF40" s="226"/>
      <c r="AG40" s="226"/>
    </row>
    <row r="41" spans="1:33" s="263" customFormat="1" ht="119.25">
      <c r="A41" s="301" t="s">
        <v>229</v>
      </c>
      <c r="B41" s="198" t="s">
        <v>236</v>
      </c>
      <c r="C41" s="301" t="s">
        <v>43</v>
      </c>
      <c r="D41" s="301"/>
      <c r="E41" s="301"/>
      <c r="F41" s="301"/>
      <c r="G41" s="196"/>
      <c r="H41" s="196"/>
      <c r="I41" s="196">
        <v>500</v>
      </c>
      <c r="J41" s="196">
        <v>500</v>
      </c>
      <c r="K41" s="294" t="s">
        <v>229</v>
      </c>
      <c r="L41" s="198" t="s">
        <v>236</v>
      </c>
      <c r="M41" s="294"/>
      <c r="N41" s="294"/>
      <c r="O41" s="294"/>
      <c r="P41" s="294"/>
      <c r="Q41" s="196"/>
      <c r="R41" s="196"/>
      <c r="S41" s="196">
        <f>S42</f>
        <v>645</v>
      </c>
      <c r="T41" s="196"/>
      <c r="U41" s="196"/>
      <c r="V41" s="197" t="s">
        <v>307</v>
      </c>
      <c r="W41" s="225"/>
      <c r="X41" s="225"/>
      <c r="Y41" s="226"/>
      <c r="Z41" s="226"/>
      <c r="AA41" s="226"/>
      <c r="AB41" s="226"/>
      <c r="AC41" s="226"/>
      <c r="AD41" s="226"/>
      <c r="AE41" s="226"/>
      <c r="AF41" s="226"/>
      <c r="AG41" s="226"/>
    </row>
    <row r="42" spans="1:33" s="273" customFormat="1" ht="63" customHeight="1">
      <c r="A42" s="229"/>
      <c r="B42" s="199"/>
      <c r="C42" s="229"/>
      <c r="D42" s="229"/>
      <c r="E42" s="229"/>
      <c r="F42" s="229"/>
      <c r="G42" s="182"/>
      <c r="H42" s="182"/>
      <c r="I42" s="182"/>
      <c r="J42" s="182"/>
      <c r="K42" s="229"/>
      <c r="L42" s="199" t="s">
        <v>306</v>
      </c>
      <c r="M42" s="229" t="s">
        <v>35</v>
      </c>
      <c r="N42" s="229" t="s">
        <v>17</v>
      </c>
      <c r="O42" s="229"/>
      <c r="P42" s="229"/>
      <c r="Q42" s="182"/>
      <c r="R42" s="182"/>
      <c r="S42" s="323">
        <v>645</v>
      </c>
      <c r="T42" s="280"/>
      <c r="U42" s="280"/>
      <c r="V42" s="281" t="s">
        <v>302</v>
      </c>
      <c r="W42" s="227"/>
      <c r="X42" s="227"/>
      <c r="Y42" s="221"/>
      <c r="Z42" s="221"/>
      <c r="AA42" s="221"/>
      <c r="AB42" s="221"/>
      <c r="AC42" s="221"/>
      <c r="AD42" s="221"/>
      <c r="AE42" s="221"/>
      <c r="AF42" s="221"/>
      <c r="AG42" s="221"/>
    </row>
    <row r="43" spans="1:33" s="263" customFormat="1" ht="16.5">
      <c r="A43" s="301" t="s">
        <v>230</v>
      </c>
      <c r="B43" s="198" t="s">
        <v>243</v>
      </c>
      <c r="C43" s="301"/>
      <c r="D43" s="301"/>
      <c r="E43" s="301"/>
      <c r="F43" s="301"/>
      <c r="G43" s="196"/>
      <c r="H43" s="196"/>
      <c r="I43" s="196">
        <f>I44+I47</f>
        <v>3400</v>
      </c>
      <c r="J43" s="196">
        <f>J44+J47</f>
        <v>3400</v>
      </c>
      <c r="K43" s="294" t="s">
        <v>230</v>
      </c>
      <c r="L43" s="198" t="s">
        <v>243</v>
      </c>
      <c r="M43" s="294"/>
      <c r="N43" s="294"/>
      <c r="O43" s="294"/>
      <c r="P43" s="294"/>
      <c r="Q43" s="196"/>
      <c r="R43" s="196"/>
      <c r="S43" s="196">
        <f>S44+S47</f>
        <v>4830</v>
      </c>
      <c r="T43" s="196"/>
      <c r="U43" s="196"/>
      <c r="V43" s="197"/>
      <c r="W43" s="225"/>
      <c r="X43" s="225"/>
      <c r="Y43" s="226"/>
      <c r="Z43" s="226"/>
      <c r="AA43" s="226"/>
      <c r="AB43" s="226"/>
      <c r="AC43" s="226"/>
      <c r="AD43" s="226"/>
      <c r="AE43" s="226"/>
      <c r="AF43" s="226"/>
      <c r="AG43" s="226"/>
    </row>
    <row r="44" spans="1:33" s="263" customFormat="1" ht="16.5">
      <c r="A44" s="301" t="s">
        <v>16</v>
      </c>
      <c r="B44" s="198" t="s">
        <v>33</v>
      </c>
      <c r="C44" s="301"/>
      <c r="D44" s="301"/>
      <c r="E44" s="301"/>
      <c r="F44" s="301"/>
      <c r="G44" s="196">
        <v>0</v>
      </c>
      <c r="H44" s="196">
        <v>0</v>
      </c>
      <c r="I44" s="196">
        <f>I45+I46</f>
        <v>200</v>
      </c>
      <c r="J44" s="196">
        <f>J45+J46</f>
        <v>200</v>
      </c>
      <c r="K44" s="294" t="s">
        <v>16</v>
      </c>
      <c r="L44" s="198" t="s">
        <v>33</v>
      </c>
      <c r="M44" s="294"/>
      <c r="N44" s="294"/>
      <c r="O44" s="294"/>
      <c r="P44" s="294"/>
      <c r="Q44" s="196">
        <v>0</v>
      </c>
      <c r="R44" s="196">
        <v>0</v>
      </c>
      <c r="S44" s="196">
        <f>S45+S46</f>
        <v>200</v>
      </c>
      <c r="T44" s="196"/>
      <c r="U44" s="196"/>
      <c r="V44" s="200"/>
      <c r="W44" s="225"/>
      <c r="X44" s="225"/>
      <c r="Y44" s="226"/>
      <c r="Z44" s="226"/>
      <c r="AA44" s="226"/>
      <c r="AB44" s="226"/>
      <c r="AC44" s="226"/>
      <c r="AD44" s="226"/>
      <c r="AE44" s="226"/>
      <c r="AF44" s="226"/>
      <c r="AG44" s="226"/>
    </row>
    <row r="45" spans="1:33" s="263" customFormat="1" ht="66">
      <c r="A45" s="203" t="s">
        <v>5</v>
      </c>
      <c r="B45" s="199" t="s">
        <v>217</v>
      </c>
      <c r="C45" s="229" t="s">
        <v>35</v>
      </c>
      <c r="D45" s="229" t="s">
        <v>17</v>
      </c>
      <c r="E45" s="305" t="s">
        <v>258</v>
      </c>
      <c r="F45" s="229" t="s">
        <v>219</v>
      </c>
      <c r="G45" s="182">
        <v>104248</v>
      </c>
      <c r="H45" s="182">
        <v>104248</v>
      </c>
      <c r="I45" s="182">
        <v>100</v>
      </c>
      <c r="J45" s="182">
        <v>100</v>
      </c>
      <c r="K45" s="203" t="s">
        <v>5</v>
      </c>
      <c r="L45" s="199" t="s">
        <v>217</v>
      </c>
      <c r="M45" s="229" t="s">
        <v>35</v>
      </c>
      <c r="N45" s="229" t="s">
        <v>17</v>
      </c>
      <c r="O45" s="170" t="s">
        <v>275</v>
      </c>
      <c r="P45" s="229" t="s">
        <v>219</v>
      </c>
      <c r="Q45" s="182">
        <v>104248</v>
      </c>
      <c r="R45" s="182">
        <v>100</v>
      </c>
      <c r="S45" s="182">
        <v>100</v>
      </c>
      <c r="T45" s="196">
        <f>T46+T49</f>
        <v>0</v>
      </c>
      <c r="U45" s="297"/>
      <c r="V45" s="243"/>
      <c r="W45" s="225"/>
      <c r="X45" s="225"/>
      <c r="Y45" s="226"/>
      <c r="Z45" s="226"/>
      <c r="AA45" s="226"/>
      <c r="AB45" s="226"/>
      <c r="AC45" s="226"/>
      <c r="AD45" s="226"/>
      <c r="AE45" s="226"/>
      <c r="AF45" s="226"/>
      <c r="AG45" s="226"/>
    </row>
    <row r="46" spans="1:33" s="263" customFormat="1" ht="66">
      <c r="A46" s="203" t="s">
        <v>5</v>
      </c>
      <c r="B46" s="199" t="s">
        <v>218</v>
      </c>
      <c r="C46" s="229" t="s">
        <v>35</v>
      </c>
      <c r="D46" s="229" t="s">
        <v>17</v>
      </c>
      <c r="E46" s="305" t="s">
        <v>258</v>
      </c>
      <c r="F46" s="229" t="s">
        <v>220</v>
      </c>
      <c r="G46" s="182">
        <v>149882</v>
      </c>
      <c r="H46" s="182">
        <v>149882</v>
      </c>
      <c r="I46" s="182">
        <v>100</v>
      </c>
      <c r="J46" s="182">
        <v>100</v>
      </c>
      <c r="K46" s="203" t="s">
        <v>5</v>
      </c>
      <c r="L46" s="199" t="s">
        <v>218</v>
      </c>
      <c r="M46" s="229" t="s">
        <v>35</v>
      </c>
      <c r="N46" s="229" t="s">
        <v>17</v>
      </c>
      <c r="O46" s="170" t="s">
        <v>274</v>
      </c>
      <c r="P46" s="229" t="s">
        <v>220</v>
      </c>
      <c r="Q46" s="182">
        <v>149882</v>
      </c>
      <c r="R46" s="182">
        <v>100</v>
      </c>
      <c r="S46" s="182">
        <v>100</v>
      </c>
      <c r="T46" s="196">
        <f>T47+T48</f>
        <v>0</v>
      </c>
      <c r="U46" s="196"/>
      <c r="V46" s="197"/>
      <c r="W46" s="225"/>
      <c r="X46" s="225"/>
      <c r="Y46" s="226"/>
      <c r="Z46" s="226"/>
      <c r="AA46" s="226"/>
      <c r="AB46" s="226"/>
      <c r="AC46" s="226"/>
      <c r="AD46" s="226"/>
      <c r="AE46" s="226"/>
      <c r="AF46" s="226"/>
      <c r="AG46" s="226"/>
    </row>
    <row r="47" spans="1:33" s="267" customFormat="1" ht="16.5">
      <c r="A47" s="301" t="s">
        <v>18</v>
      </c>
      <c r="B47" s="198" t="s">
        <v>204</v>
      </c>
      <c r="C47" s="301"/>
      <c r="D47" s="301"/>
      <c r="E47" s="301"/>
      <c r="F47" s="301"/>
      <c r="G47" s="196"/>
      <c r="H47" s="196"/>
      <c r="I47" s="196">
        <f>I48+I52+I57</f>
        <v>3200</v>
      </c>
      <c r="J47" s="196">
        <f>J48+J52+J57</f>
        <v>3200</v>
      </c>
      <c r="K47" s="294" t="s">
        <v>18</v>
      </c>
      <c r="L47" s="198" t="s">
        <v>204</v>
      </c>
      <c r="M47" s="294"/>
      <c r="N47" s="294"/>
      <c r="O47" s="294"/>
      <c r="P47" s="294"/>
      <c r="Q47" s="196"/>
      <c r="R47" s="196"/>
      <c r="S47" s="196">
        <f>S48+S52+S57</f>
        <v>4630</v>
      </c>
      <c r="T47" s="182"/>
      <c r="U47" s="182"/>
      <c r="V47" s="202"/>
      <c r="W47" s="227"/>
      <c r="X47" s="227"/>
      <c r="Y47" s="226"/>
      <c r="Z47" s="266"/>
      <c r="AA47" s="266"/>
      <c r="AB47" s="266"/>
      <c r="AC47" s="266"/>
      <c r="AD47" s="266"/>
      <c r="AE47" s="266"/>
      <c r="AF47" s="266"/>
      <c r="AG47" s="266"/>
    </row>
    <row r="48" spans="1:33" s="267" customFormat="1" ht="49.5">
      <c r="A48" s="301" t="s">
        <v>289</v>
      </c>
      <c r="B48" s="198" t="s">
        <v>205</v>
      </c>
      <c r="C48" s="301"/>
      <c r="D48" s="301"/>
      <c r="E48" s="301"/>
      <c r="F48" s="197"/>
      <c r="G48" s="196"/>
      <c r="H48" s="196"/>
      <c r="I48" s="196">
        <f>I51</f>
        <v>1000</v>
      </c>
      <c r="J48" s="196">
        <f>J51</f>
        <v>1000</v>
      </c>
      <c r="K48" s="294" t="s">
        <v>289</v>
      </c>
      <c r="L48" s="198" t="s">
        <v>205</v>
      </c>
      <c r="M48" s="294"/>
      <c r="N48" s="294"/>
      <c r="O48" s="294"/>
      <c r="P48" s="197"/>
      <c r="Q48" s="196"/>
      <c r="R48" s="196"/>
      <c r="S48" s="196">
        <f>S49+S50</f>
        <v>2430</v>
      </c>
      <c r="T48" s="182"/>
      <c r="U48" s="182"/>
      <c r="V48" s="202"/>
      <c r="W48" s="227"/>
      <c r="X48" s="227"/>
      <c r="Y48" s="226"/>
      <c r="Z48" s="266"/>
      <c r="AA48" s="266"/>
      <c r="AB48" s="266"/>
      <c r="AC48" s="266"/>
      <c r="AD48" s="266"/>
      <c r="AE48" s="266"/>
      <c r="AF48" s="266"/>
      <c r="AG48" s="266"/>
    </row>
    <row r="49" spans="1:37" s="263" customFormat="1" ht="16.5">
      <c r="A49" s="301" t="s">
        <v>291</v>
      </c>
      <c r="B49" s="198" t="s">
        <v>285</v>
      </c>
      <c r="C49" s="301"/>
      <c r="D49" s="301"/>
      <c r="E49" s="301"/>
      <c r="F49" s="302"/>
      <c r="G49" s="196"/>
      <c r="H49" s="196"/>
      <c r="I49" s="196"/>
      <c r="J49" s="182"/>
      <c r="K49" s="294" t="s">
        <v>291</v>
      </c>
      <c r="L49" s="198" t="s">
        <v>285</v>
      </c>
      <c r="M49" s="294"/>
      <c r="N49" s="294"/>
      <c r="O49" s="294"/>
      <c r="P49" s="295"/>
      <c r="Q49" s="196"/>
      <c r="R49" s="196"/>
      <c r="S49" s="196">
        <v>0</v>
      </c>
      <c r="T49" s="196">
        <f>T50+T54+T59</f>
        <v>0</v>
      </c>
      <c r="U49" s="196"/>
      <c r="V49" s="197"/>
      <c r="W49" s="225"/>
      <c r="X49" s="225"/>
      <c r="Y49" s="226"/>
      <c r="Z49" s="226"/>
      <c r="AA49" s="226"/>
      <c r="AB49" s="226"/>
      <c r="AC49" s="226"/>
      <c r="AD49" s="226"/>
      <c r="AE49" s="226"/>
      <c r="AF49" s="226"/>
      <c r="AG49" s="226"/>
      <c r="AK49" s="270"/>
    </row>
    <row r="50" spans="1:33" s="263" customFormat="1" ht="16.5">
      <c r="A50" s="301" t="s">
        <v>292</v>
      </c>
      <c r="B50" s="198" t="s">
        <v>286</v>
      </c>
      <c r="C50" s="301"/>
      <c r="D50" s="301"/>
      <c r="E50" s="301"/>
      <c r="F50" s="302"/>
      <c r="G50" s="196"/>
      <c r="H50" s="196"/>
      <c r="I50" s="196"/>
      <c r="J50" s="182"/>
      <c r="K50" s="294" t="s">
        <v>292</v>
      </c>
      <c r="L50" s="198" t="s">
        <v>286</v>
      </c>
      <c r="M50" s="294"/>
      <c r="N50" s="294"/>
      <c r="O50" s="294"/>
      <c r="P50" s="295"/>
      <c r="Q50" s="196"/>
      <c r="R50" s="196"/>
      <c r="S50" s="196">
        <f>S51</f>
        <v>2430</v>
      </c>
      <c r="T50" s="196">
        <f>SUM(T53:T53)</f>
        <v>0</v>
      </c>
      <c r="U50" s="196"/>
      <c r="V50" s="197"/>
      <c r="W50" s="225"/>
      <c r="X50" s="225"/>
      <c r="Y50" s="226"/>
      <c r="Z50" s="226"/>
      <c r="AA50" s="226"/>
      <c r="AB50" s="226"/>
      <c r="AC50" s="226"/>
      <c r="AD50" s="226"/>
      <c r="AE50" s="226"/>
      <c r="AF50" s="226"/>
      <c r="AG50" s="226"/>
    </row>
    <row r="51" spans="1:33" s="263" customFormat="1" ht="132">
      <c r="A51" s="203" t="s">
        <v>5</v>
      </c>
      <c r="B51" s="199" t="s">
        <v>255</v>
      </c>
      <c r="C51" s="229" t="s">
        <v>35</v>
      </c>
      <c r="D51" s="229" t="s">
        <v>17</v>
      </c>
      <c r="E51" s="229">
        <v>2019</v>
      </c>
      <c r="F51" s="229" t="s">
        <v>216</v>
      </c>
      <c r="G51" s="202">
        <v>26350.926</v>
      </c>
      <c r="H51" s="202">
        <v>26350.926</v>
      </c>
      <c r="I51" s="182">
        <v>1000</v>
      </c>
      <c r="J51" s="182">
        <v>1000</v>
      </c>
      <c r="K51" s="203" t="s">
        <v>5</v>
      </c>
      <c r="L51" s="199" t="s">
        <v>255</v>
      </c>
      <c r="M51" s="229" t="s">
        <v>35</v>
      </c>
      <c r="N51" s="229" t="s">
        <v>17</v>
      </c>
      <c r="O51" s="170" t="s">
        <v>272</v>
      </c>
      <c r="P51" s="229" t="s">
        <v>216</v>
      </c>
      <c r="Q51" s="202">
        <v>26350.926</v>
      </c>
      <c r="R51" s="202">
        <v>26350.926</v>
      </c>
      <c r="S51" s="280">
        <f>2050+380</f>
        <v>2430</v>
      </c>
      <c r="T51" s="196"/>
      <c r="U51" s="196"/>
      <c r="V51" s="200" t="s">
        <v>310</v>
      </c>
      <c r="W51" s="225"/>
      <c r="X51" s="225"/>
      <c r="Y51" s="226"/>
      <c r="Z51" s="226"/>
      <c r="AA51" s="226"/>
      <c r="AB51" s="226"/>
      <c r="AC51" s="226"/>
      <c r="AD51" s="226"/>
      <c r="AE51" s="226"/>
      <c r="AF51" s="226"/>
      <c r="AG51" s="226"/>
    </row>
    <row r="52" spans="1:33" s="263" customFormat="1" ht="33">
      <c r="A52" s="301" t="s">
        <v>290</v>
      </c>
      <c r="B52" s="198" t="s">
        <v>254</v>
      </c>
      <c r="C52" s="301"/>
      <c r="D52" s="301"/>
      <c r="E52" s="301"/>
      <c r="F52" s="302">
        <f>SUM(F55:F55)</f>
        <v>0</v>
      </c>
      <c r="G52" s="196"/>
      <c r="H52" s="196"/>
      <c r="I52" s="196">
        <f>I55+I56</f>
        <v>232</v>
      </c>
      <c r="J52" s="196">
        <f>J55+J56</f>
        <v>232</v>
      </c>
      <c r="K52" s="294" t="s">
        <v>290</v>
      </c>
      <c r="L52" s="198" t="s">
        <v>254</v>
      </c>
      <c r="M52" s="294"/>
      <c r="N52" s="294"/>
      <c r="O52" s="294"/>
      <c r="P52" s="295">
        <f>SUM(P55:P55)</f>
        <v>0</v>
      </c>
      <c r="Q52" s="196"/>
      <c r="R52" s="196"/>
      <c r="S52" s="196">
        <f>S53+S54</f>
        <v>232</v>
      </c>
      <c r="T52" s="196"/>
      <c r="U52" s="196"/>
      <c r="V52" s="197"/>
      <c r="W52" s="225"/>
      <c r="X52" s="225"/>
      <c r="Y52" s="226"/>
      <c r="Z52" s="226"/>
      <c r="AA52" s="226"/>
      <c r="AB52" s="226"/>
      <c r="AC52" s="226"/>
      <c r="AD52" s="226"/>
      <c r="AE52" s="226"/>
      <c r="AF52" s="226"/>
      <c r="AG52" s="226"/>
    </row>
    <row r="53" spans="1:45" s="290" customFormat="1" ht="16.5">
      <c r="A53" s="301" t="s">
        <v>293</v>
      </c>
      <c r="B53" s="198" t="s">
        <v>285</v>
      </c>
      <c r="C53" s="301"/>
      <c r="D53" s="301"/>
      <c r="E53" s="301"/>
      <c r="F53" s="302"/>
      <c r="G53" s="196"/>
      <c r="H53" s="196"/>
      <c r="I53" s="196"/>
      <c r="J53" s="196"/>
      <c r="K53" s="298" t="s">
        <v>293</v>
      </c>
      <c r="L53" s="198" t="s">
        <v>285</v>
      </c>
      <c r="M53" s="294"/>
      <c r="N53" s="294"/>
      <c r="O53" s="294"/>
      <c r="P53" s="295"/>
      <c r="Q53" s="196"/>
      <c r="R53" s="196"/>
      <c r="S53" s="196">
        <v>0</v>
      </c>
      <c r="T53" s="182"/>
      <c r="U53" s="182"/>
      <c r="V53" s="200"/>
      <c r="W53" s="282"/>
      <c r="X53" s="282"/>
      <c r="Y53" s="283"/>
      <c r="Z53" s="289"/>
      <c r="AA53" s="289"/>
      <c r="AB53" s="289"/>
      <c r="AC53" s="289"/>
      <c r="AD53" s="289"/>
      <c r="AE53" s="289"/>
      <c r="AF53" s="289"/>
      <c r="AG53" s="289"/>
      <c r="AH53" s="271"/>
      <c r="AI53" s="272"/>
      <c r="AJ53" s="272"/>
      <c r="AK53" s="272"/>
      <c r="AL53" s="292"/>
      <c r="AM53" s="292"/>
      <c r="AN53" s="292"/>
      <c r="AO53" s="292"/>
      <c r="AP53" s="292"/>
      <c r="AQ53" s="272"/>
      <c r="AR53" s="272"/>
      <c r="AS53" s="272"/>
    </row>
    <row r="54" spans="1:38" s="267" customFormat="1" ht="16.5">
      <c r="A54" s="301" t="s">
        <v>294</v>
      </c>
      <c r="B54" s="198" t="s">
        <v>286</v>
      </c>
      <c r="C54" s="301"/>
      <c r="D54" s="301"/>
      <c r="E54" s="301"/>
      <c r="F54" s="302"/>
      <c r="G54" s="196"/>
      <c r="H54" s="196"/>
      <c r="I54" s="196"/>
      <c r="J54" s="196"/>
      <c r="K54" s="294" t="s">
        <v>294</v>
      </c>
      <c r="L54" s="198" t="s">
        <v>286</v>
      </c>
      <c r="M54" s="294"/>
      <c r="N54" s="294"/>
      <c r="O54" s="294"/>
      <c r="P54" s="295"/>
      <c r="Q54" s="196"/>
      <c r="R54" s="196"/>
      <c r="S54" s="196">
        <f>S55+S56</f>
        <v>232</v>
      </c>
      <c r="T54" s="196">
        <f>SUM(T57:T58)</f>
        <v>0</v>
      </c>
      <c r="U54" s="196"/>
      <c r="V54" s="197"/>
      <c r="W54" s="225"/>
      <c r="X54" s="225"/>
      <c r="Y54" s="226"/>
      <c r="Z54" s="266"/>
      <c r="AA54" s="266"/>
      <c r="AB54" s="266"/>
      <c r="AC54" s="266"/>
      <c r="AD54" s="266"/>
      <c r="AE54" s="266"/>
      <c r="AF54" s="266"/>
      <c r="AG54" s="266"/>
      <c r="AL54" s="291"/>
    </row>
    <row r="55" spans="1:33" s="263" customFormat="1" ht="66">
      <c r="A55" s="203" t="s">
        <v>5</v>
      </c>
      <c r="B55" s="199" t="s">
        <v>214</v>
      </c>
      <c r="C55" s="229" t="s">
        <v>35</v>
      </c>
      <c r="D55" s="229" t="s">
        <v>45</v>
      </c>
      <c r="E55" s="305" t="s">
        <v>258</v>
      </c>
      <c r="F55" s="229" t="s">
        <v>221</v>
      </c>
      <c r="G55" s="202">
        <v>11163</v>
      </c>
      <c r="H55" s="202">
        <v>11163</v>
      </c>
      <c r="I55" s="182">
        <v>109</v>
      </c>
      <c r="J55" s="182">
        <v>109</v>
      </c>
      <c r="K55" s="203" t="s">
        <v>5</v>
      </c>
      <c r="L55" s="199" t="s">
        <v>214</v>
      </c>
      <c r="M55" s="229" t="s">
        <v>35</v>
      </c>
      <c r="N55" s="229" t="s">
        <v>45</v>
      </c>
      <c r="O55" s="170" t="s">
        <v>272</v>
      </c>
      <c r="P55" s="229" t="s">
        <v>221</v>
      </c>
      <c r="Q55" s="202">
        <v>11163</v>
      </c>
      <c r="R55" s="202">
        <v>11163</v>
      </c>
      <c r="S55" s="182">
        <v>109</v>
      </c>
      <c r="T55" s="196"/>
      <c r="U55" s="196"/>
      <c r="V55" s="197"/>
      <c r="W55" s="225"/>
      <c r="X55" s="225"/>
      <c r="Y55" s="226"/>
      <c r="Z55" s="226"/>
      <c r="AA55" s="226"/>
      <c r="AB55" s="226"/>
      <c r="AC55" s="226"/>
      <c r="AD55" s="226"/>
      <c r="AE55" s="226"/>
      <c r="AF55" s="226"/>
      <c r="AG55" s="226"/>
    </row>
    <row r="56" spans="1:33" s="263" customFormat="1" ht="49.5">
      <c r="A56" s="203" t="s">
        <v>5</v>
      </c>
      <c r="B56" s="199" t="s">
        <v>246</v>
      </c>
      <c r="C56" s="229" t="s">
        <v>35</v>
      </c>
      <c r="D56" s="229" t="s">
        <v>17</v>
      </c>
      <c r="E56" s="305" t="s">
        <v>258</v>
      </c>
      <c r="F56" s="200" t="s">
        <v>247</v>
      </c>
      <c r="G56" s="182">
        <v>4967.05</v>
      </c>
      <c r="H56" s="182">
        <v>4967.05</v>
      </c>
      <c r="I56" s="182">
        <v>123</v>
      </c>
      <c r="J56" s="182">
        <v>123</v>
      </c>
      <c r="K56" s="203" t="s">
        <v>5</v>
      </c>
      <c r="L56" s="199" t="s">
        <v>246</v>
      </c>
      <c r="M56" s="229" t="s">
        <v>35</v>
      </c>
      <c r="N56" s="229" t="s">
        <v>17</v>
      </c>
      <c r="O56" s="170" t="s">
        <v>272</v>
      </c>
      <c r="P56" s="200" t="s">
        <v>247</v>
      </c>
      <c r="Q56" s="182">
        <v>4967.05</v>
      </c>
      <c r="R56" s="182">
        <v>4967.05</v>
      </c>
      <c r="S56" s="182">
        <v>123</v>
      </c>
      <c r="T56" s="196"/>
      <c r="U56" s="196"/>
      <c r="V56" s="197"/>
      <c r="W56" s="225"/>
      <c r="X56" s="225"/>
      <c r="Y56" s="226"/>
      <c r="Z56" s="226"/>
      <c r="AA56" s="226"/>
      <c r="AB56" s="226"/>
      <c r="AC56" s="226"/>
      <c r="AD56" s="226"/>
      <c r="AE56" s="226"/>
      <c r="AF56" s="226"/>
      <c r="AG56" s="226"/>
    </row>
    <row r="57" spans="1:33" s="269" customFormat="1" ht="16.5">
      <c r="A57" s="301" t="s">
        <v>295</v>
      </c>
      <c r="B57" s="198" t="s">
        <v>253</v>
      </c>
      <c r="C57" s="301"/>
      <c r="D57" s="301"/>
      <c r="E57" s="301"/>
      <c r="F57" s="197"/>
      <c r="G57" s="196"/>
      <c r="H57" s="196"/>
      <c r="I57" s="196">
        <f>I60+I61+I62</f>
        <v>1968</v>
      </c>
      <c r="J57" s="196">
        <f>J60+J61+J62</f>
        <v>1968</v>
      </c>
      <c r="K57" s="294" t="s">
        <v>295</v>
      </c>
      <c r="L57" s="198" t="s">
        <v>253</v>
      </c>
      <c r="M57" s="294"/>
      <c r="N57" s="294"/>
      <c r="O57" s="294"/>
      <c r="P57" s="197"/>
      <c r="Q57" s="196"/>
      <c r="R57" s="196"/>
      <c r="S57" s="196">
        <f>S58+S59</f>
        <v>1968</v>
      </c>
      <c r="T57" s="182"/>
      <c r="U57" s="182"/>
      <c r="V57" s="200"/>
      <c r="W57" s="227"/>
      <c r="X57" s="227"/>
      <c r="Y57" s="221"/>
      <c r="Z57" s="268"/>
      <c r="AA57" s="268"/>
      <c r="AB57" s="268"/>
      <c r="AC57" s="268"/>
      <c r="AD57" s="268"/>
      <c r="AE57" s="268"/>
      <c r="AF57" s="268"/>
      <c r="AG57" s="268"/>
    </row>
    <row r="58" spans="1:33" s="269" customFormat="1" ht="16.5">
      <c r="A58" s="301" t="s">
        <v>296</v>
      </c>
      <c r="B58" s="198" t="s">
        <v>285</v>
      </c>
      <c r="C58" s="301"/>
      <c r="D58" s="301"/>
      <c r="E58" s="301"/>
      <c r="F58" s="302"/>
      <c r="G58" s="196"/>
      <c r="H58" s="196"/>
      <c r="I58" s="196"/>
      <c r="J58" s="299"/>
      <c r="K58" s="294" t="s">
        <v>296</v>
      </c>
      <c r="L58" s="198" t="s">
        <v>285</v>
      </c>
      <c r="M58" s="294"/>
      <c r="N58" s="294"/>
      <c r="O58" s="294"/>
      <c r="P58" s="295"/>
      <c r="Q58" s="196"/>
      <c r="R58" s="196"/>
      <c r="S58" s="196">
        <v>0</v>
      </c>
      <c r="T58" s="182"/>
      <c r="U58" s="182"/>
      <c r="V58" s="200"/>
      <c r="W58" s="227"/>
      <c r="X58" s="227"/>
      <c r="Y58" s="221"/>
      <c r="Z58" s="268"/>
      <c r="AA58" s="268"/>
      <c r="AB58" s="268"/>
      <c r="AC58" s="268"/>
      <c r="AD58" s="268"/>
      <c r="AE58" s="268"/>
      <c r="AF58" s="268"/>
      <c r="AG58" s="268"/>
    </row>
    <row r="59" spans="1:33" s="267" customFormat="1" ht="16.5">
      <c r="A59" s="301" t="s">
        <v>297</v>
      </c>
      <c r="B59" s="198" t="s">
        <v>286</v>
      </c>
      <c r="C59" s="301"/>
      <c r="D59" s="301"/>
      <c r="E59" s="301"/>
      <c r="F59" s="302"/>
      <c r="G59" s="196"/>
      <c r="H59" s="196"/>
      <c r="I59" s="196"/>
      <c r="J59" s="300"/>
      <c r="K59" s="294" t="s">
        <v>297</v>
      </c>
      <c r="L59" s="198" t="s">
        <v>286</v>
      </c>
      <c r="M59" s="294"/>
      <c r="N59" s="294"/>
      <c r="O59" s="294"/>
      <c r="P59" s="295"/>
      <c r="Q59" s="196"/>
      <c r="R59" s="196"/>
      <c r="S59" s="196">
        <f>S60+S61+S62</f>
        <v>1968</v>
      </c>
      <c r="T59" s="196">
        <f>SUM(T62:T62)</f>
        <v>0</v>
      </c>
      <c r="U59" s="196"/>
      <c r="V59" s="197"/>
      <c r="W59" s="225"/>
      <c r="X59" s="225"/>
      <c r="Y59" s="226"/>
      <c r="Z59" s="266"/>
      <c r="AA59" s="266"/>
      <c r="AB59" s="266"/>
      <c r="AC59" s="266"/>
      <c r="AD59" s="266"/>
      <c r="AE59" s="266"/>
      <c r="AF59" s="266"/>
      <c r="AG59" s="266"/>
    </row>
    <row r="60" spans="1:33" s="263" customFormat="1" ht="66">
      <c r="A60" s="203" t="s">
        <v>5</v>
      </c>
      <c r="B60" s="199" t="s">
        <v>256</v>
      </c>
      <c r="C60" s="229" t="s">
        <v>35</v>
      </c>
      <c r="D60" s="229" t="s">
        <v>17</v>
      </c>
      <c r="E60" s="229" t="s">
        <v>257</v>
      </c>
      <c r="F60" s="200" t="s">
        <v>259</v>
      </c>
      <c r="G60" s="182">
        <v>1292.196</v>
      </c>
      <c r="H60" s="182">
        <v>1292.196</v>
      </c>
      <c r="I60" s="182">
        <v>1000</v>
      </c>
      <c r="J60" s="182">
        <v>1000</v>
      </c>
      <c r="K60" s="203" t="s">
        <v>5</v>
      </c>
      <c r="L60" s="199" t="s">
        <v>256</v>
      </c>
      <c r="M60" s="229" t="s">
        <v>35</v>
      </c>
      <c r="N60" s="229" t="s">
        <v>17</v>
      </c>
      <c r="O60" s="170" t="s">
        <v>273</v>
      </c>
      <c r="P60" s="200" t="s">
        <v>259</v>
      </c>
      <c r="Q60" s="182">
        <v>1292.196</v>
      </c>
      <c r="R60" s="182">
        <v>1292.196</v>
      </c>
      <c r="S60" s="182">
        <v>1000</v>
      </c>
      <c r="T60" s="196"/>
      <c r="U60" s="196"/>
      <c r="V60" s="197"/>
      <c r="W60" s="225"/>
      <c r="X60" s="225"/>
      <c r="Y60" s="226"/>
      <c r="Z60" s="226"/>
      <c r="AA60" s="226"/>
      <c r="AB60" s="226"/>
      <c r="AC60" s="226"/>
      <c r="AD60" s="226"/>
      <c r="AE60" s="226"/>
      <c r="AF60" s="226"/>
      <c r="AG60" s="226"/>
    </row>
    <row r="61" spans="1:33" s="263" customFormat="1" ht="49.5">
      <c r="A61" s="203" t="s">
        <v>5</v>
      </c>
      <c r="B61" s="199" t="s">
        <v>249</v>
      </c>
      <c r="C61" s="229" t="s">
        <v>35</v>
      </c>
      <c r="D61" s="229" t="s">
        <v>17</v>
      </c>
      <c r="E61" s="229" t="s">
        <v>257</v>
      </c>
      <c r="F61" s="200" t="s">
        <v>250</v>
      </c>
      <c r="G61" s="182">
        <v>3808</v>
      </c>
      <c r="H61" s="182">
        <v>3808</v>
      </c>
      <c r="I61" s="182">
        <v>611</v>
      </c>
      <c r="J61" s="182">
        <v>611</v>
      </c>
      <c r="K61" s="203" t="s">
        <v>5</v>
      </c>
      <c r="L61" s="199" t="s">
        <v>249</v>
      </c>
      <c r="M61" s="229" t="s">
        <v>35</v>
      </c>
      <c r="N61" s="229" t="s">
        <v>17</v>
      </c>
      <c r="O61" s="170" t="s">
        <v>273</v>
      </c>
      <c r="P61" s="200" t="s">
        <v>250</v>
      </c>
      <c r="Q61" s="182">
        <v>3808</v>
      </c>
      <c r="R61" s="182">
        <v>3808</v>
      </c>
      <c r="S61" s="182">
        <v>611</v>
      </c>
      <c r="T61" s="196"/>
      <c r="U61" s="196"/>
      <c r="V61" s="197"/>
      <c r="W61" s="225"/>
      <c r="X61" s="225"/>
      <c r="Y61" s="226"/>
      <c r="Z61" s="226"/>
      <c r="AA61" s="226"/>
      <c r="AB61" s="226"/>
      <c r="AC61" s="226"/>
      <c r="AD61" s="226"/>
      <c r="AE61" s="226"/>
      <c r="AF61" s="226"/>
      <c r="AG61" s="226"/>
    </row>
    <row r="62" spans="1:45" s="288" customFormat="1" ht="49.5">
      <c r="A62" s="203" t="s">
        <v>5</v>
      </c>
      <c r="B62" s="199" t="s">
        <v>251</v>
      </c>
      <c r="C62" s="229" t="s">
        <v>35</v>
      </c>
      <c r="D62" s="229" t="s">
        <v>17</v>
      </c>
      <c r="E62" s="229" t="s">
        <v>257</v>
      </c>
      <c r="F62" s="200" t="s">
        <v>252</v>
      </c>
      <c r="G62" s="182">
        <v>4842</v>
      </c>
      <c r="H62" s="182">
        <v>4842</v>
      </c>
      <c r="I62" s="182">
        <v>357</v>
      </c>
      <c r="J62" s="182">
        <v>357</v>
      </c>
      <c r="K62" s="203" t="s">
        <v>5</v>
      </c>
      <c r="L62" s="199" t="s">
        <v>251</v>
      </c>
      <c r="M62" s="229" t="s">
        <v>35</v>
      </c>
      <c r="N62" s="229" t="s">
        <v>17</v>
      </c>
      <c r="O62" s="170" t="s">
        <v>273</v>
      </c>
      <c r="P62" s="200" t="s">
        <v>252</v>
      </c>
      <c r="Q62" s="182">
        <v>4842</v>
      </c>
      <c r="R62" s="182">
        <v>4842</v>
      </c>
      <c r="S62" s="182">
        <v>357</v>
      </c>
      <c r="T62" s="182"/>
      <c r="U62" s="182"/>
      <c r="V62" s="200"/>
      <c r="W62" s="282"/>
      <c r="X62" s="282"/>
      <c r="Y62" s="286"/>
      <c r="Z62" s="287"/>
      <c r="AA62" s="287"/>
      <c r="AB62" s="287"/>
      <c r="AC62" s="287"/>
      <c r="AD62" s="287"/>
      <c r="AE62" s="287"/>
      <c r="AF62" s="287"/>
      <c r="AG62" s="287"/>
      <c r="AH62" s="269"/>
      <c r="AI62" s="269"/>
      <c r="AJ62" s="269"/>
      <c r="AK62" s="269"/>
      <c r="AL62" s="269"/>
      <c r="AM62" s="269"/>
      <c r="AN62" s="269"/>
      <c r="AO62" s="269"/>
      <c r="AP62" s="269"/>
      <c r="AQ62" s="269"/>
      <c r="AR62" s="269"/>
      <c r="AS62" s="269"/>
    </row>
    <row r="63" spans="1:33" s="267" customFormat="1" ht="49.5">
      <c r="A63" s="203">
        <v>2</v>
      </c>
      <c r="B63" s="198" t="s">
        <v>280</v>
      </c>
      <c r="C63" s="301"/>
      <c r="D63" s="301"/>
      <c r="E63" s="301"/>
      <c r="F63" s="197"/>
      <c r="G63" s="196"/>
      <c r="H63" s="196"/>
      <c r="I63" s="196">
        <v>1000</v>
      </c>
      <c r="J63" s="196">
        <v>1000</v>
      </c>
      <c r="K63" s="203">
        <v>2</v>
      </c>
      <c r="L63" s="198" t="s">
        <v>280</v>
      </c>
      <c r="M63" s="301"/>
      <c r="N63" s="301"/>
      <c r="O63" s="298"/>
      <c r="P63" s="197"/>
      <c r="Q63" s="196"/>
      <c r="R63" s="196"/>
      <c r="S63" s="196">
        <v>1000</v>
      </c>
      <c r="T63" s="196"/>
      <c r="U63" s="196"/>
      <c r="V63" s="197"/>
      <c r="W63" s="225"/>
      <c r="X63" s="225"/>
      <c r="Y63" s="226"/>
      <c r="Z63" s="266"/>
      <c r="AA63" s="266"/>
      <c r="AB63" s="266"/>
      <c r="AC63" s="266"/>
      <c r="AD63" s="266"/>
      <c r="AE63" s="266"/>
      <c r="AF63" s="266"/>
      <c r="AG63" s="266"/>
    </row>
    <row r="64" spans="1:33" s="267" customFormat="1" ht="115.5">
      <c r="A64" s="203">
        <v>3</v>
      </c>
      <c r="B64" s="198" t="s">
        <v>245</v>
      </c>
      <c r="C64" s="301"/>
      <c r="D64" s="301"/>
      <c r="E64" s="301"/>
      <c r="F64" s="197"/>
      <c r="G64" s="196"/>
      <c r="H64" s="196"/>
      <c r="I64" s="196">
        <v>736</v>
      </c>
      <c r="J64" s="196">
        <v>736</v>
      </c>
      <c r="K64" s="203">
        <v>3</v>
      </c>
      <c r="L64" s="198" t="s">
        <v>245</v>
      </c>
      <c r="M64" s="301"/>
      <c r="N64" s="301"/>
      <c r="O64" s="298"/>
      <c r="P64" s="197"/>
      <c r="Q64" s="196"/>
      <c r="R64" s="196"/>
      <c r="S64" s="196">
        <v>736</v>
      </c>
      <c r="T64" s="196"/>
      <c r="U64" s="196"/>
      <c r="V64" s="197"/>
      <c r="W64" s="225"/>
      <c r="X64" s="225"/>
      <c r="Y64" s="226"/>
      <c r="Z64" s="266"/>
      <c r="AA64" s="266"/>
      <c r="AB64" s="266"/>
      <c r="AC64" s="266"/>
      <c r="AD64" s="266"/>
      <c r="AE64" s="266"/>
      <c r="AF64" s="266"/>
      <c r="AG64" s="266"/>
    </row>
    <row r="65" spans="1:81" s="267" customFormat="1" ht="68.25">
      <c r="A65" s="301" t="s">
        <v>212</v>
      </c>
      <c r="B65" s="198" t="s">
        <v>203</v>
      </c>
      <c r="C65" s="301"/>
      <c r="D65" s="301"/>
      <c r="E65" s="301"/>
      <c r="F65" s="301"/>
      <c r="G65" s="196">
        <f>G66+G83</f>
        <v>0</v>
      </c>
      <c r="H65" s="196">
        <f>H66+H83</f>
        <v>0</v>
      </c>
      <c r="I65" s="196">
        <f>I66</f>
        <v>870</v>
      </c>
      <c r="J65" s="196">
        <f>J66</f>
        <v>870</v>
      </c>
      <c r="K65" s="294" t="s">
        <v>212</v>
      </c>
      <c r="L65" s="198" t="s">
        <v>203</v>
      </c>
      <c r="M65" s="294"/>
      <c r="N65" s="294"/>
      <c r="O65" s="294"/>
      <c r="P65" s="294"/>
      <c r="Q65" s="196">
        <f>Q66+Q83</f>
        <v>0</v>
      </c>
      <c r="R65" s="196">
        <f>R66+R83</f>
        <v>0</v>
      </c>
      <c r="S65" s="196">
        <f>S66</f>
        <v>870</v>
      </c>
      <c r="T65" s="196">
        <f>T66</f>
        <v>0</v>
      </c>
      <c r="U65" s="196"/>
      <c r="V65" s="196">
        <f>V66+V83</f>
        <v>0</v>
      </c>
      <c r="W65" s="204">
        <f>W66+W83</f>
        <v>870</v>
      </c>
      <c r="X65" s="204">
        <f>X66+X83</f>
        <v>870</v>
      </c>
      <c r="Y65" s="256"/>
      <c r="Z65" s="196">
        <f aca="true" t="shared" si="0" ref="Z65:AG65">Z66+Z83</f>
        <v>0</v>
      </c>
      <c r="AA65" s="196">
        <f t="shared" si="0"/>
        <v>0</v>
      </c>
      <c r="AB65" s="196">
        <f t="shared" si="0"/>
        <v>0</v>
      </c>
      <c r="AC65" s="196">
        <f t="shared" si="0"/>
        <v>0</v>
      </c>
      <c r="AD65" s="196">
        <f t="shared" si="0"/>
        <v>0</v>
      </c>
      <c r="AE65" s="196">
        <f t="shared" si="0"/>
        <v>0</v>
      </c>
      <c r="AF65" s="204">
        <f t="shared" si="0"/>
        <v>870</v>
      </c>
      <c r="AG65" s="245">
        <f t="shared" si="0"/>
        <v>870</v>
      </c>
      <c r="AH65" s="247"/>
      <c r="AI65" s="248"/>
      <c r="AJ65" s="248"/>
      <c r="AK65" s="248"/>
      <c r="AL65" s="248"/>
      <c r="AM65" s="248"/>
      <c r="AN65" s="248"/>
      <c r="AO65" s="249"/>
      <c r="AP65" s="249"/>
      <c r="AQ65" s="247"/>
      <c r="AR65" s="249"/>
      <c r="AS65" s="249"/>
      <c r="AT65" s="249"/>
      <c r="AU65" s="249"/>
      <c r="AV65" s="249"/>
      <c r="AW65" s="249"/>
      <c r="AX65" s="249"/>
      <c r="AY65" s="249"/>
      <c r="AZ65" s="247"/>
      <c r="BA65" s="248"/>
      <c r="BB65" s="248"/>
      <c r="BC65" s="248"/>
      <c r="BD65" s="248"/>
      <c r="BE65" s="248"/>
      <c r="BF65" s="248"/>
      <c r="BG65" s="248"/>
      <c r="BH65" s="248"/>
      <c r="BI65" s="247"/>
      <c r="BJ65" s="248"/>
      <c r="BK65" s="248"/>
      <c r="BL65" s="248"/>
      <c r="BM65" s="248"/>
      <c r="BN65" s="248"/>
      <c r="BO65" s="248"/>
      <c r="BP65" s="248"/>
      <c r="BQ65" s="248"/>
      <c r="BR65" s="250"/>
      <c r="BS65" s="251"/>
      <c r="BT65" s="251"/>
      <c r="BU65" s="226"/>
      <c r="BV65" s="266"/>
      <c r="BW65" s="266"/>
      <c r="BX65" s="266"/>
      <c r="BY65" s="266"/>
      <c r="BZ65" s="266"/>
      <c r="CA65" s="266"/>
      <c r="CB65" s="266"/>
      <c r="CC65" s="266"/>
    </row>
    <row r="66" spans="1:81" s="267" customFormat="1" ht="16.5">
      <c r="A66" s="301">
        <v>1</v>
      </c>
      <c r="B66" s="198" t="s">
        <v>157</v>
      </c>
      <c r="C66" s="301"/>
      <c r="D66" s="301"/>
      <c r="E66" s="301"/>
      <c r="F66" s="301"/>
      <c r="G66" s="196"/>
      <c r="H66" s="196"/>
      <c r="I66" s="196">
        <f>I67</f>
        <v>870</v>
      </c>
      <c r="J66" s="196">
        <f>J67</f>
        <v>870</v>
      </c>
      <c r="K66" s="294">
        <v>1</v>
      </c>
      <c r="L66" s="198" t="s">
        <v>157</v>
      </c>
      <c r="M66" s="294"/>
      <c r="N66" s="294"/>
      <c r="O66" s="294"/>
      <c r="P66" s="294"/>
      <c r="Q66" s="196"/>
      <c r="R66" s="196"/>
      <c r="S66" s="196">
        <f>S67</f>
        <v>870</v>
      </c>
      <c r="T66" s="196">
        <f>T67</f>
        <v>0</v>
      </c>
      <c r="U66" s="196"/>
      <c r="V66" s="196">
        <f>SUM(V70:V70)</f>
        <v>0</v>
      </c>
      <c r="W66" s="204">
        <f>SUM(W70:W70)</f>
        <v>870</v>
      </c>
      <c r="X66" s="204">
        <f>SUM(X70:X70)</f>
        <v>870</v>
      </c>
      <c r="Y66" s="256"/>
      <c r="Z66" s="196"/>
      <c r="AA66" s="196"/>
      <c r="AB66" s="196"/>
      <c r="AC66" s="196"/>
      <c r="AD66" s="196">
        <f>SUM(AD70:AD70)</f>
        <v>0</v>
      </c>
      <c r="AE66" s="196">
        <f>SUM(AE70:AE70)</f>
        <v>0</v>
      </c>
      <c r="AF66" s="204">
        <f>SUM(AF70:AF70)</f>
        <v>870</v>
      </c>
      <c r="AG66" s="245">
        <f>SUM(AG70:AG70)</f>
        <v>870</v>
      </c>
      <c r="AH66" s="247"/>
      <c r="AI66" s="248"/>
      <c r="AJ66" s="248"/>
      <c r="AK66" s="248"/>
      <c r="AL66" s="248"/>
      <c r="AM66" s="248"/>
      <c r="AN66" s="248"/>
      <c r="AO66" s="249"/>
      <c r="AP66" s="249"/>
      <c r="AQ66" s="247"/>
      <c r="AR66" s="249"/>
      <c r="AS66" s="249"/>
      <c r="AT66" s="249"/>
      <c r="AU66" s="249"/>
      <c r="AV66" s="249"/>
      <c r="AW66" s="249"/>
      <c r="AX66" s="249"/>
      <c r="AY66" s="249"/>
      <c r="AZ66" s="247"/>
      <c r="BA66" s="248"/>
      <c r="BB66" s="248"/>
      <c r="BC66" s="248"/>
      <c r="BD66" s="248"/>
      <c r="BE66" s="248"/>
      <c r="BF66" s="248"/>
      <c r="BG66" s="248"/>
      <c r="BH66" s="248"/>
      <c r="BI66" s="247"/>
      <c r="BJ66" s="248"/>
      <c r="BK66" s="248"/>
      <c r="BL66" s="248"/>
      <c r="BM66" s="248"/>
      <c r="BN66" s="248"/>
      <c r="BO66" s="248"/>
      <c r="BP66" s="248"/>
      <c r="BQ66" s="248"/>
      <c r="BR66" s="250"/>
      <c r="BS66" s="251"/>
      <c r="BT66" s="251"/>
      <c r="BU66" s="226"/>
      <c r="BV66" s="266"/>
      <c r="BW66" s="266"/>
      <c r="BX66" s="266"/>
      <c r="BY66" s="266"/>
      <c r="BZ66" s="266"/>
      <c r="CA66" s="266"/>
      <c r="CB66" s="266"/>
      <c r="CC66" s="266"/>
    </row>
    <row r="67" spans="1:81" s="267" customFormat="1" ht="33">
      <c r="A67" s="301" t="s">
        <v>16</v>
      </c>
      <c r="B67" s="198" t="s">
        <v>254</v>
      </c>
      <c r="C67" s="301"/>
      <c r="D67" s="301"/>
      <c r="E67" s="301"/>
      <c r="F67" s="301"/>
      <c r="G67" s="196"/>
      <c r="H67" s="196"/>
      <c r="I67" s="196">
        <f>I70</f>
        <v>870</v>
      </c>
      <c r="J67" s="196">
        <f>J70</f>
        <v>870</v>
      </c>
      <c r="K67" s="294" t="s">
        <v>16</v>
      </c>
      <c r="L67" s="198" t="s">
        <v>254</v>
      </c>
      <c r="M67" s="294"/>
      <c r="N67" s="294"/>
      <c r="O67" s="294"/>
      <c r="P67" s="294"/>
      <c r="Q67" s="196"/>
      <c r="R67" s="196"/>
      <c r="S67" s="196">
        <f>S70</f>
        <v>870</v>
      </c>
      <c r="T67" s="196">
        <f>T70</f>
        <v>0</v>
      </c>
      <c r="U67" s="196"/>
      <c r="V67" s="196"/>
      <c r="W67" s="204"/>
      <c r="X67" s="204"/>
      <c r="Y67" s="278"/>
      <c r="Z67" s="196"/>
      <c r="AA67" s="196"/>
      <c r="AB67" s="196"/>
      <c r="AC67" s="196"/>
      <c r="AD67" s="196"/>
      <c r="AE67" s="196"/>
      <c r="AF67" s="204"/>
      <c r="AG67" s="245"/>
      <c r="AH67" s="247"/>
      <c r="AI67" s="248"/>
      <c r="AJ67" s="248"/>
      <c r="AK67" s="248"/>
      <c r="AL67" s="248"/>
      <c r="AM67" s="248"/>
      <c r="AN67" s="248"/>
      <c r="AO67" s="249"/>
      <c r="AP67" s="249"/>
      <c r="AQ67" s="247"/>
      <c r="AR67" s="249"/>
      <c r="AS67" s="249"/>
      <c r="AT67" s="249"/>
      <c r="AU67" s="249"/>
      <c r="AV67" s="249"/>
      <c r="AW67" s="249"/>
      <c r="AX67" s="249"/>
      <c r="AY67" s="249"/>
      <c r="AZ67" s="247"/>
      <c r="BA67" s="248"/>
      <c r="BB67" s="248"/>
      <c r="BC67" s="248"/>
      <c r="BD67" s="248"/>
      <c r="BE67" s="248"/>
      <c r="BF67" s="248"/>
      <c r="BG67" s="248"/>
      <c r="BH67" s="248"/>
      <c r="BI67" s="247"/>
      <c r="BJ67" s="248"/>
      <c r="BK67" s="248"/>
      <c r="BL67" s="248"/>
      <c r="BM67" s="248"/>
      <c r="BN67" s="248"/>
      <c r="BO67" s="248"/>
      <c r="BP67" s="248"/>
      <c r="BQ67" s="248"/>
      <c r="BR67" s="250"/>
      <c r="BS67" s="251"/>
      <c r="BT67" s="251"/>
      <c r="BU67" s="226"/>
      <c r="BV67" s="266"/>
      <c r="BW67" s="266"/>
      <c r="BX67" s="266"/>
      <c r="BY67" s="266"/>
      <c r="BZ67" s="266"/>
      <c r="CA67" s="266"/>
      <c r="CB67" s="266"/>
      <c r="CC67" s="266"/>
    </row>
    <row r="68" spans="1:33" s="263" customFormat="1" ht="16.5">
      <c r="A68" s="301" t="s">
        <v>287</v>
      </c>
      <c r="B68" s="198" t="s">
        <v>285</v>
      </c>
      <c r="C68" s="301"/>
      <c r="D68" s="301"/>
      <c r="E68" s="301"/>
      <c r="F68" s="302"/>
      <c r="G68" s="196"/>
      <c r="H68" s="196"/>
      <c r="I68" s="196"/>
      <c r="J68" s="182"/>
      <c r="K68" s="294" t="s">
        <v>287</v>
      </c>
      <c r="L68" s="198" t="s">
        <v>285</v>
      </c>
      <c r="M68" s="294"/>
      <c r="N68" s="294"/>
      <c r="O68" s="294"/>
      <c r="P68" s="295"/>
      <c r="Q68" s="196"/>
      <c r="R68" s="196"/>
      <c r="S68" s="196">
        <v>0</v>
      </c>
      <c r="T68" s="196"/>
      <c r="U68" s="196"/>
      <c r="V68" s="197"/>
      <c r="W68" s="225"/>
      <c r="X68" s="225"/>
      <c r="Y68" s="226"/>
      <c r="Z68" s="226"/>
      <c r="AA68" s="226"/>
      <c r="AB68" s="226"/>
      <c r="AC68" s="226"/>
      <c r="AD68" s="226"/>
      <c r="AE68" s="226"/>
      <c r="AF68" s="226"/>
      <c r="AG68" s="226"/>
    </row>
    <row r="69" spans="1:33" s="263" customFormat="1" ht="16.5">
      <c r="A69" s="301" t="s">
        <v>288</v>
      </c>
      <c r="B69" s="198" t="s">
        <v>286</v>
      </c>
      <c r="C69" s="301"/>
      <c r="D69" s="301"/>
      <c r="E69" s="301"/>
      <c r="F69" s="302"/>
      <c r="G69" s="196"/>
      <c r="H69" s="196"/>
      <c r="I69" s="196"/>
      <c r="J69" s="196"/>
      <c r="K69" s="294" t="s">
        <v>288</v>
      </c>
      <c r="L69" s="198" t="s">
        <v>286</v>
      </c>
      <c r="M69" s="294"/>
      <c r="N69" s="294"/>
      <c r="O69" s="294"/>
      <c r="P69" s="295"/>
      <c r="Q69" s="196"/>
      <c r="R69" s="196"/>
      <c r="S69" s="196">
        <f>S70</f>
        <v>870</v>
      </c>
      <c r="T69" s="196"/>
      <c r="U69" s="196"/>
      <c r="V69" s="197"/>
      <c r="W69" s="225"/>
      <c r="X69" s="225"/>
      <c r="Y69" s="226"/>
      <c r="Z69" s="226"/>
      <c r="AA69" s="226"/>
      <c r="AB69" s="226"/>
      <c r="AC69" s="226"/>
      <c r="AD69" s="226"/>
      <c r="AE69" s="226"/>
      <c r="AF69" s="226"/>
      <c r="AG69" s="226"/>
    </row>
    <row r="70" spans="1:81" s="273" customFormat="1" ht="49.5">
      <c r="A70" s="164" t="s">
        <v>5</v>
      </c>
      <c r="B70" s="199" t="s">
        <v>213</v>
      </c>
      <c r="C70" s="229" t="s">
        <v>35</v>
      </c>
      <c r="D70" s="229" t="s">
        <v>44</v>
      </c>
      <c r="E70" s="229" t="s">
        <v>258</v>
      </c>
      <c r="F70" s="229"/>
      <c r="G70" s="182">
        <v>4340</v>
      </c>
      <c r="H70" s="182">
        <v>4340</v>
      </c>
      <c r="I70" s="182">
        <v>870</v>
      </c>
      <c r="J70" s="182">
        <v>870</v>
      </c>
      <c r="K70" s="164" t="s">
        <v>5</v>
      </c>
      <c r="L70" s="199" t="s">
        <v>213</v>
      </c>
      <c r="M70" s="229" t="s">
        <v>35</v>
      </c>
      <c r="N70" s="229" t="s">
        <v>44</v>
      </c>
      <c r="O70" s="170" t="s">
        <v>272</v>
      </c>
      <c r="P70" s="170" t="s">
        <v>276</v>
      </c>
      <c r="Q70" s="182">
        <v>4340</v>
      </c>
      <c r="R70" s="182">
        <v>4340</v>
      </c>
      <c r="S70" s="182">
        <v>870</v>
      </c>
      <c r="T70" s="182"/>
      <c r="U70" s="182"/>
      <c r="V70" s="182"/>
      <c r="W70" s="218">
        <v>870</v>
      </c>
      <c r="X70" s="218">
        <v>870</v>
      </c>
      <c r="Y70" s="229" t="s">
        <v>211</v>
      </c>
      <c r="Z70" s="182">
        <v>4340</v>
      </c>
      <c r="AA70" s="182">
        <v>4340</v>
      </c>
      <c r="AB70" s="182">
        <v>870</v>
      </c>
      <c r="AC70" s="182">
        <v>870</v>
      </c>
      <c r="AD70" s="182"/>
      <c r="AE70" s="182"/>
      <c r="AF70" s="218">
        <v>870</v>
      </c>
      <c r="AG70" s="246">
        <v>870</v>
      </c>
      <c r="AH70" s="252"/>
      <c r="AI70" s="253"/>
      <c r="AJ70" s="253"/>
      <c r="AK70" s="253"/>
      <c r="AL70" s="253"/>
      <c r="AM70" s="253"/>
      <c r="AN70" s="253"/>
      <c r="AO70" s="254"/>
      <c r="AP70" s="254"/>
      <c r="AQ70" s="252"/>
      <c r="AR70" s="254"/>
      <c r="AS70" s="254"/>
      <c r="AT70" s="254"/>
      <c r="AU70" s="254"/>
      <c r="AV70" s="254"/>
      <c r="AW70" s="254"/>
      <c r="AX70" s="254"/>
      <c r="AY70" s="254"/>
      <c r="AZ70" s="252"/>
      <c r="BA70" s="253"/>
      <c r="BB70" s="253"/>
      <c r="BC70" s="253"/>
      <c r="BD70" s="253"/>
      <c r="BE70" s="253"/>
      <c r="BF70" s="253"/>
      <c r="BG70" s="253"/>
      <c r="BH70" s="253"/>
      <c r="BI70" s="252"/>
      <c r="BJ70" s="253"/>
      <c r="BK70" s="253"/>
      <c r="BL70" s="253"/>
      <c r="BM70" s="253"/>
      <c r="BN70" s="253"/>
      <c r="BO70" s="253"/>
      <c r="BP70" s="253"/>
      <c r="BQ70" s="253"/>
      <c r="BR70" s="255"/>
      <c r="BS70" s="244"/>
      <c r="BT70" s="244"/>
      <c r="BU70" s="221"/>
      <c r="BV70" s="221"/>
      <c r="BW70" s="221"/>
      <c r="BX70" s="221"/>
      <c r="BY70" s="221"/>
      <c r="BZ70" s="221"/>
      <c r="CA70" s="221"/>
      <c r="CB70" s="221"/>
      <c r="CC70" s="221"/>
    </row>
    <row r="71" spans="1:81" s="267" customFormat="1" ht="16.5">
      <c r="A71" s="301"/>
      <c r="B71" s="198"/>
      <c r="C71" s="301"/>
      <c r="D71" s="301"/>
      <c r="E71" s="301"/>
      <c r="F71" s="301"/>
      <c r="G71" s="196"/>
      <c r="H71" s="196"/>
      <c r="I71" s="196"/>
      <c r="J71" s="196"/>
      <c r="K71" s="301" t="s">
        <v>303</v>
      </c>
      <c r="L71" s="198" t="s">
        <v>304</v>
      </c>
      <c r="M71" s="301"/>
      <c r="N71" s="301"/>
      <c r="O71" s="301"/>
      <c r="P71" s="301"/>
      <c r="Q71" s="196">
        <f>Q72+Q89</f>
        <v>0</v>
      </c>
      <c r="R71" s="196">
        <f>R72+R89</f>
        <v>0</v>
      </c>
      <c r="S71" s="196">
        <f>S72</f>
        <v>2818</v>
      </c>
      <c r="T71" s="196">
        <f>T72</f>
        <v>0</v>
      </c>
      <c r="U71" s="196"/>
      <c r="V71" s="196"/>
      <c r="W71" s="204" t="e">
        <f>W72+W89</f>
        <v>#REF!</v>
      </c>
      <c r="X71" s="204" t="e">
        <f>X72+X89</f>
        <v>#REF!</v>
      </c>
      <c r="Y71" s="301"/>
      <c r="Z71" s="196">
        <f aca="true" t="shared" si="1" ref="Z71:AG71">Z72+Z89</f>
        <v>0</v>
      </c>
      <c r="AA71" s="196">
        <f t="shared" si="1"/>
        <v>0</v>
      </c>
      <c r="AB71" s="196">
        <f t="shared" si="1"/>
        <v>0</v>
      </c>
      <c r="AC71" s="196">
        <f t="shared" si="1"/>
        <v>0</v>
      </c>
      <c r="AD71" s="196" t="e">
        <f t="shared" si="1"/>
        <v>#REF!</v>
      </c>
      <c r="AE71" s="196" t="e">
        <f t="shared" si="1"/>
        <v>#REF!</v>
      </c>
      <c r="AF71" s="204" t="e">
        <f t="shared" si="1"/>
        <v>#REF!</v>
      </c>
      <c r="AG71" s="245" t="e">
        <f t="shared" si="1"/>
        <v>#REF!</v>
      </c>
      <c r="AH71" s="247"/>
      <c r="AI71" s="248"/>
      <c r="AJ71" s="248"/>
      <c r="AK71" s="248"/>
      <c r="AL71" s="248"/>
      <c r="AM71" s="248"/>
      <c r="AN71" s="248"/>
      <c r="AO71" s="249"/>
      <c r="AP71" s="249"/>
      <c r="AQ71" s="247"/>
      <c r="AR71" s="249"/>
      <c r="AS71" s="249"/>
      <c r="AT71" s="249"/>
      <c r="AU71" s="249"/>
      <c r="AV71" s="249"/>
      <c r="AW71" s="249"/>
      <c r="AX71" s="249"/>
      <c r="AY71" s="249"/>
      <c r="AZ71" s="247"/>
      <c r="BA71" s="248"/>
      <c r="BB71" s="248"/>
      <c r="BC71" s="248"/>
      <c r="BD71" s="248"/>
      <c r="BE71" s="248"/>
      <c r="BF71" s="248"/>
      <c r="BG71" s="248"/>
      <c r="BH71" s="248"/>
      <c r="BI71" s="247"/>
      <c r="BJ71" s="248"/>
      <c r="BK71" s="248"/>
      <c r="BL71" s="248"/>
      <c r="BM71" s="248"/>
      <c r="BN71" s="248"/>
      <c r="BO71" s="248"/>
      <c r="BP71" s="248"/>
      <c r="BQ71" s="248"/>
      <c r="BR71" s="250"/>
      <c r="BS71" s="251"/>
      <c r="BT71" s="251"/>
      <c r="BU71" s="226"/>
      <c r="BV71" s="266"/>
      <c r="BW71" s="266"/>
      <c r="BX71" s="266"/>
      <c r="BY71" s="266"/>
      <c r="BZ71" s="266"/>
      <c r="CA71" s="266"/>
      <c r="CB71" s="266"/>
      <c r="CC71" s="266"/>
    </row>
    <row r="72" spans="1:81" s="267" customFormat="1" ht="16.5">
      <c r="A72" s="301"/>
      <c r="B72" s="198"/>
      <c r="C72" s="301"/>
      <c r="D72" s="301"/>
      <c r="E72" s="301"/>
      <c r="F72" s="301"/>
      <c r="G72" s="196"/>
      <c r="H72" s="196"/>
      <c r="I72" s="196"/>
      <c r="J72" s="196"/>
      <c r="K72" s="301">
        <v>1</v>
      </c>
      <c r="L72" s="198" t="s">
        <v>157</v>
      </c>
      <c r="M72" s="301"/>
      <c r="N72" s="301"/>
      <c r="O72" s="301"/>
      <c r="P72" s="301"/>
      <c r="Q72" s="196"/>
      <c r="R72" s="196"/>
      <c r="S72" s="196">
        <f>S73</f>
        <v>2818</v>
      </c>
      <c r="T72" s="196">
        <f>T73</f>
        <v>0</v>
      </c>
      <c r="U72" s="196"/>
      <c r="V72" s="196"/>
      <c r="W72" s="204" t="e">
        <f>SUM(#REF!)</f>
        <v>#REF!</v>
      </c>
      <c r="X72" s="204" t="e">
        <f>SUM(#REF!)</f>
        <v>#REF!</v>
      </c>
      <c r="Y72" s="301"/>
      <c r="Z72" s="196"/>
      <c r="AA72" s="196"/>
      <c r="AB72" s="196"/>
      <c r="AC72" s="196"/>
      <c r="AD72" s="196" t="e">
        <f>SUM(#REF!)</f>
        <v>#REF!</v>
      </c>
      <c r="AE72" s="196" t="e">
        <f>SUM(#REF!)</f>
        <v>#REF!</v>
      </c>
      <c r="AF72" s="204" t="e">
        <f>SUM(#REF!)</f>
        <v>#REF!</v>
      </c>
      <c r="AG72" s="245" t="e">
        <f>SUM(#REF!)</f>
        <v>#REF!</v>
      </c>
      <c r="AH72" s="247"/>
      <c r="AI72" s="248"/>
      <c r="AJ72" s="248"/>
      <c r="AK72" s="248"/>
      <c r="AL72" s="248"/>
      <c r="AM72" s="248"/>
      <c r="AN72" s="248"/>
      <c r="AO72" s="249"/>
      <c r="AP72" s="249"/>
      <c r="AQ72" s="247"/>
      <c r="AR72" s="249"/>
      <c r="AS72" s="249"/>
      <c r="AT72" s="249"/>
      <c r="AU72" s="249"/>
      <c r="AV72" s="249"/>
      <c r="AW72" s="249"/>
      <c r="AX72" s="249"/>
      <c r="AY72" s="249"/>
      <c r="AZ72" s="247"/>
      <c r="BA72" s="248"/>
      <c r="BB72" s="248"/>
      <c r="BC72" s="248"/>
      <c r="BD72" s="248"/>
      <c r="BE72" s="248"/>
      <c r="BF72" s="248"/>
      <c r="BG72" s="248"/>
      <c r="BH72" s="248"/>
      <c r="BI72" s="247"/>
      <c r="BJ72" s="248"/>
      <c r="BK72" s="248"/>
      <c r="BL72" s="248"/>
      <c r="BM72" s="248"/>
      <c r="BN72" s="248"/>
      <c r="BO72" s="248"/>
      <c r="BP72" s="248"/>
      <c r="BQ72" s="248"/>
      <c r="BR72" s="250"/>
      <c r="BS72" s="251"/>
      <c r="BT72" s="251"/>
      <c r="BU72" s="226"/>
      <c r="BV72" s="266"/>
      <c r="BW72" s="266"/>
      <c r="BX72" s="266"/>
      <c r="BY72" s="266"/>
      <c r="BZ72" s="266"/>
      <c r="CA72" s="266"/>
      <c r="CB72" s="266"/>
      <c r="CC72" s="266"/>
    </row>
    <row r="73" spans="1:81" s="267" customFormat="1" ht="33">
      <c r="A73" s="301"/>
      <c r="B73" s="198"/>
      <c r="C73" s="301"/>
      <c r="D73" s="301"/>
      <c r="E73" s="301"/>
      <c r="F73" s="301"/>
      <c r="G73" s="196"/>
      <c r="H73" s="196"/>
      <c r="I73" s="196"/>
      <c r="J73" s="196"/>
      <c r="K73" s="301" t="s">
        <v>16</v>
      </c>
      <c r="L73" s="198" t="s">
        <v>254</v>
      </c>
      <c r="M73" s="301"/>
      <c r="N73" s="301"/>
      <c r="O73" s="301"/>
      <c r="P73" s="301"/>
      <c r="Q73" s="196"/>
      <c r="R73" s="196"/>
      <c r="S73" s="196">
        <f>S74+S75</f>
        <v>2818</v>
      </c>
      <c r="T73" s="196">
        <v>0</v>
      </c>
      <c r="U73" s="196"/>
      <c r="V73" s="196"/>
      <c r="W73" s="204"/>
      <c r="X73" s="204"/>
      <c r="Y73" s="301"/>
      <c r="Z73" s="196"/>
      <c r="AA73" s="196"/>
      <c r="AB73" s="196"/>
      <c r="AC73" s="196"/>
      <c r="AD73" s="196"/>
      <c r="AE73" s="196"/>
      <c r="AF73" s="204"/>
      <c r="AG73" s="245"/>
      <c r="AH73" s="247"/>
      <c r="AI73" s="248"/>
      <c r="AJ73" s="248"/>
      <c r="AK73" s="248"/>
      <c r="AL73" s="248"/>
      <c r="AM73" s="248"/>
      <c r="AN73" s="248"/>
      <c r="AO73" s="249"/>
      <c r="AP73" s="249"/>
      <c r="AQ73" s="247"/>
      <c r="AR73" s="249"/>
      <c r="AS73" s="249"/>
      <c r="AT73" s="249"/>
      <c r="AU73" s="249"/>
      <c r="AV73" s="249"/>
      <c r="AW73" s="249"/>
      <c r="AX73" s="249"/>
      <c r="AY73" s="249"/>
      <c r="AZ73" s="247"/>
      <c r="BA73" s="248"/>
      <c r="BB73" s="248"/>
      <c r="BC73" s="248"/>
      <c r="BD73" s="248"/>
      <c r="BE73" s="248"/>
      <c r="BF73" s="248"/>
      <c r="BG73" s="248"/>
      <c r="BH73" s="248"/>
      <c r="BI73" s="247"/>
      <c r="BJ73" s="248"/>
      <c r="BK73" s="248"/>
      <c r="BL73" s="248"/>
      <c r="BM73" s="248"/>
      <c r="BN73" s="248"/>
      <c r="BO73" s="248"/>
      <c r="BP73" s="248"/>
      <c r="BQ73" s="248"/>
      <c r="BR73" s="250"/>
      <c r="BS73" s="251"/>
      <c r="BT73" s="251"/>
      <c r="BU73" s="226"/>
      <c r="BV73" s="266"/>
      <c r="BW73" s="266"/>
      <c r="BX73" s="266"/>
      <c r="BY73" s="266"/>
      <c r="BZ73" s="266"/>
      <c r="CA73" s="266"/>
      <c r="CB73" s="266"/>
      <c r="CC73" s="266"/>
    </row>
    <row r="74" spans="1:33" s="263" customFormat="1" ht="16.5">
      <c r="A74" s="301"/>
      <c r="B74" s="198"/>
      <c r="C74" s="301"/>
      <c r="D74" s="301"/>
      <c r="E74" s="301"/>
      <c r="F74" s="302"/>
      <c r="G74" s="196"/>
      <c r="H74" s="196"/>
      <c r="I74" s="196"/>
      <c r="J74" s="182"/>
      <c r="K74" s="301" t="s">
        <v>287</v>
      </c>
      <c r="L74" s="198" t="s">
        <v>285</v>
      </c>
      <c r="M74" s="301"/>
      <c r="N74" s="301"/>
      <c r="O74" s="301"/>
      <c r="P74" s="302"/>
      <c r="Q74" s="196"/>
      <c r="R74" s="196"/>
      <c r="S74" s="196">
        <v>0</v>
      </c>
      <c r="T74" s="196"/>
      <c r="U74" s="196"/>
      <c r="V74" s="197"/>
      <c r="W74" s="225"/>
      <c r="X74" s="225"/>
      <c r="Y74" s="226"/>
      <c r="Z74" s="226"/>
      <c r="AA74" s="226"/>
      <c r="AB74" s="226"/>
      <c r="AC74" s="226"/>
      <c r="AD74" s="226"/>
      <c r="AE74" s="226"/>
      <c r="AF74" s="226"/>
      <c r="AG74" s="226"/>
    </row>
    <row r="75" spans="1:33" s="263" customFormat="1" ht="16.5">
      <c r="A75" s="301"/>
      <c r="B75" s="198"/>
      <c r="C75" s="301"/>
      <c r="D75" s="301"/>
      <c r="E75" s="301"/>
      <c r="F75" s="302"/>
      <c r="G75" s="196"/>
      <c r="H75" s="196"/>
      <c r="I75" s="196"/>
      <c r="J75" s="196"/>
      <c r="K75" s="301" t="s">
        <v>288</v>
      </c>
      <c r="L75" s="198" t="s">
        <v>286</v>
      </c>
      <c r="M75" s="301"/>
      <c r="N75" s="301"/>
      <c r="O75" s="301"/>
      <c r="P75" s="302"/>
      <c r="Q75" s="196"/>
      <c r="R75" s="196"/>
      <c r="S75" s="196">
        <f>SUM(S76:S76)</f>
        <v>2818</v>
      </c>
      <c r="T75" s="196"/>
      <c r="U75" s="196"/>
      <c r="V75" s="197"/>
      <c r="W75" s="225"/>
      <c r="X75" s="225"/>
      <c r="Y75" s="226"/>
      <c r="Z75" s="226"/>
      <c r="AA75" s="226"/>
      <c r="AB75" s="226"/>
      <c r="AC75" s="226"/>
      <c r="AD75" s="226"/>
      <c r="AE75" s="226"/>
      <c r="AF75" s="226"/>
      <c r="AG75" s="226"/>
    </row>
    <row r="76" spans="1:33" s="273" customFormat="1" ht="66">
      <c r="A76" s="164"/>
      <c r="B76" s="199"/>
      <c r="C76" s="229"/>
      <c r="D76" s="229"/>
      <c r="E76" s="305"/>
      <c r="F76" s="200"/>
      <c r="G76" s="182"/>
      <c r="H76" s="182"/>
      <c r="I76" s="182"/>
      <c r="J76" s="182"/>
      <c r="K76" s="322" t="s">
        <v>5</v>
      </c>
      <c r="L76" s="308" t="s">
        <v>197</v>
      </c>
      <c r="M76" s="309" t="s">
        <v>35</v>
      </c>
      <c r="N76" s="309" t="s">
        <v>45</v>
      </c>
      <c r="O76" s="309" t="s">
        <v>272</v>
      </c>
      <c r="P76" s="309" t="s">
        <v>223</v>
      </c>
      <c r="Q76" s="307">
        <v>8000</v>
      </c>
      <c r="R76" s="307">
        <v>8000</v>
      </c>
      <c r="S76" s="307">
        <v>2818</v>
      </c>
      <c r="T76" s="280"/>
      <c r="U76" s="280"/>
      <c r="V76" s="281" t="s">
        <v>302</v>
      </c>
      <c r="W76" s="227"/>
      <c r="X76" s="227"/>
      <c r="Y76" s="221"/>
      <c r="Z76" s="221"/>
      <c r="AA76" s="221"/>
      <c r="AB76" s="221"/>
      <c r="AC76" s="221"/>
      <c r="AD76" s="221"/>
      <c r="AE76" s="221"/>
      <c r="AF76" s="221"/>
      <c r="AG76" s="221"/>
    </row>
    <row r="77" spans="1:81" s="267" customFormat="1" ht="16.5">
      <c r="A77" s="340"/>
      <c r="B77" s="198"/>
      <c r="C77" s="340"/>
      <c r="D77" s="340"/>
      <c r="E77" s="340"/>
      <c r="F77" s="340"/>
      <c r="G77" s="196"/>
      <c r="H77" s="196"/>
      <c r="I77" s="196"/>
      <c r="J77" s="196"/>
      <c r="K77" s="340" t="s">
        <v>314</v>
      </c>
      <c r="L77" s="198" t="s">
        <v>313</v>
      </c>
      <c r="M77" s="340"/>
      <c r="N77" s="340"/>
      <c r="O77" s="340"/>
      <c r="P77" s="340"/>
      <c r="Q77" s="196">
        <f>Q78+Q95</f>
        <v>0</v>
      </c>
      <c r="R77" s="196">
        <f>R78+R95</f>
        <v>0</v>
      </c>
      <c r="S77" s="196">
        <f>S78</f>
        <v>300</v>
      </c>
      <c r="T77" s="196">
        <f>T78</f>
        <v>0</v>
      </c>
      <c r="U77" s="196"/>
      <c r="V77" s="196"/>
      <c r="W77" s="204" t="e">
        <f>W78+W95</f>
        <v>#REF!</v>
      </c>
      <c r="X77" s="204" t="e">
        <f>X78+X95</f>
        <v>#REF!</v>
      </c>
      <c r="Y77" s="340"/>
      <c r="Z77" s="196">
        <f aca="true" t="shared" si="2" ref="Z77:AG77">Z78+Z95</f>
        <v>0</v>
      </c>
      <c r="AA77" s="196">
        <f t="shared" si="2"/>
        <v>0</v>
      </c>
      <c r="AB77" s="196">
        <f t="shared" si="2"/>
        <v>0</v>
      </c>
      <c r="AC77" s="196">
        <f t="shared" si="2"/>
        <v>0</v>
      </c>
      <c r="AD77" s="196" t="e">
        <f t="shared" si="2"/>
        <v>#REF!</v>
      </c>
      <c r="AE77" s="196" t="e">
        <f t="shared" si="2"/>
        <v>#REF!</v>
      </c>
      <c r="AF77" s="204" t="e">
        <f t="shared" si="2"/>
        <v>#REF!</v>
      </c>
      <c r="AG77" s="245" t="e">
        <f t="shared" si="2"/>
        <v>#REF!</v>
      </c>
      <c r="AH77" s="247"/>
      <c r="AI77" s="248"/>
      <c r="AJ77" s="248"/>
      <c r="AK77" s="248"/>
      <c r="AL77" s="248"/>
      <c r="AM77" s="248"/>
      <c r="AN77" s="248"/>
      <c r="AO77" s="249"/>
      <c r="AP77" s="249"/>
      <c r="AQ77" s="247"/>
      <c r="AR77" s="249"/>
      <c r="AS77" s="249"/>
      <c r="AT77" s="249"/>
      <c r="AU77" s="249"/>
      <c r="AV77" s="249"/>
      <c r="AW77" s="249"/>
      <c r="AX77" s="249"/>
      <c r="AY77" s="249"/>
      <c r="AZ77" s="247"/>
      <c r="BA77" s="248"/>
      <c r="BB77" s="248"/>
      <c r="BC77" s="248"/>
      <c r="BD77" s="248"/>
      <c r="BE77" s="248"/>
      <c r="BF77" s="248"/>
      <c r="BG77" s="248"/>
      <c r="BH77" s="248"/>
      <c r="BI77" s="247"/>
      <c r="BJ77" s="248"/>
      <c r="BK77" s="248"/>
      <c r="BL77" s="248"/>
      <c r="BM77" s="248"/>
      <c r="BN77" s="248"/>
      <c r="BO77" s="248"/>
      <c r="BP77" s="248"/>
      <c r="BQ77" s="248"/>
      <c r="BR77" s="250"/>
      <c r="BS77" s="251"/>
      <c r="BT77" s="251"/>
      <c r="BU77" s="226"/>
      <c r="BV77" s="266"/>
      <c r="BW77" s="266"/>
      <c r="BX77" s="266"/>
      <c r="BY77" s="266"/>
      <c r="BZ77" s="266"/>
      <c r="CA77" s="266"/>
      <c r="CB77" s="266"/>
      <c r="CC77" s="266"/>
    </row>
    <row r="78" spans="1:81" s="267" customFormat="1" ht="16.5">
      <c r="A78" s="340"/>
      <c r="B78" s="198"/>
      <c r="C78" s="340"/>
      <c r="D78" s="340"/>
      <c r="E78" s="340"/>
      <c r="F78" s="340"/>
      <c r="G78" s="196"/>
      <c r="H78" s="196"/>
      <c r="I78" s="196"/>
      <c r="J78" s="196"/>
      <c r="K78" s="340">
        <v>1</v>
      </c>
      <c r="L78" s="198" t="s">
        <v>157</v>
      </c>
      <c r="M78" s="340"/>
      <c r="N78" s="340"/>
      <c r="O78" s="340"/>
      <c r="P78" s="340"/>
      <c r="Q78" s="196"/>
      <c r="R78" s="196"/>
      <c r="S78" s="196">
        <f>S79</f>
        <v>300</v>
      </c>
      <c r="T78" s="196">
        <f>T79</f>
        <v>0</v>
      </c>
      <c r="U78" s="196"/>
      <c r="V78" s="196"/>
      <c r="W78" s="204" t="e">
        <f>SUM(#REF!)</f>
        <v>#REF!</v>
      </c>
      <c r="X78" s="204" t="e">
        <f>SUM(#REF!)</f>
        <v>#REF!</v>
      </c>
      <c r="Y78" s="340"/>
      <c r="Z78" s="196"/>
      <c r="AA78" s="196"/>
      <c r="AB78" s="196"/>
      <c r="AC78" s="196"/>
      <c r="AD78" s="196" t="e">
        <f>SUM(#REF!)</f>
        <v>#REF!</v>
      </c>
      <c r="AE78" s="196" t="e">
        <f>SUM(#REF!)</f>
        <v>#REF!</v>
      </c>
      <c r="AF78" s="204" t="e">
        <f>SUM(#REF!)</f>
        <v>#REF!</v>
      </c>
      <c r="AG78" s="245" t="e">
        <f>SUM(#REF!)</f>
        <v>#REF!</v>
      </c>
      <c r="AH78" s="247"/>
      <c r="AI78" s="248"/>
      <c r="AJ78" s="248"/>
      <c r="AK78" s="248"/>
      <c r="AL78" s="248"/>
      <c r="AM78" s="248"/>
      <c r="AN78" s="248"/>
      <c r="AO78" s="249"/>
      <c r="AP78" s="249"/>
      <c r="AQ78" s="247"/>
      <c r="AR78" s="249"/>
      <c r="AS78" s="249"/>
      <c r="AT78" s="249"/>
      <c r="AU78" s="249"/>
      <c r="AV78" s="249"/>
      <c r="AW78" s="249"/>
      <c r="AX78" s="249"/>
      <c r="AY78" s="249"/>
      <c r="AZ78" s="247"/>
      <c r="BA78" s="248"/>
      <c r="BB78" s="248"/>
      <c r="BC78" s="248"/>
      <c r="BD78" s="248"/>
      <c r="BE78" s="248"/>
      <c r="BF78" s="248"/>
      <c r="BG78" s="248"/>
      <c r="BH78" s="248"/>
      <c r="BI78" s="247"/>
      <c r="BJ78" s="248"/>
      <c r="BK78" s="248"/>
      <c r="BL78" s="248"/>
      <c r="BM78" s="248"/>
      <c r="BN78" s="248"/>
      <c r="BO78" s="248"/>
      <c r="BP78" s="248"/>
      <c r="BQ78" s="248"/>
      <c r="BR78" s="250"/>
      <c r="BS78" s="251"/>
      <c r="BT78" s="251"/>
      <c r="BU78" s="226"/>
      <c r="BV78" s="266"/>
      <c r="BW78" s="266"/>
      <c r="BX78" s="266"/>
      <c r="BY78" s="266"/>
      <c r="BZ78" s="266"/>
      <c r="CA78" s="266"/>
      <c r="CB78" s="266"/>
      <c r="CC78" s="266"/>
    </row>
    <row r="79" spans="1:81" s="267" customFormat="1" ht="33">
      <c r="A79" s="340"/>
      <c r="B79" s="198"/>
      <c r="C79" s="340"/>
      <c r="D79" s="340"/>
      <c r="E79" s="340"/>
      <c r="F79" s="340"/>
      <c r="G79" s="196"/>
      <c r="H79" s="196"/>
      <c r="I79" s="196"/>
      <c r="J79" s="196"/>
      <c r="K79" s="340" t="s">
        <v>16</v>
      </c>
      <c r="L79" s="198" t="s">
        <v>254</v>
      </c>
      <c r="M79" s="340"/>
      <c r="N79" s="340"/>
      <c r="O79" s="340"/>
      <c r="P79" s="340"/>
      <c r="Q79" s="196"/>
      <c r="R79" s="196"/>
      <c r="S79" s="196">
        <f>S80+S81</f>
        <v>300</v>
      </c>
      <c r="T79" s="196">
        <v>0</v>
      </c>
      <c r="U79" s="196"/>
      <c r="V79" s="196"/>
      <c r="W79" s="204"/>
      <c r="X79" s="204"/>
      <c r="Y79" s="340"/>
      <c r="Z79" s="196"/>
      <c r="AA79" s="196"/>
      <c r="AB79" s="196"/>
      <c r="AC79" s="196"/>
      <c r="AD79" s="196"/>
      <c r="AE79" s="196"/>
      <c r="AF79" s="204"/>
      <c r="AG79" s="245"/>
      <c r="AH79" s="247"/>
      <c r="AI79" s="248"/>
      <c r="AJ79" s="248"/>
      <c r="AK79" s="248"/>
      <c r="AL79" s="248"/>
      <c r="AM79" s="248"/>
      <c r="AN79" s="248"/>
      <c r="AO79" s="249"/>
      <c r="AP79" s="249"/>
      <c r="AQ79" s="247"/>
      <c r="AR79" s="249"/>
      <c r="AS79" s="249"/>
      <c r="AT79" s="249"/>
      <c r="AU79" s="249"/>
      <c r="AV79" s="249"/>
      <c r="AW79" s="249"/>
      <c r="AX79" s="249"/>
      <c r="AY79" s="249"/>
      <c r="AZ79" s="247"/>
      <c r="BA79" s="248"/>
      <c r="BB79" s="248"/>
      <c r="BC79" s="248"/>
      <c r="BD79" s="248"/>
      <c r="BE79" s="248"/>
      <c r="BF79" s="248"/>
      <c r="BG79" s="248"/>
      <c r="BH79" s="248"/>
      <c r="BI79" s="247"/>
      <c r="BJ79" s="248"/>
      <c r="BK79" s="248"/>
      <c r="BL79" s="248"/>
      <c r="BM79" s="248"/>
      <c r="BN79" s="248"/>
      <c r="BO79" s="248"/>
      <c r="BP79" s="248"/>
      <c r="BQ79" s="248"/>
      <c r="BR79" s="250"/>
      <c r="BS79" s="251"/>
      <c r="BT79" s="251"/>
      <c r="BU79" s="226"/>
      <c r="BV79" s="266"/>
      <c r="BW79" s="266"/>
      <c r="BX79" s="266"/>
      <c r="BY79" s="266"/>
      <c r="BZ79" s="266"/>
      <c r="CA79" s="266"/>
      <c r="CB79" s="266"/>
      <c r="CC79" s="266"/>
    </row>
    <row r="80" spans="1:33" s="263" customFormat="1" ht="16.5">
      <c r="A80" s="340"/>
      <c r="B80" s="198"/>
      <c r="C80" s="340"/>
      <c r="D80" s="340"/>
      <c r="E80" s="340"/>
      <c r="F80" s="341"/>
      <c r="G80" s="196"/>
      <c r="H80" s="196"/>
      <c r="I80" s="196"/>
      <c r="J80" s="182"/>
      <c r="K80" s="340" t="s">
        <v>287</v>
      </c>
      <c r="L80" s="198" t="s">
        <v>285</v>
      </c>
      <c r="M80" s="340"/>
      <c r="N80" s="340"/>
      <c r="O80" s="340"/>
      <c r="P80" s="341"/>
      <c r="Q80" s="196"/>
      <c r="R80" s="196"/>
      <c r="S80" s="196">
        <v>0</v>
      </c>
      <c r="T80" s="196"/>
      <c r="U80" s="196"/>
      <c r="V80" s="197"/>
      <c r="W80" s="225"/>
      <c r="X80" s="225"/>
      <c r="Y80" s="226"/>
      <c r="Z80" s="226"/>
      <c r="AA80" s="226"/>
      <c r="AB80" s="226"/>
      <c r="AC80" s="226"/>
      <c r="AD80" s="226"/>
      <c r="AE80" s="226"/>
      <c r="AF80" s="226"/>
      <c r="AG80" s="226"/>
    </row>
    <row r="81" spans="1:33" s="263" customFormat="1" ht="16.5">
      <c r="A81" s="340"/>
      <c r="B81" s="198"/>
      <c r="C81" s="340"/>
      <c r="D81" s="340"/>
      <c r="E81" s="340"/>
      <c r="F81" s="341"/>
      <c r="G81" s="196"/>
      <c r="H81" s="196"/>
      <c r="I81" s="196"/>
      <c r="J81" s="196"/>
      <c r="K81" s="340" t="s">
        <v>288</v>
      </c>
      <c r="L81" s="198" t="s">
        <v>286</v>
      </c>
      <c r="M81" s="340"/>
      <c r="N81" s="340"/>
      <c r="O81" s="340"/>
      <c r="P81" s="341"/>
      <c r="Q81" s="196"/>
      <c r="R81" s="196"/>
      <c r="S81" s="196">
        <f>SUM(S82:S82)</f>
        <v>300</v>
      </c>
      <c r="T81" s="196"/>
      <c r="U81" s="196"/>
      <c r="V81" s="197"/>
      <c r="W81" s="225"/>
      <c r="X81" s="225"/>
      <c r="Y81" s="226"/>
      <c r="Z81" s="226"/>
      <c r="AA81" s="226"/>
      <c r="AB81" s="226"/>
      <c r="AC81" s="226"/>
      <c r="AD81" s="226"/>
      <c r="AE81" s="226"/>
      <c r="AF81" s="226"/>
      <c r="AG81" s="226"/>
    </row>
    <row r="82" spans="1:33" s="273" customFormat="1" ht="49.5">
      <c r="A82" s="164"/>
      <c r="B82" s="199"/>
      <c r="C82" s="229"/>
      <c r="D82" s="229"/>
      <c r="E82" s="305"/>
      <c r="F82" s="200"/>
      <c r="G82" s="182"/>
      <c r="H82" s="182"/>
      <c r="I82" s="182"/>
      <c r="J82" s="182"/>
      <c r="K82" s="322" t="s">
        <v>5</v>
      </c>
      <c r="L82" s="308" t="s">
        <v>197</v>
      </c>
      <c r="M82" s="309" t="s">
        <v>35</v>
      </c>
      <c r="N82" s="309" t="s">
        <v>45</v>
      </c>
      <c r="O82" s="309" t="s">
        <v>272</v>
      </c>
      <c r="P82" s="309" t="s">
        <v>223</v>
      </c>
      <c r="Q82" s="307">
        <v>8000</v>
      </c>
      <c r="R82" s="307">
        <v>8000</v>
      </c>
      <c r="S82" s="307">
        <v>300</v>
      </c>
      <c r="T82" s="280"/>
      <c r="U82" s="280"/>
      <c r="V82" s="281" t="s">
        <v>302</v>
      </c>
      <c r="W82" s="227"/>
      <c r="X82" s="227"/>
      <c r="Y82" s="221"/>
      <c r="Z82" s="221"/>
      <c r="AA82" s="221"/>
      <c r="AB82" s="221"/>
      <c r="AC82" s="221"/>
      <c r="AD82" s="221"/>
      <c r="AE82" s="221"/>
      <c r="AF82" s="221"/>
      <c r="AG82" s="221"/>
    </row>
    <row r="83" spans="1:22" ht="49.5" customHeight="1">
      <c r="A83" s="382"/>
      <c r="B83" s="383"/>
      <c r="C83" s="383"/>
      <c r="D83" s="383"/>
      <c r="E83" s="383"/>
      <c r="F83" s="383"/>
      <c r="G83" s="383"/>
      <c r="H83" s="383"/>
      <c r="I83" s="383"/>
      <c r="J83" s="383"/>
      <c r="K83" s="383"/>
      <c r="L83" s="383"/>
      <c r="M83" s="383"/>
      <c r="N83" s="383"/>
      <c r="O83" s="383"/>
      <c r="P83" s="383"/>
      <c r="Q83" s="383"/>
      <c r="R83" s="383"/>
      <c r="S83" s="383"/>
      <c r="T83" s="383"/>
      <c r="U83" s="383"/>
      <c r="V83" s="383"/>
    </row>
  </sheetData>
  <sheetProtection/>
  <mergeCells count="40">
    <mergeCell ref="E9:E13"/>
    <mergeCell ref="A1:V1"/>
    <mergeCell ref="F7:V7"/>
    <mergeCell ref="A4:V4"/>
    <mergeCell ref="M9:M13"/>
    <mergeCell ref="N9:N13"/>
    <mergeCell ref="O9:O13"/>
    <mergeCell ref="G12:G13"/>
    <mergeCell ref="I12:I13"/>
    <mergeCell ref="F12:F13"/>
    <mergeCell ref="A83:V83"/>
    <mergeCell ref="A3:V3"/>
    <mergeCell ref="X11:X13"/>
    <mergeCell ref="A2:V2"/>
    <mergeCell ref="A6:V6"/>
    <mergeCell ref="A5:V5"/>
    <mergeCell ref="F9:J9"/>
    <mergeCell ref="C9:C13"/>
    <mergeCell ref="L9:L13"/>
    <mergeCell ref="D9:D13"/>
    <mergeCell ref="T12:U12"/>
    <mergeCell ref="S10:U11"/>
    <mergeCell ref="A9:A13"/>
    <mergeCell ref="F10:H11"/>
    <mergeCell ref="I10:J11"/>
    <mergeCell ref="H12:H13"/>
    <mergeCell ref="J12:J13"/>
    <mergeCell ref="P12:P13"/>
    <mergeCell ref="Q12:Q13"/>
    <mergeCell ref="R12:R13"/>
    <mergeCell ref="B9:B13"/>
    <mergeCell ref="K9:K13"/>
    <mergeCell ref="P10:R11"/>
    <mergeCell ref="S12:S13"/>
    <mergeCell ref="Y11:Y13"/>
    <mergeCell ref="W11:W13"/>
    <mergeCell ref="V8:V13"/>
    <mergeCell ref="A8:J8"/>
    <mergeCell ref="K8:U8"/>
    <mergeCell ref="P9:U9"/>
  </mergeCells>
  <printOptions/>
  <pageMargins left="0.3937007874015748" right="0.2362204724409449" top="1.0236220472440944" bottom="0.5905511811023623" header="0.6692913385826772" footer="0.1968503937007874"/>
  <pageSetup horizontalDpi="600" verticalDpi="600" orientation="landscape" paperSize="9" scale="40" r:id="rId1"/>
  <headerFooter>
    <oddHeader>&amp;R&amp;12Biểu số 02/ĐT-PC</oddHeader>
    <oddFooter>&amp;RTrang &amp;P/&amp;N</oddFooter>
  </headerFooter>
</worksheet>
</file>

<file path=xl/worksheets/sheet3.xml><?xml version="1.0" encoding="utf-8"?>
<worksheet xmlns="http://schemas.openxmlformats.org/spreadsheetml/2006/main" xmlns:r="http://schemas.openxmlformats.org/officeDocument/2006/relationships">
  <sheetPr>
    <tabColor rgb="FF00B050"/>
  </sheetPr>
  <dimension ref="A1:T13"/>
  <sheetViews>
    <sheetView zoomScalePageLayoutView="0" workbookViewId="0" topLeftCell="A1">
      <selection activeCell="C17" sqref="C17"/>
    </sheetView>
  </sheetViews>
  <sheetFormatPr defaultColWidth="9.140625" defaultRowHeight="15" outlineLevelCol="1"/>
  <cols>
    <col min="1" max="1" width="5.421875" style="4" customWidth="1"/>
    <col min="2" max="2" width="92.8515625" style="4" customWidth="1"/>
    <col min="3" max="4" width="24.00390625" style="4" customWidth="1"/>
    <col min="5" max="5" width="22.57421875" style="4" customWidth="1"/>
    <col min="6" max="6" width="19.00390625" style="4" customWidth="1" outlineLevel="1"/>
    <col min="7" max="7" width="27.00390625" style="4" customWidth="1"/>
    <col min="8" max="20" width="9.140625" style="2" customWidth="1"/>
    <col min="21" max="16384" width="9.140625" style="4" customWidth="1"/>
  </cols>
  <sheetData>
    <row r="1" spans="1:20" ht="21.75" customHeight="1">
      <c r="A1" s="387" t="s">
        <v>72</v>
      </c>
      <c r="B1" s="387"/>
      <c r="C1" s="387"/>
      <c r="D1" s="387"/>
      <c r="E1" s="387"/>
      <c r="F1" s="387"/>
      <c r="G1" s="387"/>
      <c r="H1" s="4"/>
      <c r="I1" s="4"/>
      <c r="J1" s="4"/>
      <c r="K1" s="4"/>
      <c r="L1" s="4"/>
      <c r="M1" s="4"/>
      <c r="N1" s="4"/>
      <c r="O1" s="4"/>
      <c r="P1" s="4"/>
      <c r="Q1" s="4"/>
      <c r="R1" s="4"/>
      <c r="S1" s="4"/>
      <c r="T1" s="4"/>
    </row>
    <row r="2" spans="1:20" ht="21.75" customHeight="1">
      <c r="A2" s="11"/>
      <c r="B2" s="11"/>
      <c r="C2" s="11"/>
      <c r="D2" s="11"/>
      <c r="E2" s="11"/>
      <c r="F2" s="11"/>
      <c r="G2" s="11"/>
      <c r="H2" s="4"/>
      <c r="I2" s="4"/>
      <c r="J2" s="4"/>
      <c r="K2" s="4"/>
      <c r="L2" s="4"/>
      <c r="M2" s="4"/>
      <c r="N2" s="4"/>
      <c r="O2" s="4"/>
      <c r="P2" s="4"/>
      <c r="Q2" s="4"/>
      <c r="R2" s="4"/>
      <c r="S2" s="4"/>
      <c r="T2" s="4"/>
    </row>
    <row r="3" spans="1:20" ht="21.75" customHeight="1">
      <c r="A3" s="11"/>
      <c r="B3" s="11"/>
      <c r="C3" s="11"/>
      <c r="D3" s="11"/>
      <c r="E3" s="11"/>
      <c r="F3" s="11"/>
      <c r="G3" s="11"/>
      <c r="H3" s="4"/>
      <c r="I3" s="4"/>
      <c r="J3" s="4"/>
      <c r="K3" s="4"/>
      <c r="L3" s="4"/>
      <c r="M3" s="4"/>
      <c r="N3" s="4"/>
      <c r="O3" s="4"/>
      <c r="P3" s="4"/>
      <c r="Q3" s="4"/>
      <c r="R3" s="4"/>
      <c r="S3" s="4"/>
      <c r="T3" s="4"/>
    </row>
    <row r="4" spans="1:20" ht="34.5" customHeight="1">
      <c r="A4" s="388" t="s">
        <v>60</v>
      </c>
      <c r="B4" s="388"/>
      <c r="C4" s="388"/>
      <c r="D4" s="388"/>
      <c r="E4" s="388"/>
      <c r="F4" s="388"/>
      <c r="G4" s="388"/>
      <c r="H4" s="4"/>
      <c r="I4" s="4"/>
      <c r="J4" s="4"/>
      <c r="K4" s="4"/>
      <c r="L4" s="4"/>
      <c r="M4" s="4"/>
      <c r="N4" s="4"/>
      <c r="O4" s="4"/>
      <c r="P4" s="4"/>
      <c r="Q4" s="4"/>
      <c r="R4" s="4"/>
      <c r="S4" s="4"/>
      <c r="T4" s="4"/>
    </row>
    <row r="5" spans="1:20" ht="18.75" hidden="1">
      <c r="A5" s="389" t="e">
        <f>'B.01_TH'!#REF!</f>
        <v>#REF!</v>
      </c>
      <c r="B5" s="389"/>
      <c r="C5" s="389"/>
      <c r="D5" s="389"/>
      <c r="E5" s="389"/>
      <c r="F5" s="389"/>
      <c r="G5" s="389"/>
      <c r="H5" s="4"/>
      <c r="I5" s="4"/>
      <c r="J5" s="4"/>
      <c r="K5" s="4"/>
      <c r="L5" s="4"/>
      <c r="M5" s="4"/>
      <c r="N5" s="4"/>
      <c r="O5" s="4"/>
      <c r="P5" s="4"/>
      <c r="Q5" s="4"/>
      <c r="R5" s="4"/>
      <c r="S5" s="4"/>
      <c r="T5" s="4"/>
    </row>
    <row r="6" spans="1:20" ht="18.75">
      <c r="A6" s="389" t="s">
        <v>75</v>
      </c>
      <c r="B6" s="389"/>
      <c r="C6" s="389"/>
      <c r="D6" s="389"/>
      <c r="E6" s="389"/>
      <c r="F6" s="389"/>
      <c r="G6" s="389"/>
      <c r="H6" s="4"/>
      <c r="I6" s="4"/>
      <c r="J6" s="4"/>
      <c r="K6" s="4"/>
      <c r="L6" s="4"/>
      <c r="M6" s="4"/>
      <c r="N6" s="4"/>
      <c r="O6" s="4"/>
      <c r="P6" s="4"/>
      <c r="Q6" s="4"/>
      <c r="R6" s="4"/>
      <c r="S6" s="4"/>
      <c r="T6" s="4"/>
    </row>
    <row r="7" spans="1:20" ht="18.75" hidden="1">
      <c r="A7" s="389" t="e">
        <f>'B.01_TH'!#REF!</f>
        <v>#REF!</v>
      </c>
      <c r="B7" s="389"/>
      <c r="C7" s="389"/>
      <c r="D7" s="389"/>
      <c r="E7" s="389"/>
      <c r="F7" s="389"/>
      <c r="G7" s="389"/>
      <c r="H7" s="4"/>
      <c r="I7" s="4"/>
      <c r="J7" s="4"/>
      <c r="K7" s="4"/>
      <c r="L7" s="4"/>
      <c r="M7" s="4"/>
      <c r="N7" s="4"/>
      <c r="O7" s="4"/>
      <c r="P7" s="4"/>
      <c r="Q7" s="4"/>
      <c r="R7" s="4"/>
      <c r="S7" s="4"/>
      <c r="T7" s="4"/>
    </row>
    <row r="8" spans="1:20" ht="15.75" customHeight="1">
      <c r="A8" s="12"/>
      <c r="B8" s="12"/>
      <c r="C8" s="12"/>
      <c r="D8" s="12"/>
      <c r="E8" s="12"/>
      <c r="F8" s="12"/>
      <c r="G8" s="12"/>
      <c r="H8" s="4"/>
      <c r="I8" s="4"/>
      <c r="J8" s="4"/>
      <c r="K8" s="4"/>
      <c r="L8" s="4"/>
      <c r="M8" s="4"/>
      <c r="N8" s="4"/>
      <c r="O8" s="4"/>
      <c r="P8" s="4"/>
      <c r="Q8" s="4"/>
      <c r="R8" s="4"/>
      <c r="S8" s="4"/>
      <c r="T8" s="4"/>
    </row>
    <row r="9" spans="5:20" ht="21.75" customHeight="1">
      <c r="E9" s="387" t="s">
        <v>0</v>
      </c>
      <c r="F9" s="387"/>
      <c r="G9" s="387"/>
      <c r="H9" s="4"/>
      <c r="I9" s="4"/>
      <c r="J9" s="4"/>
      <c r="K9" s="4"/>
      <c r="L9" s="4"/>
      <c r="M9" s="4"/>
      <c r="N9" s="4"/>
      <c r="O9" s="4"/>
      <c r="P9" s="4"/>
      <c r="Q9" s="4"/>
      <c r="R9" s="4"/>
      <c r="S9" s="4"/>
      <c r="T9" s="4"/>
    </row>
    <row r="10" spans="1:7" s="6" customFormat="1" ht="49.5">
      <c r="A10" s="3" t="s">
        <v>1</v>
      </c>
      <c r="B10" s="3" t="s">
        <v>2</v>
      </c>
      <c r="C10" s="3" t="s">
        <v>30</v>
      </c>
      <c r="D10" s="3" t="s">
        <v>22</v>
      </c>
      <c r="E10" s="22" t="s">
        <v>76</v>
      </c>
      <c r="F10" s="3" t="s">
        <v>23</v>
      </c>
      <c r="G10" s="3" t="s">
        <v>3</v>
      </c>
    </row>
    <row r="11" spans="1:7" s="16" customFormat="1" ht="16.5" hidden="1">
      <c r="A11" s="17">
        <v>1</v>
      </c>
      <c r="B11" s="17">
        <v>2</v>
      </c>
      <c r="C11" s="17">
        <v>3</v>
      </c>
      <c r="D11" s="17">
        <v>4</v>
      </c>
      <c r="E11" s="17">
        <v>5</v>
      </c>
      <c r="F11" s="17">
        <v>6</v>
      </c>
      <c r="G11" s="17">
        <v>7</v>
      </c>
    </row>
    <row r="12" spans="1:7" s="7" customFormat="1" ht="34.5" customHeight="1">
      <c r="A12" s="18"/>
      <c r="B12" s="13" t="s">
        <v>21</v>
      </c>
      <c r="C12" s="18"/>
      <c r="D12" s="18">
        <f>D13</f>
        <v>19</v>
      </c>
      <c r="E12" s="18">
        <f>E13</f>
        <v>19</v>
      </c>
      <c r="F12" s="18">
        <f>F13</f>
        <v>19</v>
      </c>
      <c r="G12" s="18"/>
    </row>
    <row r="13" spans="1:20" ht="66" customHeight="1">
      <c r="A13" s="10">
        <v>1</v>
      </c>
      <c r="B13" s="9" t="s">
        <v>61</v>
      </c>
      <c r="C13" s="10" t="s">
        <v>71</v>
      </c>
      <c r="D13" s="9">
        <v>19</v>
      </c>
      <c r="E13" s="9">
        <v>19</v>
      </c>
      <c r="F13" s="9">
        <v>19</v>
      </c>
      <c r="G13" s="9"/>
      <c r="H13" s="4"/>
      <c r="I13" s="4"/>
      <c r="J13" s="4"/>
      <c r="K13" s="4"/>
      <c r="L13" s="4"/>
      <c r="M13" s="4"/>
      <c r="N13" s="4"/>
      <c r="O13" s="4"/>
      <c r="P13" s="4"/>
      <c r="Q13" s="4"/>
      <c r="R13" s="4"/>
      <c r="S13" s="4"/>
      <c r="T13" s="4"/>
    </row>
  </sheetData>
  <sheetProtection/>
  <mergeCells count="6">
    <mergeCell ref="A1:G1"/>
    <mergeCell ref="A4:G4"/>
    <mergeCell ref="E9:G9"/>
    <mergeCell ref="A7:G7"/>
    <mergeCell ref="A5:G5"/>
    <mergeCell ref="A6:G6"/>
  </mergeCells>
  <printOptions/>
  <pageMargins left="0.3937007874015748" right="0.2755905511811024" top="1.1023622047244095" bottom="0.5905511811023623" header="0.31496062992125984" footer="0.1968503937007874"/>
  <pageSetup horizontalDpi="600" verticalDpi="600" orientation="landscape" paperSize="9" scale="65" r:id="rId1"/>
  <headerFooter>
    <oddFooter>&amp;L&amp;8Biểu 03-ĐT&amp;R&amp;8Trang &amp;P</oddFooter>
  </headerFooter>
</worksheet>
</file>

<file path=xl/worksheets/sheet4.xml><?xml version="1.0" encoding="utf-8"?>
<worksheet xmlns="http://schemas.openxmlformats.org/spreadsheetml/2006/main" xmlns:r="http://schemas.openxmlformats.org/officeDocument/2006/relationships">
  <sheetPr>
    <tabColor theme="3"/>
  </sheetPr>
  <dimension ref="A1:Z60"/>
  <sheetViews>
    <sheetView showZeros="0" zoomScale="70" zoomScaleNormal="70" zoomScalePageLayoutView="0" workbookViewId="0" topLeftCell="A1">
      <pane xSplit="2" ySplit="12" topLeftCell="C41" activePane="bottomRight" state="frozen"/>
      <selection pane="topLeft" activeCell="A1" sqref="A1"/>
      <selection pane="topRight" activeCell="C1" sqref="C1"/>
      <selection pane="bottomLeft" activeCell="A11" sqref="A11"/>
      <selection pane="bottomRight" activeCell="I53" sqref="I53"/>
    </sheetView>
  </sheetViews>
  <sheetFormatPr defaultColWidth="9.00390625" defaultRowHeight="15"/>
  <cols>
    <col min="1" max="1" width="7.57421875" style="1" customWidth="1"/>
    <col min="2" max="2" width="60.8515625" style="1" customWidth="1"/>
    <col min="3" max="3" width="15.421875" style="1" customWidth="1"/>
    <col min="4" max="4" width="12.57421875" style="1" customWidth="1"/>
    <col min="5" max="5" width="9.00390625" style="1" customWidth="1"/>
    <col min="6" max="6" width="9.00390625" style="105" hidden="1" customWidth="1"/>
    <col min="7" max="7" width="11.28125" style="1" customWidth="1"/>
    <col min="8" max="8" width="9.8515625" style="1" customWidth="1"/>
    <col min="9" max="9" width="9.140625" style="1" customWidth="1"/>
    <col min="10" max="12" width="9.00390625" style="1" hidden="1" customWidth="1"/>
    <col min="13" max="13" width="9.140625" style="1" customWidth="1"/>
    <col min="14" max="14" width="11.140625" style="1" customWidth="1"/>
    <col min="15" max="15" width="9.140625" style="1" customWidth="1"/>
    <col min="16" max="16" width="10.28125" style="1" customWidth="1"/>
    <col min="17" max="17" width="11.28125" style="1" customWidth="1"/>
    <col min="18" max="18" width="10.140625" style="1" customWidth="1"/>
    <col min="19" max="21" width="9.00390625" style="1" customWidth="1"/>
    <col min="22" max="22" width="1.1484375" style="1" customWidth="1"/>
    <col min="23" max="16384" width="9.00390625" style="1" customWidth="1"/>
  </cols>
  <sheetData>
    <row r="1" spans="1:19" ht="24" customHeight="1">
      <c r="A1" s="388" t="s">
        <v>90</v>
      </c>
      <c r="B1" s="388"/>
      <c r="C1" s="388"/>
      <c r="D1" s="388"/>
      <c r="E1" s="388"/>
      <c r="F1" s="388"/>
      <c r="G1" s="388"/>
      <c r="H1" s="388"/>
      <c r="I1" s="388"/>
      <c r="J1" s="388"/>
      <c r="K1" s="388"/>
      <c r="L1" s="388"/>
      <c r="M1" s="388"/>
      <c r="N1" s="388"/>
      <c r="O1" s="388"/>
      <c r="P1" s="388"/>
      <c r="Q1" s="388"/>
      <c r="R1" s="388"/>
      <c r="S1" s="31"/>
    </row>
    <row r="2" spans="1:19" ht="16.5" hidden="1">
      <c r="A2" s="394" t="e">
        <f>'B.01_TH'!#REF!</f>
        <v>#REF!</v>
      </c>
      <c r="B2" s="394"/>
      <c r="C2" s="394"/>
      <c r="D2" s="394"/>
      <c r="E2" s="394"/>
      <c r="F2" s="394"/>
      <c r="G2" s="394"/>
      <c r="H2" s="394"/>
      <c r="I2" s="394"/>
      <c r="J2" s="394"/>
      <c r="K2" s="394"/>
      <c r="L2" s="394"/>
      <c r="M2" s="394"/>
      <c r="N2" s="394"/>
      <c r="O2" s="394"/>
      <c r="P2" s="394"/>
      <c r="Q2" s="394"/>
      <c r="R2" s="394"/>
      <c r="S2" s="31"/>
    </row>
    <row r="3" spans="1:19" ht="16.5">
      <c r="A3" s="394" t="e">
        <f>'B.01_TH'!#REF!</f>
        <v>#REF!</v>
      </c>
      <c r="B3" s="394"/>
      <c r="C3" s="394"/>
      <c r="D3" s="394"/>
      <c r="E3" s="394"/>
      <c r="F3" s="394"/>
      <c r="G3" s="394"/>
      <c r="H3" s="394"/>
      <c r="I3" s="394"/>
      <c r="J3" s="394"/>
      <c r="K3" s="394"/>
      <c r="L3" s="394"/>
      <c r="M3" s="394"/>
      <c r="N3" s="394"/>
      <c r="O3" s="394"/>
      <c r="P3" s="394"/>
      <c r="Q3" s="394"/>
      <c r="R3" s="394"/>
      <c r="S3" s="31"/>
    </row>
    <row r="4" spans="1:19" ht="16.5" hidden="1">
      <c r="A4" s="394" t="e">
        <f>'B.01_TH'!#REF!</f>
        <v>#REF!</v>
      </c>
      <c r="B4" s="394"/>
      <c r="C4" s="394"/>
      <c r="D4" s="394"/>
      <c r="E4" s="394"/>
      <c r="F4" s="394"/>
      <c r="G4" s="394"/>
      <c r="H4" s="394"/>
      <c r="I4" s="394"/>
      <c r="J4" s="394"/>
      <c r="K4" s="394"/>
      <c r="L4" s="394"/>
      <c r="M4" s="394"/>
      <c r="N4" s="394"/>
      <c r="O4" s="394"/>
      <c r="P4" s="394"/>
      <c r="Q4" s="394"/>
      <c r="R4" s="394"/>
      <c r="S4" s="31"/>
    </row>
    <row r="5" spans="1:19" ht="16.5" hidden="1">
      <c r="A5" s="394" t="s">
        <v>129</v>
      </c>
      <c r="B5" s="394"/>
      <c r="C5" s="394"/>
      <c r="D5" s="394"/>
      <c r="E5" s="394"/>
      <c r="F5" s="394"/>
      <c r="G5" s="394"/>
      <c r="H5" s="394"/>
      <c r="I5" s="394"/>
      <c r="J5" s="394"/>
      <c r="K5" s="394"/>
      <c r="L5" s="394"/>
      <c r="M5" s="394"/>
      <c r="N5" s="394"/>
      <c r="O5" s="394"/>
      <c r="P5" s="394"/>
      <c r="Q5" s="394"/>
      <c r="R5" s="394"/>
      <c r="S5" s="31"/>
    </row>
    <row r="6" spans="1:19" ht="23.25" customHeight="1" hidden="1">
      <c r="A6" s="394" t="e">
        <f>'B.01_TH'!#REF!</f>
        <v>#REF!</v>
      </c>
      <c r="B6" s="394"/>
      <c r="C6" s="394"/>
      <c r="D6" s="394"/>
      <c r="E6" s="394"/>
      <c r="F6" s="394"/>
      <c r="G6" s="394"/>
      <c r="H6" s="394"/>
      <c r="I6" s="394"/>
      <c r="J6" s="394"/>
      <c r="K6" s="394"/>
      <c r="L6" s="394"/>
      <c r="M6" s="394"/>
      <c r="N6" s="394"/>
      <c r="O6" s="394"/>
      <c r="P6" s="394"/>
      <c r="Q6" s="394"/>
      <c r="R6" s="394"/>
      <c r="S6" s="31"/>
    </row>
    <row r="7" spans="1:19" ht="16.5">
      <c r="A7" s="5"/>
      <c r="B7" s="4"/>
      <c r="C7" s="5"/>
      <c r="D7" s="5"/>
      <c r="E7" s="5"/>
      <c r="F7" s="36"/>
      <c r="G7" s="100"/>
      <c r="H7" s="100"/>
      <c r="I7" s="100"/>
      <c r="J7" s="101"/>
      <c r="K7" s="101"/>
      <c r="L7" s="101"/>
      <c r="M7" s="100"/>
      <c r="N7" s="100"/>
      <c r="O7" s="70"/>
      <c r="P7" s="395" t="s">
        <v>106</v>
      </c>
      <c r="Q7" s="395"/>
      <c r="R7" s="395"/>
      <c r="S7" s="70"/>
    </row>
    <row r="8" spans="1:19" ht="37.5" customHeight="1">
      <c r="A8" s="396" t="s">
        <v>1</v>
      </c>
      <c r="B8" s="396" t="s">
        <v>47</v>
      </c>
      <c r="C8" s="396" t="s">
        <v>8</v>
      </c>
      <c r="D8" s="396" t="s">
        <v>30</v>
      </c>
      <c r="E8" s="396" t="s">
        <v>48</v>
      </c>
      <c r="F8" s="409" t="s">
        <v>122</v>
      </c>
      <c r="G8" s="410"/>
      <c r="H8" s="410"/>
      <c r="I8" s="411"/>
      <c r="J8" s="403" t="s">
        <v>49</v>
      </c>
      <c r="K8" s="404"/>
      <c r="L8" s="405"/>
      <c r="M8" s="401" t="s">
        <v>91</v>
      </c>
      <c r="N8" s="401"/>
      <c r="O8" s="401"/>
      <c r="P8" s="402" t="s">
        <v>76</v>
      </c>
      <c r="Q8" s="402"/>
      <c r="R8" s="402"/>
      <c r="S8" s="102"/>
    </row>
    <row r="9" spans="1:19" ht="18.75" customHeight="1">
      <c r="A9" s="396"/>
      <c r="B9" s="396"/>
      <c r="C9" s="396"/>
      <c r="D9" s="396"/>
      <c r="E9" s="396"/>
      <c r="F9" s="412"/>
      <c r="G9" s="413"/>
      <c r="H9" s="413"/>
      <c r="I9" s="414"/>
      <c r="J9" s="406"/>
      <c r="K9" s="407"/>
      <c r="L9" s="408"/>
      <c r="M9" s="401"/>
      <c r="N9" s="401"/>
      <c r="O9" s="401"/>
      <c r="P9" s="402"/>
      <c r="Q9" s="402"/>
      <c r="R9" s="402"/>
      <c r="S9" s="102"/>
    </row>
    <row r="10" spans="1:19" ht="24" customHeight="1">
      <c r="A10" s="396"/>
      <c r="B10" s="396"/>
      <c r="C10" s="396"/>
      <c r="D10" s="396"/>
      <c r="E10" s="396"/>
      <c r="F10" s="416" t="s">
        <v>121</v>
      </c>
      <c r="G10" s="397" t="s">
        <v>105</v>
      </c>
      <c r="H10" s="399" t="s">
        <v>15</v>
      </c>
      <c r="I10" s="400"/>
      <c r="J10" s="415" t="s">
        <v>14</v>
      </c>
      <c r="K10" s="415" t="s">
        <v>15</v>
      </c>
      <c r="L10" s="415"/>
      <c r="M10" s="401" t="s">
        <v>105</v>
      </c>
      <c r="N10" s="401" t="s">
        <v>15</v>
      </c>
      <c r="O10" s="401"/>
      <c r="P10" s="402" t="s">
        <v>105</v>
      </c>
      <c r="Q10" s="402" t="s">
        <v>15</v>
      </c>
      <c r="R10" s="402"/>
      <c r="S10" s="102"/>
    </row>
    <row r="11" spans="1:19" ht="115.5" customHeight="1">
      <c r="A11" s="396"/>
      <c r="B11" s="396"/>
      <c r="C11" s="396"/>
      <c r="D11" s="396"/>
      <c r="E11" s="396"/>
      <c r="F11" s="417"/>
      <c r="G11" s="398"/>
      <c r="H11" s="86" t="s">
        <v>50</v>
      </c>
      <c r="I11" s="86" t="s">
        <v>51</v>
      </c>
      <c r="J11" s="415"/>
      <c r="K11" s="87" t="s">
        <v>50</v>
      </c>
      <c r="L11" s="87" t="s">
        <v>51</v>
      </c>
      <c r="M11" s="401"/>
      <c r="N11" s="86" t="s">
        <v>50</v>
      </c>
      <c r="O11" s="86" t="s">
        <v>51</v>
      </c>
      <c r="P11" s="402"/>
      <c r="Q11" s="85" t="s">
        <v>50</v>
      </c>
      <c r="R11" s="85" t="s">
        <v>51</v>
      </c>
      <c r="S11" s="102"/>
    </row>
    <row r="12" spans="1:19" ht="33" customHeight="1">
      <c r="A12" s="127"/>
      <c r="B12" s="128" t="s">
        <v>67</v>
      </c>
      <c r="C12" s="127"/>
      <c r="D12" s="127"/>
      <c r="E12" s="127"/>
      <c r="F12" s="129"/>
      <c r="G12" s="173">
        <f>G13+G30</f>
        <v>29393.15</v>
      </c>
      <c r="H12" s="173">
        <f aca="true" t="shared" si="0" ref="H12:R12">H13+H30</f>
        <v>26751</v>
      </c>
      <c r="I12" s="173">
        <f t="shared" si="0"/>
        <v>2687.15</v>
      </c>
      <c r="J12" s="173">
        <f t="shared" si="0"/>
        <v>45273.7</v>
      </c>
      <c r="K12" s="173">
        <f t="shared" si="0"/>
        <v>40924.36</v>
      </c>
      <c r="L12" s="173">
        <f t="shared" si="0"/>
        <v>4348.94</v>
      </c>
      <c r="M12" s="173">
        <f t="shared" si="0"/>
        <v>2237</v>
      </c>
      <c r="N12" s="173">
        <f t="shared" si="0"/>
        <v>2237</v>
      </c>
      <c r="O12" s="173">
        <f t="shared" si="0"/>
        <v>0</v>
      </c>
      <c r="P12" s="173">
        <f>SUM(Q12:R12)</f>
        <v>12179</v>
      </c>
      <c r="Q12" s="173">
        <f t="shared" si="0"/>
        <v>11019</v>
      </c>
      <c r="R12" s="173">
        <f t="shared" si="0"/>
        <v>1160</v>
      </c>
      <c r="S12" s="102"/>
    </row>
    <row r="13" spans="1:19" ht="33" customHeight="1">
      <c r="A13" s="13" t="s">
        <v>4</v>
      </c>
      <c r="B13" s="13" t="s">
        <v>156</v>
      </c>
      <c r="C13" s="13"/>
      <c r="D13" s="13"/>
      <c r="E13" s="13"/>
      <c r="F13" s="71"/>
      <c r="G13" s="174">
        <f aca="true" t="shared" si="1" ref="G13:O13">G14+G16+G22+G26</f>
        <v>0</v>
      </c>
      <c r="H13" s="174">
        <f t="shared" si="1"/>
        <v>0</v>
      </c>
      <c r="I13" s="174">
        <f t="shared" si="1"/>
        <v>0</v>
      </c>
      <c r="J13" s="54">
        <f t="shared" si="1"/>
        <v>0</v>
      </c>
      <c r="K13" s="54">
        <f t="shared" si="1"/>
        <v>0</v>
      </c>
      <c r="L13" s="54">
        <f t="shared" si="1"/>
        <v>0</v>
      </c>
      <c r="M13" s="174">
        <f t="shared" si="1"/>
        <v>0</v>
      </c>
      <c r="N13" s="174">
        <f t="shared" si="1"/>
        <v>0</v>
      </c>
      <c r="O13" s="174">
        <f t="shared" si="1"/>
        <v>0</v>
      </c>
      <c r="P13" s="174">
        <f>P14+P15+P16+P17+P22+P26</f>
        <v>2109</v>
      </c>
      <c r="Q13" s="174">
        <f>Q14+Q15+Q16+Q17+Q22+Q26</f>
        <v>2109</v>
      </c>
      <c r="R13" s="174">
        <f>R14+R16+R22+R26</f>
        <v>0</v>
      </c>
      <c r="S13" s="102"/>
    </row>
    <row r="14" spans="1:19" s="104" customFormat="1" ht="43.5" customHeight="1">
      <c r="A14" s="89">
        <v>1</v>
      </c>
      <c r="B14" s="89" t="s">
        <v>62</v>
      </c>
      <c r="C14" s="52" t="s">
        <v>17</v>
      </c>
      <c r="D14" s="52" t="s">
        <v>64</v>
      </c>
      <c r="E14" s="52">
        <v>2019</v>
      </c>
      <c r="F14" s="93"/>
      <c r="G14" s="175">
        <f>SUM(H14:I14)</f>
        <v>0</v>
      </c>
      <c r="H14" s="175"/>
      <c r="I14" s="175"/>
      <c r="J14" s="63"/>
      <c r="K14" s="63"/>
      <c r="L14" s="63"/>
      <c r="M14" s="175">
        <f>SUM(N14:O14)</f>
        <v>0</v>
      </c>
      <c r="N14" s="175"/>
      <c r="O14" s="175"/>
      <c r="P14" s="176">
        <v>500</v>
      </c>
      <c r="Q14" s="176">
        <v>500</v>
      </c>
      <c r="R14" s="176">
        <v>0</v>
      </c>
      <c r="S14" s="103"/>
    </row>
    <row r="15" spans="1:19" s="104" customFormat="1" ht="42.75" customHeight="1">
      <c r="A15" s="89">
        <v>2</v>
      </c>
      <c r="B15" s="89" t="s">
        <v>131</v>
      </c>
      <c r="C15" s="52" t="s">
        <v>17</v>
      </c>
      <c r="D15" s="52" t="s">
        <v>64</v>
      </c>
      <c r="E15" s="52">
        <v>2019</v>
      </c>
      <c r="F15" s="93"/>
      <c r="G15" s="175"/>
      <c r="H15" s="175"/>
      <c r="I15" s="175"/>
      <c r="J15" s="63"/>
      <c r="K15" s="63"/>
      <c r="L15" s="63"/>
      <c r="M15" s="175"/>
      <c r="N15" s="175"/>
      <c r="O15" s="175"/>
      <c r="P15" s="176">
        <v>500</v>
      </c>
      <c r="Q15" s="176">
        <v>500</v>
      </c>
      <c r="R15" s="176"/>
      <c r="S15" s="103"/>
    </row>
    <row r="16" spans="1:19" s="104" customFormat="1" ht="40.5" customHeight="1">
      <c r="A16" s="89">
        <v>3</v>
      </c>
      <c r="B16" s="89" t="s">
        <v>63</v>
      </c>
      <c r="C16" s="52" t="s">
        <v>17</v>
      </c>
      <c r="D16" s="52" t="s">
        <v>64</v>
      </c>
      <c r="E16" s="52">
        <v>2019</v>
      </c>
      <c r="F16" s="93"/>
      <c r="G16" s="175">
        <f aca="true" t="shared" si="2" ref="G16:G29">SUM(H16:I16)</f>
        <v>0</v>
      </c>
      <c r="H16" s="175"/>
      <c r="I16" s="175"/>
      <c r="J16" s="63"/>
      <c r="K16" s="63"/>
      <c r="L16" s="63"/>
      <c r="M16" s="175">
        <f>SUM(N16:O16)</f>
        <v>0</v>
      </c>
      <c r="N16" s="175"/>
      <c r="O16" s="175"/>
      <c r="P16" s="176">
        <v>230</v>
      </c>
      <c r="Q16" s="176">
        <v>230</v>
      </c>
      <c r="R16" s="176">
        <v>0</v>
      </c>
      <c r="S16" s="103"/>
    </row>
    <row r="17" spans="1:19" s="104" customFormat="1" ht="39.75" customHeight="1">
      <c r="A17" s="89">
        <v>4</v>
      </c>
      <c r="B17" s="89" t="s">
        <v>182</v>
      </c>
      <c r="C17" s="52"/>
      <c r="D17" s="52"/>
      <c r="E17" s="52"/>
      <c r="F17" s="93"/>
      <c r="G17" s="175"/>
      <c r="H17" s="175"/>
      <c r="I17" s="175"/>
      <c r="J17" s="63"/>
      <c r="K17" s="63"/>
      <c r="L17" s="63"/>
      <c r="M17" s="175"/>
      <c r="N17" s="175"/>
      <c r="O17" s="175"/>
      <c r="P17" s="176">
        <f>SUM(P18:P21)</f>
        <v>30</v>
      </c>
      <c r="Q17" s="176">
        <f>SUM(Q18:Q21)</f>
        <v>30</v>
      </c>
      <c r="R17" s="176"/>
      <c r="S17" s="103"/>
    </row>
    <row r="18" spans="1:19" s="104" customFormat="1" ht="33" customHeight="1">
      <c r="A18" s="52"/>
      <c r="B18" s="158" t="s">
        <v>132</v>
      </c>
      <c r="C18" s="52" t="s">
        <v>17</v>
      </c>
      <c r="D18" s="52" t="s">
        <v>64</v>
      </c>
      <c r="E18" s="52">
        <v>2019</v>
      </c>
      <c r="F18" s="114"/>
      <c r="G18" s="177"/>
      <c r="H18" s="177"/>
      <c r="I18" s="177"/>
      <c r="J18" s="62"/>
      <c r="K18" s="62"/>
      <c r="L18" s="62"/>
      <c r="M18" s="177"/>
      <c r="N18" s="177"/>
      <c r="O18" s="177"/>
      <c r="P18" s="178">
        <v>15</v>
      </c>
      <c r="Q18" s="178">
        <v>15</v>
      </c>
      <c r="R18" s="178"/>
      <c r="S18" s="103"/>
    </row>
    <row r="19" spans="1:19" s="104" customFormat="1" ht="33" customHeight="1">
      <c r="A19" s="52"/>
      <c r="B19" s="158" t="s">
        <v>136</v>
      </c>
      <c r="C19" s="52" t="s">
        <v>45</v>
      </c>
      <c r="D19" s="52" t="s">
        <v>133</v>
      </c>
      <c r="E19" s="52">
        <v>2019</v>
      </c>
      <c r="F19" s="114"/>
      <c r="G19" s="177"/>
      <c r="H19" s="177"/>
      <c r="I19" s="177"/>
      <c r="J19" s="62"/>
      <c r="K19" s="62"/>
      <c r="L19" s="62"/>
      <c r="M19" s="177"/>
      <c r="N19" s="177"/>
      <c r="O19" s="177"/>
      <c r="P19" s="178">
        <v>5</v>
      </c>
      <c r="Q19" s="178">
        <v>5</v>
      </c>
      <c r="R19" s="178"/>
      <c r="S19" s="103"/>
    </row>
    <row r="20" spans="1:19" s="104" customFormat="1" ht="33" customHeight="1">
      <c r="A20" s="52"/>
      <c r="B20" s="158" t="s">
        <v>136</v>
      </c>
      <c r="C20" s="52" t="s">
        <v>46</v>
      </c>
      <c r="D20" s="52" t="s">
        <v>134</v>
      </c>
      <c r="E20" s="52">
        <v>2019</v>
      </c>
      <c r="F20" s="114"/>
      <c r="G20" s="177"/>
      <c r="H20" s="177"/>
      <c r="I20" s="177"/>
      <c r="J20" s="62"/>
      <c r="K20" s="62"/>
      <c r="L20" s="62"/>
      <c r="M20" s="177"/>
      <c r="N20" s="177"/>
      <c r="O20" s="177"/>
      <c r="P20" s="178">
        <v>5</v>
      </c>
      <c r="Q20" s="178">
        <v>5</v>
      </c>
      <c r="R20" s="178"/>
      <c r="S20" s="103"/>
    </row>
    <row r="21" spans="1:19" s="104" customFormat="1" ht="33" customHeight="1">
      <c r="A21" s="52"/>
      <c r="B21" s="158" t="s">
        <v>136</v>
      </c>
      <c r="C21" s="52" t="s">
        <v>44</v>
      </c>
      <c r="D21" s="52" t="s">
        <v>135</v>
      </c>
      <c r="E21" s="52">
        <v>2019</v>
      </c>
      <c r="F21" s="114"/>
      <c r="G21" s="177"/>
      <c r="H21" s="177"/>
      <c r="I21" s="177"/>
      <c r="J21" s="62"/>
      <c r="K21" s="62"/>
      <c r="L21" s="62"/>
      <c r="M21" s="177"/>
      <c r="N21" s="177"/>
      <c r="O21" s="177"/>
      <c r="P21" s="178">
        <v>5</v>
      </c>
      <c r="Q21" s="178">
        <v>5</v>
      </c>
      <c r="R21" s="178"/>
      <c r="S21" s="103"/>
    </row>
    <row r="22" spans="1:19" s="104" customFormat="1" ht="33" customHeight="1">
      <c r="A22" s="89">
        <v>5</v>
      </c>
      <c r="B22" s="89" t="s">
        <v>65</v>
      </c>
      <c r="C22" s="89"/>
      <c r="D22" s="89"/>
      <c r="E22" s="89"/>
      <c r="F22" s="93"/>
      <c r="G22" s="176">
        <f aca="true" t="shared" si="3" ref="G22:P22">SUM(G23:G25)</f>
        <v>0</v>
      </c>
      <c r="H22" s="176">
        <f t="shared" si="3"/>
        <v>0</v>
      </c>
      <c r="I22" s="176">
        <f t="shared" si="3"/>
        <v>0</v>
      </c>
      <c r="J22" s="176">
        <f t="shared" si="3"/>
        <v>0</v>
      </c>
      <c r="K22" s="176">
        <f t="shared" si="3"/>
        <v>0</v>
      </c>
      <c r="L22" s="176">
        <f t="shared" si="3"/>
        <v>0</v>
      </c>
      <c r="M22" s="176">
        <f t="shared" si="3"/>
        <v>0</v>
      </c>
      <c r="N22" s="176">
        <f t="shared" si="3"/>
        <v>0</v>
      </c>
      <c r="O22" s="176">
        <f t="shared" si="3"/>
        <v>0</v>
      </c>
      <c r="P22" s="176">
        <f t="shared" si="3"/>
        <v>95</v>
      </c>
      <c r="Q22" s="176">
        <f>SUM(Q23:Q25)</f>
        <v>95</v>
      </c>
      <c r="R22" s="176">
        <f>SUM(R23:R25)</f>
        <v>0</v>
      </c>
      <c r="S22" s="103"/>
    </row>
    <row r="23" spans="1:19" ht="33" customHeight="1">
      <c r="A23" s="10" t="s">
        <v>5</v>
      </c>
      <c r="B23" s="9" t="s">
        <v>45</v>
      </c>
      <c r="C23" s="52" t="s">
        <v>45</v>
      </c>
      <c r="D23" s="52" t="s">
        <v>133</v>
      </c>
      <c r="E23" s="10">
        <v>2018</v>
      </c>
      <c r="F23" s="94"/>
      <c r="G23" s="175">
        <f t="shared" si="2"/>
        <v>0</v>
      </c>
      <c r="H23" s="37"/>
      <c r="I23" s="37"/>
      <c r="J23" s="60"/>
      <c r="K23" s="60"/>
      <c r="L23" s="60"/>
      <c r="M23" s="175">
        <f>SUM(N23:O23)</f>
        <v>0</v>
      </c>
      <c r="N23" s="37"/>
      <c r="O23" s="37"/>
      <c r="P23" s="53">
        <v>31</v>
      </c>
      <c r="Q23" s="179">
        <v>31</v>
      </c>
      <c r="R23" s="53">
        <v>0</v>
      </c>
      <c r="S23" s="102"/>
    </row>
    <row r="24" spans="1:19" ht="33" customHeight="1">
      <c r="A24" s="10" t="s">
        <v>5</v>
      </c>
      <c r="B24" s="9" t="s">
        <v>46</v>
      </c>
      <c r="C24" s="52" t="s">
        <v>46</v>
      </c>
      <c r="D24" s="52" t="s">
        <v>134</v>
      </c>
      <c r="E24" s="10">
        <v>2018</v>
      </c>
      <c r="F24" s="94"/>
      <c r="G24" s="175">
        <f t="shared" si="2"/>
        <v>0</v>
      </c>
      <c r="H24" s="37"/>
      <c r="I24" s="37"/>
      <c r="J24" s="60"/>
      <c r="K24" s="60"/>
      <c r="L24" s="60"/>
      <c r="M24" s="175">
        <f>SUM(N24:O24)</f>
        <v>0</v>
      </c>
      <c r="N24" s="37"/>
      <c r="O24" s="37"/>
      <c r="P24" s="53">
        <v>32</v>
      </c>
      <c r="Q24" s="53">
        <v>32</v>
      </c>
      <c r="R24" s="53">
        <v>0</v>
      </c>
      <c r="S24" s="102"/>
    </row>
    <row r="25" spans="1:19" ht="33" customHeight="1">
      <c r="A25" s="10" t="s">
        <v>5</v>
      </c>
      <c r="B25" s="9" t="s">
        <v>44</v>
      </c>
      <c r="C25" s="52" t="s">
        <v>44</v>
      </c>
      <c r="D25" s="52" t="s">
        <v>135</v>
      </c>
      <c r="E25" s="10">
        <v>2018</v>
      </c>
      <c r="F25" s="94"/>
      <c r="G25" s="175">
        <f t="shared" si="2"/>
        <v>0</v>
      </c>
      <c r="H25" s="37"/>
      <c r="I25" s="37"/>
      <c r="J25" s="60"/>
      <c r="K25" s="60"/>
      <c r="L25" s="60"/>
      <c r="M25" s="175">
        <f>SUM(N25:O25)</f>
        <v>0</v>
      </c>
      <c r="N25" s="37"/>
      <c r="O25" s="37"/>
      <c r="P25" s="53">
        <v>32</v>
      </c>
      <c r="Q25" s="53">
        <v>32</v>
      </c>
      <c r="R25" s="53">
        <v>0</v>
      </c>
      <c r="S25" s="102"/>
    </row>
    <row r="26" spans="1:19" ht="33" customHeight="1">
      <c r="A26" s="89">
        <v>6</v>
      </c>
      <c r="B26" s="89" t="s">
        <v>66</v>
      </c>
      <c r="C26" s="89"/>
      <c r="D26" s="89"/>
      <c r="E26" s="89"/>
      <c r="F26" s="93"/>
      <c r="G26" s="176">
        <f aca="true" t="shared" si="4" ref="G26:P26">SUM(G27:G29)</f>
        <v>0</v>
      </c>
      <c r="H26" s="176">
        <f t="shared" si="4"/>
        <v>0</v>
      </c>
      <c r="I26" s="176">
        <f t="shared" si="4"/>
        <v>0</v>
      </c>
      <c r="J26" s="176">
        <f t="shared" si="4"/>
        <v>0</v>
      </c>
      <c r="K26" s="176">
        <f t="shared" si="4"/>
        <v>0</v>
      </c>
      <c r="L26" s="176">
        <f t="shared" si="4"/>
        <v>0</v>
      </c>
      <c r="M26" s="176">
        <f t="shared" si="4"/>
        <v>0</v>
      </c>
      <c r="N26" s="176">
        <f t="shared" si="4"/>
        <v>0</v>
      </c>
      <c r="O26" s="176">
        <f t="shared" si="4"/>
        <v>0</v>
      </c>
      <c r="P26" s="176">
        <f t="shared" si="4"/>
        <v>754</v>
      </c>
      <c r="Q26" s="176">
        <f>SUM(Q27:Q29)</f>
        <v>754</v>
      </c>
      <c r="R26" s="176">
        <f>SUM(R27:R29)</f>
        <v>0</v>
      </c>
      <c r="S26" s="102"/>
    </row>
    <row r="27" spans="1:19" ht="33" customHeight="1">
      <c r="A27" s="10" t="s">
        <v>5</v>
      </c>
      <c r="B27" s="9" t="s">
        <v>45</v>
      </c>
      <c r="C27" s="10" t="s">
        <v>45</v>
      </c>
      <c r="D27" s="10" t="s">
        <v>45</v>
      </c>
      <c r="E27" s="10">
        <v>2018</v>
      </c>
      <c r="F27" s="94"/>
      <c r="G27" s="175">
        <f t="shared" si="2"/>
        <v>0</v>
      </c>
      <c r="H27" s="37"/>
      <c r="I27" s="37"/>
      <c r="J27" s="60"/>
      <c r="K27" s="60"/>
      <c r="L27" s="60"/>
      <c r="M27" s="175">
        <f>SUM(N27:O27)</f>
        <v>0</v>
      </c>
      <c r="N27" s="37"/>
      <c r="O27" s="37"/>
      <c r="P27" s="53">
        <v>251</v>
      </c>
      <c r="Q27" s="53">
        <v>251</v>
      </c>
      <c r="R27" s="53">
        <v>0</v>
      </c>
      <c r="S27" s="102"/>
    </row>
    <row r="28" spans="1:19" ht="33" customHeight="1">
      <c r="A28" s="10" t="s">
        <v>5</v>
      </c>
      <c r="B28" s="9" t="s">
        <v>46</v>
      </c>
      <c r="C28" s="10" t="s">
        <v>46</v>
      </c>
      <c r="D28" s="10" t="s">
        <v>46</v>
      </c>
      <c r="E28" s="10">
        <v>2018</v>
      </c>
      <c r="F28" s="94"/>
      <c r="G28" s="175">
        <f t="shared" si="2"/>
        <v>0</v>
      </c>
      <c r="H28" s="37"/>
      <c r="I28" s="37"/>
      <c r="J28" s="60"/>
      <c r="K28" s="60"/>
      <c r="L28" s="60"/>
      <c r="M28" s="175">
        <f>SUM(N28:O28)</f>
        <v>0</v>
      </c>
      <c r="N28" s="37"/>
      <c r="O28" s="37"/>
      <c r="P28" s="53">
        <v>251</v>
      </c>
      <c r="Q28" s="53">
        <v>251</v>
      </c>
      <c r="R28" s="53">
        <v>0</v>
      </c>
      <c r="S28" s="102"/>
    </row>
    <row r="29" spans="1:19" ht="33" customHeight="1">
      <c r="A29" s="10" t="s">
        <v>5</v>
      </c>
      <c r="B29" s="9" t="s">
        <v>44</v>
      </c>
      <c r="C29" s="10" t="s">
        <v>44</v>
      </c>
      <c r="D29" s="10" t="s">
        <v>44</v>
      </c>
      <c r="E29" s="10">
        <v>2018</v>
      </c>
      <c r="F29" s="94"/>
      <c r="G29" s="175">
        <f t="shared" si="2"/>
        <v>0</v>
      </c>
      <c r="H29" s="37"/>
      <c r="I29" s="37"/>
      <c r="J29" s="60"/>
      <c r="K29" s="60"/>
      <c r="L29" s="60"/>
      <c r="M29" s="175">
        <f>SUM(N29:O29)</f>
        <v>0</v>
      </c>
      <c r="N29" s="37"/>
      <c r="O29" s="37"/>
      <c r="P29" s="53">
        <v>252</v>
      </c>
      <c r="Q29" s="53">
        <v>252</v>
      </c>
      <c r="R29" s="53">
        <v>0</v>
      </c>
      <c r="S29" s="102"/>
    </row>
    <row r="30" spans="1:19" ht="33" customHeight="1">
      <c r="A30" s="75" t="s">
        <v>6</v>
      </c>
      <c r="B30" s="75" t="s">
        <v>120</v>
      </c>
      <c r="C30" s="75"/>
      <c r="D30" s="75"/>
      <c r="E30" s="88"/>
      <c r="F30" s="71"/>
      <c r="G30" s="180">
        <f>G31+G46</f>
        <v>29393.15</v>
      </c>
      <c r="H30" s="180">
        <f aca="true" t="shared" si="5" ref="H30:R30">H31+H46</f>
        <v>26751</v>
      </c>
      <c r="I30" s="180">
        <f t="shared" si="5"/>
        <v>2687.15</v>
      </c>
      <c r="J30" s="180">
        <f t="shared" si="5"/>
        <v>45273.7</v>
      </c>
      <c r="K30" s="180">
        <f t="shared" si="5"/>
        <v>40924.36</v>
      </c>
      <c r="L30" s="180">
        <f t="shared" si="5"/>
        <v>4348.94</v>
      </c>
      <c r="M30" s="180">
        <f t="shared" si="5"/>
        <v>2237</v>
      </c>
      <c r="N30" s="180">
        <f t="shared" si="5"/>
        <v>2237</v>
      </c>
      <c r="O30" s="180">
        <f t="shared" si="5"/>
        <v>0</v>
      </c>
      <c r="P30" s="180">
        <f t="shared" si="5"/>
        <v>10070.4</v>
      </c>
      <c r="Q30" s="180">
        <f t="shared" si="5"/>
        <v>8910</v>
      </c>
      <c r="R30" s="180">
        <f t="shared" si="5"/>
        <v>1160</v>
      </c>
      <c r="S30" s="102"/>
    </row>
    <row r="31" spans="1:19" ht="27.75" customHeight="1">
      <c r="A31" s="75">
        <v>1</v>
      </c>
      <c r="B31" s="75" t="s">
        <v>33</v>
      </c>
      <c r="C31" s="75"/>
      <c r="D31" s="75"/>
      <c r="E31" s="88"/>
      <c r="F31" s="139"/>
      <c r="G31" s="180">
        <f>SUM(G32:G45)</f>
        <v>25479.75</v>
      </c>
      <c r="H31" s="180">
        <f aca="true" t="shared" si="6" ref="H31:R31">SUM(H32:H45)</f>
        <v>22990</v>
      </c>
      <c r="I31" s="180">
        <f t="shared" si="6"/>
        <v>2534.75</v>
      </c>
      <c r="J31" s="180">
        <f t="shared" si="6"/>
        <v>20680.15</v>
      </c>
      <c r="K31" s="180">
        <f t="shared" si="6"/>
        <v>18581.68</v>
      </c>
      <c r="L31" s="180">
        <f t="shared" si="6"/>
        <v>2098.47</v>
      </c>
      <c r="M31" s="180">
        <f t="shared" si="6"/>
        <v>0</v>
      </c>
      <c r="N31" s="180">
        <f t="shared" si="6"/>
        <v>0</v>
      </c>
      <c r="O31" s="180">
        <f t="shared" si="6"/>
        <v>0</v>
      </c>
      <c r="P31" s="180">
        <f t="shared" si="6"/>
        <v>1260</v>
      </c>
      <c r="Q31" s="180">
        <f t="shared" si="6"/>
        <v>1260</v>
      </c>
      <c r="R31" s="180">
        <f t="shared" si="6"/>
        <v>0</v>
      </c>
      <c r="S31" s="102"/>
    </row>
    <row r="32" spans="1:26" s="167" customFormat="1" ht="47.25" customHeight="1">
      <c r="A32" s="164" t="s">
        <v>5</v>
      </c>
      <c r="B32" s="30" t="s">
        <v>92</v>
      </c>
      <c r="C32" s="165" t="s">
        <v>93</v>
      </c>
      <c r="D32" s="165" t="s">
        <v>44</v>
      </c>
      <c r="E32" s="165">
        <v>2019</v>
      </c>
      <c r="F32" s="165"/>
      <c r="G32" s="181">
        <f>H32+I32</f>
        <v>3531.7</v>
      </c>
      <c r="H32" s="181">
        <v>2992.18</v>
      </c>
      <c r="I32" s="181">
        <v>539.52</v>
      </c>
      <c r="J32" s="181">
        <v>3531.7</v>
      </c>
      <c r="K32" s="181">
        <v>2992.18</v>
      </c>
      <c r="L32" s="181">
        <v>539.52</v>
      </c>
      <c r="M32" s="181">
        <v>0</v>
      </c>
      <c r="N32" s="181">
        <v>0</v>
      </c>
      <c r="O32" s="181">
        <v>0</v>
      </c>
      <c r="P32" s="181">
        <v>120</v>
      </c>
      <c r="Q32" s="181">
        <v>120</v>
      </c>
      <c r="R32" s="181">
        <v>0</v>
      </c>
      <c r="S32" s="166"/>
      <c r="Z32" s="168">
        <f>8910-P30</f>
        <v>-1160.3999999999996</v>
      </c>
    </row>
    <row r="33" spans="1:20" s="167" customFormat="1" ht="41.25" customHeight="1">
      <c r="A33" s="164" t="s">
        <v>5</v>
      </c>
      <c r="B33" s="30" t="s">
        <v>169</v>
      </c>
      <c r="C33" s="169" t="s">
        <v>168</v>
      </c>
      <c r="D33" s="169" t="s">
        <v>44</v>
      </c>
      <c r="E33" s="169">
        <v>2019</v>
      </c>
      <c r="F33" s="170"/>
      <c r="G33" s="181">
        <f>H33+I33</f>
        <v>1118.7</v>
      </c>
      <c r="H33" s="181">
        <v>1017</v>
      </c>
      <c r="I33" s="181">
        <v>101.7</v>
      </c>
      <c r="J33" s="181">
        <v>1118.7</v>
      </c>
      <c r="K33" s="181">
        <v>1017</v>
      </c>
      <c r="L33" s="181">
        <v>101.7</v>
      </c>
      <c r="M33" s="181">
        <v>0</v>
      </c>
      <c r="N33" s="181">
        <v>0</v>
      </c>
      <c r="O33" s="181">
        <v>0</v>
      </c>
      <c r="P33" s="181">
        <f>Q33+R33</f>
        <v>120</v>
      </c>
      <c r="Q33" s="181">
        <v>120</v>
      </c>
      <c r="R33" s="181">
        <v>0</v>
      </c>
      <c r="S33" s="166"/>
      <c r="T33" s="168">
        <f>T31-Q33-Q37-Q39-Q40-Q44</f>
        <v>-420</v>
      </c>
    </row>
    <row r="34" spans="1:20" s="167" customFormat="1" ht="33" customHeight="1">
      <c r="A34" s="164" t="s">
        <v>5</v>
      </c>
      <c r="B34" s="30" t="s">
        <v>158</v>
      </c>
      <c r="C34" s="169" t="s">
        <v>81</v>
      </c>
      <c r="D34" s="169" t="s">
        <v>44</v>
      </c>
      <c r="E34" s="169">
        <v>2020</v>
      </c>
      <c r="F34" s="170"/>
      <c r="G34" s="181">
        <v>910.6</v>
      </c>
      <c r="H34" s="181">
        <v>872.82</v>
      </c>
      <c r="I34" s="181">
        <v>82.78</v>
      </c>
      <c r="J34" s="181"/>
      <c r="K34" s="181"/>
      <c r="L34" s="181"/>
      <c r="M34" s="181"/>
      <c r="N34" s="181"/>
      <c r="O34" s="181"/>
      <c r="P34" s="181">
        <f>Q34+R34</f>
        <v>100</v>
      </c>
      <c r="Q34" s="181">
        <v>100</v>
      </c>
      <c r="R34" s="181"/>
      <c r="S34" s="166"/>
      <c r="T34" s="168"/>
    </row>
    <row r="35" spans="1:20" s="167" customFormat="1" ht="33" customHeight="1">
      <c r="A35" s="164" t="s">
        <v>5</v>
      </c>
      <c r="B35" s="30" t="s">
        <v>159</v>
      </c>
      <c r="C35" s="169" t="s">
        <v>160</v>
      </c>
      <c r="D35" s="169" t="s">
        <v>161</v>
      </c>
      <c r="E35" s="169">
        <v>2020</v>
      </c>
      <c r="F35" s="170"/>
      <c r="G35" s="182">
        <v>715</v>
      </c>
      <c r="H35" s="182">
        <v>650</v>
      </c>
      <c r="I35" s="182">
        <v>65</v>
      </c>
      <c r="J35" s="181"/>
      <c r="K35" s="181"/>
      <c r="L35" s="181"/>
      <c r="M35" s="181"/>
      <c r="N35" s="181"/>
      <c r="O35" s="181"/>
      <c r="P35" s="181">
        <v>50</v>
      </c>
      <c r="Q35" s="181">
        <v>50</v>
      </c>
      <c r="R35" s="181"/>
      <c r="S35" s="166"/>
      <c r="T35" s="168"/>
    </row>
    <row r="36" spans="1:20" s="167" customFormat="1" ht="48.75" customHeight="1">
      <c r="A36" s="164" t="s">
        <v>5</v>
      </c>
      <c r="B36" s="30" t="s">
        <v>162</v>
      </c>
      <c r="C36" s="169" t="s">
        <v>163</v>
      </c>
      <c r="D36" s="169" t="s">
        <v>161</v>
      </c>
      <c r="E36" s="169">
        <v>2020</v>
      </c>
      <c r="F36" s="170"/>
      <c r="G36" s="182">
        <v>605</v>
      </c>
      <c r="H36" s="182">
        <v>550</v>
      </c>
      <c r="I36" s="182">
        <v>55</v>
      </c>
      <c r="J36" s="181"/>
      <c r="K36" s="181"/>
      <c r="L36" s="181"/>
      <c r="M36" s="181"/>
      <c r="N36" s="181"/>
      <c r="O36" s="181"/>
      <c r="P36" s="181">
        <v>50</v>
      </c>
      <c r="Q36" s="181">
        <v>50</v>
      </c>
      <c r="R36" s="181"/>
      <c r="S36" s="166"/>
      <c r="T36" s="168"/>
    </row>
    <row r="37" spans="1:20" s="167" customFormat="1" ht="55.5" customHeight="1">
      <c r="A37" s="164" t="s">
        <v>5</v>
      </c>
      <c r="B37" s="30" t="s">
        <v>94</v>
      </c>
      <c r="C37" s="171" t="s">
        <v>104</v>
      </c>
      <c r="D37" s="169" t="s">
        <v>46</v>
      </c>
      <c r="E37" s="169">
        <v>2019</v>
      </c>
      <c r="F37" s="133"/>
      <c r="G37" s="181">
        <f aca="true" t="shared" si="7" ref="G37:G45">H37+I37</f>
        <v>574.75</v>
      </c>
      <c r="H37" s="181">
        <v>522.5</v>
      </c>
      <c r="I37" s="181">
        <v>52.25</v>
      </c>
      <c r="J37" s="181">
        <v>574.75</v>
      </c>
      <c r="K37" s="181">
        <v>522.5</v>
      </c>
      <c r="L37" s="181">
        <v>52.25</v>
      </c>
      <c r="M37" s="181">
        <v>0</v>
      </c>
      <c r="N37" s="181">
        <v>0</v>
      </c>
      <c r="O37" s="181">
        <v>0</v>
      </c>
      <c r="P37" s="181">
        <v>50</v>
      </c>
      <c r="Q37" s="181">
        <v>50</v>
      </c>
      <c r="R37" s="181">
        <v>0</v>
      </c>
      <c r="S37" s="166"/>
      <c r="T37" s="168">
        <f>SUM(Q33:Q44)</f>
        <v>990</v>
      </c>
    </row>
    <row r="38" spans="1:19" s="167" customFormat="1" ht="61.5" customHeight="1">
      <c r="A38" s="164" t="s">
        <v>5</v>
      </c>
      <c r="B38" s="30" t="s">
        <v>95</v>
      </c>
      <c r="C38" s="165" t="s">
        <v>80</v>
      </c>
      <c r="D38" s="165" t="s">
        <v>46</v>
      </c>
      <c r="E38" s="165" t="s">
        <v>100</v>
      </c>
      <c r="F38" s="172"/>
      <c r="G38" s="181">
        <f>H38+I38</f>
        <v>1996.5</v>
      </c>
      <c r="H38" s="181">
        <v>1815</v>
      </c>
      <c r="I38" s="181">
        <v>181.5</v>
      </c>
      <c r="J38" s="181">
        <v>1996.5</v>
      </c>
      <c r="K38" s="181">
        <v>1815</v>
      </c>
      <c r="L38" s="181">
        <v>181.5</v>
      </c>
      <c r="M38" s="181">
        <v>0</v>
      </c>
      <c r="N38" s="181">
        <v>0</v>
      </c>
      <c r="O38" s="181">
        <v>0</v>
      </c>
      <c r="P38" s="181">
        <f>Q38+R38</f>
        <v>100</v>
      </c>
      <c r="Q38" s="181">
        <v>100</v>
      </c>
      <c r="R38" s="181">
        <v>0</v>
      </c>
      <c r="S38" s="166"/>
    </row>
    <row r="39" spans="1:20" s="167" customFormat="1" ht="54" customHeight="1">
      <c r="A39" s="164" t="s">
        <v>5</v>
      </c>
      <c r="B39" s="30" t="s">
        <v>96</v>
      </c>
      <c r="C39" s="169" t="s">
        <v>80</v>
      </c>
      <c r="D39" s="169" t="s">
        <v>46</v>
      </c>
      <c r="E39" s="169">
        <v>2019</v>
      </c>
      <c r="F39" s="133"/>
      <c r="G39" s="181">
        <f t="shared" si="7"/>
        <v>792</v>
      </c>
      <c r="H39" s="181">
        <v>720</v>
      </c>
      <c r="I39" s="181">
        <v>72</v>
      </c>
      <c r="J39" s="181">
        <v>792</v>
      </c>
      <c r="K39" s="181">
        <v>720</v>
      </c>
      <c r="L39" s="181">
        <v>72</v>
      </c>
      <c r="M39" s="181">
        <v>0</v>
      </c>
      <c r="N39" s="181">
        <v>0</v>
      </c>
      <c r="O39" s="181">
        <v>0</v>
      </c>
      <c r="P39" s="181">
        <v>100</v>
      </c>
      <c r="Q39" s="181">
        <v>100</v>
      </c>
      <c r="R39" s="181">
        <v>0</v>
      </c>
      <c r="S39" s="166"/>
      <c r="T39" s="168">
        <f>T31-T37</f>
        <v>-990</v>
      </c>
    </row>
    <row r="40" spans="1:19" s="167" customFormat="1" ht="51.75" customHeight="1">
      <c r="A40" s="164" t="s">
        <v>5</v>
      </c>
      <c r="B40" s="30" t="s">
        <v>97</v>
      </c>
      <c r="C40" s="169" t="s">
        <v>80</v>
      </c>
      <c r="D40" s="169" t="s">
        <v>46</v>
      </c>
      <c r="E40" s="169">
        <v>2019</v>
      </c>
      <c r="F40" s="133"/>
      <c r="G40" s="181">
        <f t="shared" si="7"/>
        <v>897.6</v>
      </c>
      <c r="H40" s="181">
        <v>816</v>
      </c>
      <c r="I40" s="181">
        <v>81.6</v>
      </c>
      <c r="J40" s="181">
        <v>897.6</v>
      </c>
      <c r="K40" s="181">
        <v>816</v>
      </c>
      <c r="L40" s="181">
        <v>81.6</v>
      </c>
      <c r="M40" s="181">
        <v>0</v>
      </c>
      <c r="N40" s="181">
        <v>0</v>
      </c>
      <c r="O40" s="181">
        <v>0</v>
      </c>
      <c r="P40" s="181">
        <f>Q40+R40</f>
        <v>100</v>
      </c>
      <c r="Q40" s="181">
        <v>100</v>
      </c>
      <c r="R40" s="181">
        <v>0</v>
      </c>
      <c r="S40" s="166"/>
    </row>
    <row r="41" spans="1:19" s="167" customFormat="1" ht="52.5" customHeight="1">
      <c r="A41" s="164" t="s">
        <v>5</v>
      </c>
      <c r="B41" s="30" t="s">
        <v>184</v>
      </c>
      <c r="C41" s="165" t="s">
        <v>99</v>
      </c>
      <c r="D41" s="165" t="s">
        <v>46</v>
      </c>
      <c r="E41" s="165" t="s">
        <v>100</v>
      </c>
      <c r="F41" s="172"/>
      <c r="G41" s="181">
        <f>H41+I41</f>
        <v>1491.6</v>
      </c>
      <c r="H41" s="181">
        <v>1356</v>
      </c>
      <c r="I41" s="181">
        <v>135.6</v>
      </c>
      <c r="J41" s="181">
        <v>1491.6</v>
      </c>
      <c r="K41" s="181">
        <v>1356</v>
      </c>
      <c r="L41" s="181">
        <v>135.6</v>
      </c>
      <c r="M41" s="181">
        <v>0</v>
      </c>
      <c r="N41" s="181">
        <v>0</v>
      </c>
      <c r="O41" s="181">
        <v>0</v>
      </c>
      <c r="P41" s="181">
        <f>Q41+R41</f>
        <v>120</v>
      </c>
      <c r="Q41" s="181">
        <v>120</v>
      </c>
      <c r="R41" s="181">
        <v>0</v>
      </c>
      <c r="S41" s="166"/>
    </row>
    <row r="42" spans="1:19" s="167" customFormat="1" ht="48" customHeight="1">
      <c r="A42" s="164" t="s">
        <v>5</v>
      </c>
      <c r="B42" s="30" t="s">
        <v>166</v>
      </c>
      <c r="C42" s="171" t="s">
        <v>167</v>
      </c>
      <c r="D42" s="169" t="s">
        <v>46</v>
      </c>
      <c r="E42" s="169">
        <v>2020</v>
      </c>
      <c r="F42" s="172"/>
      <c r="G42" s="181">
        <v>1831.5</v>
      </c>
      <c r="H42" s="181">
        <v>1665</v>
      </c>
      <c r="I42" s="181">
        <v>166.5</v>
      </c>
      <c r="J42" s="181"/>
      <c r="K42" s="181"/>
      <c r="L42" s="181"/>
      <c r="M42" s="181"/>
      <c r="N42" s="181"/>
      <c r="O42" s="181"/>
      <c r="P42" s="181">
        <v>100</v>
      </c>
      <c r="Q42" s="181">
        <v>100</v>
      </c>
      <c r="R42" s="181"/>
      <c r="S42" s="166"/>
    </row>
    <row r="43" spans="1:19" s="167" customFormat="1" ht="54" customHeight="1">
      <c r="A43" s="164" t="s">
        <v>5</v>
      </c>
      <c r="B43" s="30" t="s">
        <v>164</v>
      </c>
      <c r="C43" s="169" t="s">
        <v>165</v>
      </c>
      <c r="D43" s="169" t="s">
        <v>46</v>
      </c>
      <c r="E43" s="169">
        <v>2020</v>
      </c>
      <c r="F43" s="172"/>
      <c r="G43" s="181">
        <v>737.5</v>
      </c>
      <c r="H43" s="181">
        <v>670.5</v>
      </c>
      <c r="I43" s="181">
        <v>67</v>
      </c>
      <c r="J43" s="181"/>
      <c r="K43" s="181"/>
      <c r="L43" s="181"/>
      <c r="M43" s="181"/>
      <c r="N43" s="181"/>
      <c r="O43" s="181"/>
      <c r="P43" s="181">
        <v>50</v>
      </c>
      <c r="Q43" s="181">
        <v>50</v>
      </c>
      <c r="R43" s="181"/>
      <c r="S43" s="166"/>
    </row>
    <row r="44" spans="1:19" s="167" customFormat="1" ht="41.25" customHeight="1">
      <c r="A44" s="164" t="s">
        <v>5</v>
      </c>
      <c r="B44" s="30" t="s">
        <v>83</v>
      </c>
      <c r="C44" s="169" t="s">
        <v>85</v>
      </c>
      <c r="D44" s="169" t="s">
        <v>82</v>
      </c>
      <c r="E44" s="169">
        <v>2019</v>
      </c>
      <c r="F44" s="133"/>
      <c r="G44" s="181">
        <f t="shared" si="7"/>
        <v>715</v>
      </c>
      <c r="H44" s="181">
        <v>650</v>
      </c>
      <c r="I44" s="181">
        <v>65</v>
      </c>
      <c r="J44" s="181">
        <v>715</v>
      </c>
      <c r="K44" s="181">
        <v>650</v>
      </c>
      <c r="L44" s="181">
        <v>65</v>
      </c>
      <c r="M44" s="181">
        <v>0</v>
      </c>
      <c r="N44" s="181">
        <v>0</v>
      </c>
      <c r="O44" s="181">
        <v>0</v>
      </c>
      <c r="P44" s="181">
        <v>50</v>
      </c>
      <c r="Q44" s="181">
        <v>50</v>
      </c>
      <c r="R44" s="181">
        <v>0</v>
      </c>
      <c r="S44" s="166"/>
    </row>
    <row r="45" spans="1:19" s="167" customFormat="1" ht="45.75" customHeight="1">
      <c r="A45" s="164" t="s">
        <v>5</v>
      </c>
      <c r="B45" s="30" t="s">
        <v>101</v>
      </c>
      <c r="C45" s="165" t="s">
        <v>102</v>
      </c>
      <c r="D45" s="165" t="s">
        <v>82</v>
      </c>
      <c r="E45" s="165" t="s">
        <v>100</v>
      </c>
      <c r="F45" s="172"/>
      <c r="G45" s="181">
        <f t="shared" si="7"/>
        <v>9562.3</v>
      </c>
      <c r="H45" s="181">
        <v>8693</v>
      </c>
      <c r="I45" s="181">
        <v>869.3</v>
      </c>
      <c r="J45" s="181">
        <v>9562.3</v>
      </c>
      <c r="K45" s="181">
        <v>8693</v>
      </c>
      <c r="L45" s="181">
        <v>869.3</v>
      </c>
      <c r="M45" s="181">
        <v>0</v>
      </c>
      <c r="N45" s="181">
        <v>0</v>
      </c>
      <c r="O45" s="181">
        <v>0</v>
      </c>
      <c r="P45" s="181">
        <v>150</v>
      </c>
      <c r="Q45" s="181">
        <v>150</v>
      </c>
      <c r="R45" s="181">
        <v>0</v>
      </c>
      <c r="S45" s="166"/>
    </row>
    <row r="46" spans="1:19" ht="30" customHeight="1">
      <c r="A46" s="75">
        <v>2</v>
      </c>
      <c r="B46" s="75" t="s">
        <v>157</v>
      </c>
      <c r="C46" s="75"/>
      <c r="D46" s="75"/>
      <c r="E46" s="88"/>
      <c r="F46" s="139"/>
      <c r="G46" s="180">
        <f>G47+G49</f>
        <v>3913.4</v>
      </c>
      <c r="H46" s="180">
        <f aca="true" t="shared" si="8" ref="H46:R46">H47+H49</f>
        <v>3761</v>
      </c>
      <c r="I46" s="180">
        <f t="shared" si="8"/>
        <v>152.4</v>
      </c>
      <c r="J46" s="180">
        <f t="shared" si="8"/>
        <v>24593.55</v>
      </c>
      <c r="K46" s="180">
        <f t="shared" si="8"/>
        <v>22342.68</v>
      </c>
      <c r="L46" s="180">
        <f t="shared" si="8"/>
        <v>2250.47</v>
      </c>
      <c r="M46" s="180">
        <f t="shared" si="8"/>
        <v>2237</v>
      </c>
      <c r="N46" s="180">
        <f t="shared" si="8"/>
        <v>2237</v>
      </c>
      <c r="O46" s="180">
        <f t="shared" si="8"/>
        <v>0</v>
      </c>
      <c r="P46" s="180">
        <f t="shared" si="8"/>
        <v>8810.4</v>
      </c>
      <c r="Q46" s="180">
        <f t="shared" si="8"/>
        <v>7650</v>
      </c>
      <c r="R46" s="180">
        <f t="shared" si="8"/>
        <v>1160</v>
      </c>
      <c r="S46" s="102"/>
    </row>
    <row r="47" spans="1:19" ht="37.5" customHeight="1">
      <c r="A47" s="89" t="s">
        <v>16</v>
      </c>
      <c r="B47" s="89" t="s">
        <v>77</v>
      </c>
      <c r="C47" s="89"/>
      <c r="D47" s="89"/>
      <c r="E47" s="89"/>
      <c r="F47" s="93"/>
      <c r="G47" s="175">
        <f aca="true" t="shared" si="9" ref="G47:R47">SUM(G48:G48)</f>
        <v>3913.4</v>
      </c>
      <c r="H47" s="175">
        <f t="shared" si="9"/>
        <v>3761</v>
      </c>
      <c r="I47" s="175">
        <f t="shared" si="9"/>
        <v>152.4</v>
      </c>
      <c r="J47" s="63">
        <f t="shared" si="9"/>
        <v>3913.4</v>
      </c>
      <c r="K47" s="63">
        <f t="shared" si="9"/>
        <v>3761</v>
      </c>
      <c r="L47" s="63">
        <f t="shared" si="9"/>
        <v>152</v>
      </c>
      <c r="M47" s="175">
        <f t="shared" si="9"/>
        <v>2237</v>
      </c>
      <c r="N47" s="175">
        <f t="shared" si="9"/>
        <v>2237</v>
      </c>
      <c r="O47" s="175">
        <f t="shared" si="9"/>
        <v>0</v>
      </c>
      <c r="P47" s="175">
        <f t="shared" si="9"/>
        <v>1676.4</v>
      </c>
      <c r="Q47" s="175">
        <f t="shared" si="9"/>
        <v>1524</v>
      </c>
      <c r="R47" s="175">
        <f t="shared" si="9"/>
        <v>152</v>
      </c>
      <c r="S47" s="102"/>
    </row>
    <row r="48" spans="1:20" ht="45.75" customHeight="1">
      <c r="A48" s="90">
        <v>1</v>
      </c>
      <c r="B48" s="91" t="s">
        <v>79</v>
      </c>
      <c r="C48" s="92" t="s">
        <v>81</v>
      </c>
      <c r="D48" s="92" t="s">
        <v>44</v>
      </c>
      <c r="E48" s="92" t="s">
        <v>58</v>
      </c>
      <c r="F48" s="95"/>
      <c r="G48" s="183">
        <v>3913.4</v>
      </c>
      <c r="H48" s="183">
        <v>3761</v>
      </c>
      <c r="I48" s="183">
        <v>152.4</v>
      </c>
      <c r="J48" s="184">
        <f>M48+P48</f>
        <v>3913.4</v>
      </c>
      <c r="K48" s="184">
        <f>N48+Q48</f>
        <v>3761</v>
      </c>
      <c r="L48" s="184">
        <f>O48+R48</f>
        <v>152</v>
      </c>
      <c r="M48" s="185">
        <v>2237</v>
      </c>
      <c r="N48" s="185">
        <v>2237</v>
      </c>
      <c r="O48" s="185">
        <v>0</v>
      </c>
      <c r="P48" s="183">
        <v>1676.4</v>
      </c>
      <c r="Q48" s="183">
        <v>1524</v>
      </c>
      <c r="R48" s="183">
        <v>152</v>
      </c>
      <c r="S48" s="102"/>
      <c r="T48" s="115"/>
    </row>
    <row r="49" spans="1:19" ht="48.75" customHeight="1">
      <c r="A49" s="75" t="s">
        <v>18</v>
      </c>
      <c r="B49" s="75" t="s">
        <v>170</v>
      </c>
      <c r="C49" s="75"/>
      <c r="D49" s="75"/>
      <c r="E49" s="88"/>
      <c r="F49" s="139"/>
      <c r="G49" s="180">
        <f aca="true" t="shared" si="10" ref="G49:O49">SUM(G50:G58)</f>
        <v>0</v>
      </c>
      <c r="H49" s="180">
        <f t="shared" si="10"/>
        <v>0</v>
      </c>
      <c r="I49" s="180">
        <f t="shared" si="10"/>
        <v>0</v>
      </c>
      <c r="J49" s="180">
        <f t="shared" si="10"/>
        <v>20680.149999999998</v>
      </c>
      <c r="K49" s="180">
        <f t="shared" si="10"/>
        <v>18581.68</v>
      </c>
      <c r="L49" s="180">
        <f t="shared" si="10"/>
        <v>2098.47</v>
      </c>
      <c r="M49" s="180">
        <f t="shared" si="10"/>
        <v>0</v>
      </c>
      <c r="N49" s="180">
        <f t="shared" si="10"/>
        <v>0</v>
      </c>
      <c r="O49" s="180">
        <f t="shared" si="10"/>
        <v>0</v>
      </c>
      <c r="P49" s="180">
        <f>SUM(P50:P58)</f>
        <v>7134</v>
      </c>
      <c r="Q49" s="180">
        <f>SUM(Q50:Q58)</f>
        <v>6126</v>
      </c>
      <c r="R49" s="180">
        <f>SUM(R50:R58)</f>
        <v>1008</v>
      </c>
      <c r="S49" s="102"/>
    </row>
    <row r="50" spans="1:21" s="105" customFormat="1" ht="42.75" customHeight="1">
      <c r="A50" s="160">
        <v>1</v>
      </c>
      <c r="B50" s="161" t="s">
        <v>169</v>
      </c>
      <c r="C50" s="160" t="s">
        <v>179</v>
      </c>
      <c r="D50" s="160" t="s">
        <v>44</v>
      </c>
      <c r="E50" s="160">
        <v>2019</v>
      </c>
      <c r="F50" s="98"/>
      <c r="G50" s="186"/>
      <c r="H50" s="186"/>
      <c r="I50" s="186"/>
      <c r="J50" s="186">
        <v>1118.7</v>
      </c>
      <c r="K50" s="186">
        <v>1017</v>
      </c>
      <c r="L50" s="186">
        <v>101.7</v>
      </c>
      <c r="M50" s="186">
        <v>0</v>
      </c>
      <c r="N50" s="186">
        <v>0</v>
      </c>
      <c r="O50" s="186">
        <v>0</v>
      </c>
      <c r="P50" s="186">
        <f>Q50+R50</f>
        <v>899</v>
      </c>
      <c r="Q50" s="186">
        <f>1017-120-100</f>
        <v>797</v>
      </c>
      <c r="R50" s="186">
        <v>102</v>
      </c>
      <c r="S50" s="390" t="s">
        <v>189</v>
      </c>
      <c r="T50" s="391"/>
      <c r="U50" s="391"/>
    </row>
    <row r="51" spans="1:21" s="105" customFormat="1" ht="33" customHeight="1">
      <c r="A51" s="160">
        <v>2</v>
      </c>
      <c r="B51" s="161" t="s">
        <v>94</v>
      </c>
      <c r="C51" s="162" t="s">
        <v>104</v>
      </c>
      <c r="D51" s="160" t="s">
        <v>46</v>
      </c>
      <c r="E51" s="160">
        <v>2019</v>
      </c>
      <c r="F51" s="99"/>
      <c r="G51" s="186"/>
      <c r="H51" s="186"/>
      <c r="I51" s="186"/>
      <c r="J51" s="186">
        <v>574.75</v>
      </c>
      <c r="K51" s="186">
        <v>522.5</v>
      </c>
      <c r="L51" s="186">
        <v>52.25</v>
      </c>
      <c r="M51" s="186">
        <v>0</v>
      </c>
      <c r="N51" s="186">
        <v>0</v>
      </c>
      <c r="O51" s="186">
        <v>0</v>
      </c>
      <c r="P51" s="186">
        <f aca="true" t="shared" si="11" ref="P51:P58">Q51+R51</f>
        <v>525</v>
      </c>
      <c r="Q51" s="186">
        <f>523-50</f>
        <v>473</v>
      </c>
      <c r="R51" s="186">
        <v>52</v>
      </c>
      <c r="S51" s="390"/>
      <c r="T51" s="391"/>
      <c r="U51" s="391"/>
    </row>
    <row r="52" spans="1:21" s="105" customFormat="1" ht="33" customHeight="1">
      <c r="A52" s="160">
        <v>3</v>
      </c>
      <c r="B52" s="161" t="s">
        <v>96</v>
      </c>
      <c r="C52" s="160" t="s">
        <v>80</v>
      </c>
      <c r="D52" s="160" t="s">
        <v>46</v>
      </c>
      <c r="E52" s="160">
        <v>2019</v>
      </c>
      <c r="F52" s="99"/>
      <c r="G52" s="186"/>
      <c r="H52" s="186"/>
      <c r="I52" s="186"/>
      <c r="J52" s="186">
        <v>792</v>
      </c>
      <c r="K52" s="186">
        <v>720</v>
      </c>
      <c r="L52" s="186">
        <v>72</v>
      </c>
      <c r="M52" s="186">
        <v>0</v>
      </c>
      <c r="N52" s="186">
        <v>0</v>
      </c>
      <c r="O52" s="186">
        <v>0</v>
      </c>
      <c r="P52" s="186">
        <f t="shared" si="11"/>
        <v>642</v>
      </c>
      <c r="Q52" s="186">
        <f>720-100-50</f>
        <v>570</v>
      </c>
      <c r="R52" s="186">
        <v>72</v>
      </c>
      <c r="S52" s="390"/>
      <c r="T52" s="391"/>
      <c r="U52" s="391"/>
    </row>
    <row r="53" spans="1:21" s="105" customFormat="1" ht="33" customHeight="1">
      <c r="A53" s="160">
        <v>4</v>
      </c>
      <c r="B53" s="161" t="s">
        <v>97</v>
      </c>
      <c r="C53" s="160" t="s">
        <v>80</v>
      </c>
      <c r="D53" s="160" t="s">
        <v>46</v>
      </c>
      <c r="E53" s="160">
        <v>2019</v>
      </c>
      <c r="F53" s="99"/>
      <c r="G53" s="186"/>
      <c r="H53" s="186"/>
      <c r="I53" s="186"/>
      <c r="J53" s="186">
        <v>897.6</v>
      </c>
      <c r="K53" s="186">
        <v>816</v>
      </c>
      <c r="L53" s="186">
        <v>81.6</v>
      </c>
      <c r="M53" s="186">
        <v>0</v>
      </c>
      <c r="N53" s="186">
        <v>0</v>
      </c>
      <c r="O53" s="186">
        <v>0</v>
      </c>
      <c r="P53" s="186">
        <f t="shared" si="11"/>
        <v>748</v>
      </c>
      <c r="Q53" s="186">
        <f>816-100-50</f>
        <v>666</v>
      </c>
      <c r="R53" s="186">
        <v>82</v>
      </c>
      <c r="S53" s="390"/>
      <c r="T53" s="391"/>
      <c r="U53" s="391"/>
    </row>
    <row r="54" spans="1:21" s="105" customFormat="1" ht="33" customHeight="1">
      <c r="A54" s="160">
        <v>5</v>
      </c>
      <c r="B54" s="161" t="s">
        <v>83</v>
      </c>
      <c r="C54" s="160" t="s">
        <v>85</v>
      </c>
      <c r="D54" s="160" t="s">
        <v>82</v>
      </c>
      <c r="E54" s="160">
        <v>2019</v>
      </c>
      <c r="F54" s="99"/>
      <c r="G54" s="186"/>
      <c r="H54" s="186"/>
      <c r="I54" s="186"/>
      <c r="J54" s="186">
        <v>715</v>
      </c>
      <c r="K54" s="186">
        <v>650</v>
      </c>
      <c r="L54" s="186">
        <v>65</v>
      </c>
      <c r="M54" s="186">
        <v>0</v>
      </c>
      <c r="N54" s="186">
        <v>0</v>
      </c>
      <c r="O54" s="186">
        <v>0</v>
      </c>
      <c r="P54" s="186">
        <f t="shared" si="11"/>
        <v>615</v>
      </c>
      <c r="Q54" s="186">
        <f>650-50-50</f>
        <v>550</v>
      </c>
      <c r="R54" s="186">
        <v>65</v>
      </c>
      <c r="S54" s="390"/>
      <c r="T54" s="391"/>
      <c r="U54" s="391"/>
    </row>
    <row r="55" spans="1:21" s="105" customFormat="1" ht="33" customHeight="1">
      <c r="A55" s="160">
        <v>6</v>
      </c>
      <c r="B55" s="161" t="s">
        <v>92</v>
      </c>
      <c r="C55" s="96" t="s">
        <v>93</v>
      </c>
      <c r="D55" s="96" t="s">
        <v>44</v>
      </c>
      <c r="E55" s="96">
        <v>2019</v>
      </c>
      <c r="F55" s="96"/>
      <c r="G55" s="186"/>
      <c r="H55" s="186"/>
      <c r="I55" s="186"/>
      <c r="J55" s="186">
        <v>3531.7</v>
      </c>
      <c r="K55" s="186">
        <v>2992.18</v>
      </c>
      <c r="L55" s="186">
        <v>539.52</v>
      </c>
      <c r="M55" s="186">
        <v>0</v>
      </c>
      <c r="N55" s="186">
        <v>0</v>
      </c>
      <c r="O55" s="186">
        <v>0</v>
      </c>
      <c r="P55" s="186">
        <f t="shared" si="11"/>
        <v>1094</v>
      </c>
      <c r="Q55" s="186">
        <f>950-120-100</f>
        <v>730</v>
      </c>
      <c r="R55" s="186">
        <v>364</v>
      </c>
      <c r="S55" s="390"/>
      <c r="T55" s="391"/>
      <c r="U55" s="391"/>
    </row>
    <row r="56" spans="1:21" s="105" customFormat="1" ht="33" customHeight="1">
      <c r="A56" s="160">
        <v>7</v>
      </c>
      <c r="B56" s="161" t="s">
        <v>98</v>
      </c>
      <c r="C56" s="96" t="s">
        <v>99</v>
      </c>
      <c r="D56" s="96" t="s">
        <v>46</v>
      </c>
      <c r="E56" s="96" t="s">
        <v>100</v>
      </c>
      <c r="F56" s="97"/>
      <c r="G56" s="186"/>
      <c r="H56" s="186"/>
      <c r="I56" s="186"/>
      <c r="J56" s="186">
        <v>1491.6</v>
      </c>
      <c r="K56" s="186">
        <v>1356</v>
      </c>
      <c r="L56" s="186">
        <v>135.6</v>
      </c>
      <c r="M56" s="186">
        <v>0</v>
      </c>
      <c r="N56" s="186">
        <v>0</v>
      </c>
      <c r="O56" s="186">
        <v>0</v>
      </c>
      <c r="P56" s="186">
        <f t="shared" si="11"/>
        <v>375</v>
      </c>
      <c r="Q56" s="186">
        <f>450-120</f>
        <v>330</v>
      </c>
      <c r="R56" s="186">
        <v>45</v>
      </c>
      <c r="S56" s="390"/>
      <c r="T56" s="391"/>
      <c r="U56" s="391"/>
    </row>
    <row r="57" spans="1:21" s="105" customFormat="1" ht="33" customHeight="1">
      <c r="A57" s="160">
        <v>8</v>
      </c>
      <c r="B57" s="161" t="s">
        <v>101</v>
      </c>
      <c r="C57" s="96" t="s">
        <v>102</v>
      </c>
      <c r="D57" s="96" t="s">
        <v>82</v>
      </c>
      <c r="E57" s="96" t="s">
        <v>100</v>
      </c>
      <c r="F57" s="97"/>
      <c r="G57" s="186"/>
      <c r="H57" s="186"/>
      <c r="I57" s="186"/>
      <c r="J57" s="186">
        <v>9562.3</v>
      </c>
      <c r="K57" s="186">
        <v>8693</v>
      </c>
      <c r="L57" s="186">
        <v>869.3</v>
      </c>
      <c r="M57" s="186">
        <v>0</v>
      </c>
      <c r="N57" s="186">
        <v>0</v>
      </c>
      <c r="O57" s="186">
        <v>0</v>
      </c>
      <c r="P57" s="186">
        <f t="shared" si="11"/>
        <v>1731</v>
      </c>
      <c r="Q57" s="186">
        <f>1710-150</f>
        <v>1560</v>
      </c>
      <c r="R57" s="186">
        <v>171</v>
      </c>
      <c r="S57" s="390"/>
      <c r="T57" s="391"/>
      <c r="U57" s="391"/>
    </row>
    <row r="58" spans="1:21" s="105" customFormat="1" ht="33" customHeight="1">
      <c r="A58" s="160">
        <v>9</v>
      </c>
      <c r="B58" s="161" t="s">
        <v>95</v>
      </c>
      <c r="C58" s="96" t="s">
        <v>80</v>
      </c>
      <c r="D58" s="96" t="s">
        <v>46</v>
      </c>
      <c r="E58" s="96" t="s">
        <v>100</v>
      </c>
      <c r="F58" s="97"/>
      <c r="G58" s="186"/>
      <c r="H58" s="186"/>
      <c r="I58" s="186"/>
      <c r="J58" s="186">
        <v>1996.5</v>
      </c>
      <c r="K58" s="186">
        <v>1815</v>
      </c>
      <c r="L58" s="186">
        <v>181.5</v>
      </c>
      <c r="M58" s="186">
        <v>0</v>
      </c>
      <c r="N58" s="186">
        <v>0</v>
      </c>
      <c r="O58" s="186">
        <v>0</v>
      </c>
      <c r="P58" s="186">
        <f t="shared" si="11"/>
        <v>505</v>
      </c>
      <c r="Q58" s="186">
        <f>550-100</f>
        <v>450</v>
      </c>
      <c r="R58" s="186">
        <v>55</v>
      </c>
      <c r="S58" s="390"/>
      <c r="T58" s="391"/>
      <c r="U58" s="391"/>
    </row>
    <row r="59" spans="1:18" ht="15">
      <c r="A59" s="392" t="s">
        <v>187</v>
      </c>
      <c r="B59" s="392"/>
      <c r="C59" s="392"/>
      <c r="D59" s="392"/>
      <c r="E59" s="392"/>
      <c r="F59" s="392"/>
      <c r="G59" s="392"/>
      <c r="H59" s="392"/>
      <c r="I59" s="392"/>
      <c r="J59" s="392"/>
      <c r="K59" s="392"/>
      <c r="L59" s="392"/>
      <c r="M59" s="392"/>
      <c r="N59" s="392"/>
      <c r="O59" s="392"/>
      <c r="P59" s="392"/>
      <c r="Q59" s="392"/>
      <c r="R59" s="392"/>
    </row>
    <row r="60" spans="1:18" ht="15">
      <c r="A60" s="393"/>
      <c r="B60" s="393"/>
      <c r="C60" s="393"/>
      <c r="D60" s="393"/>
      <c r="E60" s="393"/>
      <c r="F60" s="393"/>
      <c r="G60" s="393"/>
      <c r="H60" s="393"/>
      <c r="I60" s="393"/>
      <c r="J60" s="393"/>
      <c r="K60" s="393"/>
      <c r="L60" s="393"/>
      <c r="M60" s="393"/>
      <c r="N60" s="393"/>
      <c r="O60" s="393"/>
      <c r="P60" s="393"/>
      <c r="Q60" s="393"/>
      <c r="R60" s="393"/>
    </row>
  </sheetData>
  <sheetProtection/>
  <mergeCells count="27">
    <mergeCell ref="A2:R2"/>
    <mergeCell ref="A3:R3"/>
    <mergeCell ref="E8:E11"/>
    <mergeCell ref="K10:L10"/>
    <mergeCell ref="J10:J11"/>
    <mergeCell ref="F10:F11"/>
    <mergeCell ref="A5:R5"/>
    <mergeCell ref="A8:A11"/>
    <mergeCell ref="B8:B11"/>
    <mergeCell ref="A6:R6"/>
    <mergeCell ref="A1:R1"/>
    <mergeCell ref="M10:M11"/>
    <mergeCell ref="N10:O10"/>
    <mergeCell ref="P10:P11"/>
    <mergeCell ref="Q10:R10"/>
    <mergeCell ref="J8:L9"/>
    <mergeCell ref="D8:D11"/>
    <mergeCell ref="M8:O9"/>
    <mergeCell ref="P8:R9"/>
    <mergeCell ref="F8:I9"/>
    <mergeCell ref="S50:U58"/>
    <mergeCell ref="A59:R60"/>
    <mergeCell ref="A4:R4"/>
    <mergeCell ref="P7:R7"/>
    <mergeCell ref="C8:C11"/>
    <mergeCell ref="G10:G11"/>
    <mergeCell ref="H10:I10"/>
  </mergeCells>
  <printOptions/>
  <pageMargins left="0.3" right="0.2" top="0.984251968503937" bottom="0.5511811023622047" header="0.7086614173228347" footer="0.1968503937007874"/>
  <pageSetup horizontalDpi="600" verticalDpi="600" orientation="landscape" paperSize="9" scale="72" r:id="rId1"/>
  <headerFooter>
    <oddHeader>&amp;RBiểu số 03/ĐT-NTM</oddHeader>
    <oddFooter>&amp;RTRang &amp;P/&amp;N</oddFooter>
  </headerFooter>
</worksheet>
</file>

<file path=xl/worksheets/sheet5.xml><?xml version="1.0" encoding="utf-8"?>
<worksheet xmlns="http://schemas.openxmlformats.org/spreadsheetml/2006/main" xmlns:r="http://schemas.openxmlformats.org/officeDocument/2006/relationships">
  <sheetPr>
    <tabColor rgb="FF00B050"/>
  </sheetPr>
  <dimension ref="A1:AA75"/>
  <sheetViews>
    <sheetView showZeros="0" zoomScale="73" zoomScaleNormal="73" zoomScalePageLayoutView="0" workbookViewId="0" topLeftCell="A1">
      <pane xSplit="2" ySplit="12" topLeftCell="C13" activePane="bottomRight" state="frozen"/>
      <selection pane="topLeft" activeCell="A1" sqref="A1"/>
      <selection pane="topRight" activeCell="C1" sqref="C1"/>
      <selection pane="bottomLeft" activeCell="A11" sqref="A11"/>
      <selection pane="bottomRight" activeCell="A75" sqref="A75:R75"/>
    </sheetView>
  </sheetViews>
  <sheetFormatPr defaultColWidth="9.140625" defaultRowHeight="15"/>
  <cols>
    <col min="1" max="1" width="4.140625" style="5" bestFit="1" customWidth="1"/>
    <col min="2" max="2" width="49.7109375" style="4" customWidth="1"/>
    <col min="3" max="3" width="13.57421875" style="5" customWidth="1"/>
    <col min="4" max="4" width="12.140625" style="5" customWidth="1"/>
    <col min="5" max="5" width="14.00390625" style="5" customWidth="1"/>
    <col min="6" max="6" width="10.8515625" style="4" hidden="1" customWidth="1"/>
    <col min="7" max="7" width="9.8515625" style="4" customWidth="1"/>
    <col min="8" max="8" width="10.140625" style="4" customWidth="1"/>
    <col min="9" max="9" width="9.421875" style="4" customWidth="1"/>
    <col min="10" max="10" width="9.140625" style="36" hidden="1" customWidth="1"/>
    <col min="11" max="11" width="7.8515625" style="36" hidden="1" customWidth="1"/>
    <col min="12" max="12" width="9.140625" style="36" hidden="1" customWidth="1"/>
    <col min="13" max="13" width="8.8515625" style="4" customWidth="1"/>
    <col min="14" max="14" width="10.00390625" style="4" customWidth="1"/>
    <col min="15" max="15" width="9.140625" style="4" customWidth="1"/>
    <col min="16" max="17" width="9.57421875" style="4" customWidth="1"/>
    <col min="18" max="18" width="8.421875" style="4" customWidth="1"/>
    <col min="19" max="19" width="13.8515625" style="36" hidden="1" customWidth="1"/>
    <col min="20" max="21" width="9.140625" style="4" hidden="1" customWidth="1"/>
    <col min="22" max="22" width="28.28125" style="4" hidden="1" customWidth="1"/>
    <col min="23" max="23" width="13.8515625" style="4" hidden="1" customWidth="1"/>
    <col min="24" max="24" width="31.8515625" style="4" customWidth="1"/>
    <col min="25" max="16384" width="9.140625" style="4" customWidth="1"/>
  </cols>
  <sheetData>
    <row r="1" spans="1:19" ht="18">
      <c r="A1" s="388" t="s">
        <v>86</v>
      </c>
      <c r="B1" s="388"/>
      <c r="C1" s="388"/>
      <c r="D1" s="388"/>
      <c r="E1" s="388"/>
      <c r="F1" s="388"/>
      <c r="G1" s="388"/>
      <c r="H1" s="388"/>
      <c r="I1" s="388"/>
      <c r="J1" s="388"/>
      <c r="K1" s="388"/>
      <c r="L1" s="388"/>
      <c r="M1" s="388"/>
      <c r="N1" s="388"/>
      <c r="O1" s="388"/>
      <c r="P1" s="388"/>
      <c r="Q1" s="388"/>
      <c r="R1" s="388"/>
      <c r="S1" s="388"/>
    </row>
    <row r="2" spans="1:23" ht="18.75" hidden="1">
      <c r="A2" s="389" t="e">
        <f>'B.01_TH'!#REF!</f>
        <v>#REF!</v>
      </c>
      <c r="B2" s="389"/>
      <c r="C2" s="389"/>
      <c r="D2" s="389"/>
      <c r="E2" s="389"/>
      <c r="F2" s="389"/>
      <c r="G2" s="389"/>
      <c r="H2" s="389"/>
      <c r="I2" s="389"/>
      <c r="J2" s="389"/>
      <c r="K2" s="389"/>
      <c r="L2" s="389"/>
      <c r="M2" s="389"/>
      <c r="N2" s="389"/>
      <c r="O2" s="389"/>
      <c r="P2" s="389"/>
      <c r="Q2" s="389"/>
      <c r="R2" s="389"/>
      <c r="S2" s="61"/>
      <c r="W2" s="46"/>
    </row>
    <row r="3" spans="1:23" ht="18.75" customHeight="1">
      <c r="A3" s="389" t="e">
        <f>'B.01_TH'!#REF!</f>
        <v>#REF!</v>
      </c>
      <c r="B3" s="389"/>
      <c r="C3" s="389"/>
      <c r="D3" s="389"/>
      <c r="E3" s="389"/>
      <c r="F3" s="389"/>
      <c r="G3" s="389"/>
      <c r="H3" s="389"/>
      <c r="I3" s="389"/>
      <c r="J3" s="389"/>
      <c r="K3" s="389"/>
      <c r="L3" s="389"/>
      <c r="M3" s="389"/>
      <c r="N3" s="389"/>
      <c r="O3" s="389"/>
      <c r="P3" s="389"/>
      <c r="Q3" s="389"/>
      <c r="R3" s="389"/>
      <c r="S3" s="61"/>
      <c r="W3" s="46"/>
    </row>
    <row r="4" spans="1:23" ht="24" customHeight="1" hidden="1">
      <c r="A4" s="389" t="e">
        <f>'B.01_TH'!#REF!</f>
        <v>#REF!</v>
      </c>
      <c r="B4" s="389"/>
      <c r="C4" s="389"/>
      <c r="D4" s="389"/>
      <c r="E4" s="389"/>
      <c r="F4" s="389"/>
      <c r="G4" s="389"/>
      <c r="H4" s="389"/>
      <c r="I4" s="389"/>
      <c r="J4" s="389"/>
      <c r="K4" s="389"/>
      <c r="L4" s="389"/>
      <c r="M4" s="389"/>
      <c r="N4" s="389"/>
      <c r="O4" s="389"/>
      <c r="P4" s="389"/>
      <c r="Q4" s="389"/>
      <c r="R4" s="389"/>
      <c r="S4" s="61"/>
      <c r="W4" s="46"/>
    </row>
    <row r="5" spans="1:23" ht="24" customHeight="1" hidden="1">
      <c r="A5" s="389" t="s">
        <v>129</v>
      </c>
      <c r="B5" s="389"/>
      <c r="C5" s="389"/>
      <c r="D5" s="389"/>
      <c r="E5" s="389"/>
      <c r="F5" s="389"/>
      <c r="G5" s="389"/>
      <c r="H5" s="389"/>
      <c r="I5" s="389"/>
      <c r="J5" s="389"/>
      <c r="K5" s="389"/>
      <c r="L5" s="389"/>
      <c r="M5" s="389"/>
      <c r="N5" s="389"/>
      <c r="O5" s="389"/>
      <c r="P5" s="389"/>
      <c r="Q5" s="389"/>
      <c r="R5" s="389"/>
      <c r="S5" s="61"/>
      <c r="W5" s="110"/>
    </row>
    <row r="6" spans="1:23" ht="24" customHeight="1" hidden="1">
      <c r="A6" s="389" t="e">
        <f>'B.01_TH'!#REF!</f>
        <v>#REF!</v>
      </c>
      <c r="B6" s="389"/>
      <c r="C6" s="389"/>
      <c r="D6" s="389"/>
      <c r="E6" s="389"/>
      <c r="F6" s="389"/>
      <c r="G6" s="389"/>
      <c r="H6" s="389"/>
      <c r="I6" s="389"/>
      <c r="J6" s="389"/>
      <c r="K6" s="389"/>
      <c r="L6" s="389"/>
      <c r="M6" s="389"/>
      <c r="N6" s="389"/>
      <c r="O6" s="389"/>
      <c r="P6" s="389"/>
      <c r="Q6" s="389"/>
      <c r="R6" s="389"/>
      <c r="S6" s="61"/>
      <c r="W6" s="194"/>
    </row>
    <row r="7" spans="16:19" ht="16.5">
      <c r="P7" s="387" t="s">
        <v>106</v>
      </c>
      <c r="Q7" s="387"/>
      <c r="R7" s="387"/>
      <c r="S7" s="387"/>
    </row>
    <row r="8" spans="1:23" s="6" customFormat="1" ht="42.75" customHeight="1">
      <c r="A8" s="396" t="s">
        <v>1</v>
      </c>
      <c r="B8" s="396" t="s">
        <v>47</v>
      </c>
      <c r="C8" s="396" t="s">
        <v>7</v>
      </c>
      <c r="D8" s="396" t="s">
        <v>55</v>
      </c>
      <c r="E8" s="396" t="s">
        <v>48</v>
      </c>
      <c r="F8" s="396" t="s">
        <v>107</v>
      </c>
      <c r="G8" s="396"/>
      <c r="H8" s="396"/>
      <c r="I8" s="396"/>
      <c r="J8" s="421" t="s">
        <v>49</v>
      </c>
      <c r="K8" s="421"/>
      <c r="L8" s="421"/>
      <c r="M8" s="396" t="s">
        <v>91</v>
      </c>
      <c r="N8" s="396"/>
      <c r="O8" s="396"/>
      <c r="P8" s="396" t="s">
        <v>76</v>
      </c>
      <c r="Q8" s="396"/>
      <c r="R8" s="396"/>
      <c r="S8" s="421" t="s">
        <v>3</v>
      </c>
      <c r="W8" s="396" t="s">
        <v>3</v>
      </c>
    </row>
    <row r="9" spans="1:23" s="6" customFormat="1" ht="18" customHeight="1">
      <c r="A9" s="396"/>
      <c r="B9" s="396"/>
      <c r="C9" s="396"/>
      <c r="D9" s="396"/>
      <c r="E9" s="396"/>
      <c r="F9" s="396"/>
      <c r="G9" s="396" t="s">
        <v>14</v>
      </c>
      <c r="H9" s="396" t="s">
        <v>15</v>
      </c>
      <c r="I9" s="396"/>
      <c r="J9" s="421" t="s">
        <v>14</v>
      </c>
      <c r="K9" s="421" t="s">
        <v>15</v>
      </c>
      <c r="L9" s="421"/>
      <c r="M9" s="396" t="s">
        <v>14</v>
      </c>
      <c r="N9" s="396" t="s">
        <v>15</v>
      </c>
      <c r="O9" s="396"/>
      <c r="P9" s="396" t="s">
        <v>14</v>
      </c>
      <c r="Q9" s="396" t="s">
        <v>15</v>
      </c>
      <c r="R9" s="396"/>
      <c r="S9" s="421"/>
      <c r="W9" s="396"/>
    </row>
    <row r="10" spans="1:23" s="6" customFormat="1" ht="15" customHeight="1">
      <c r="A10" s="396"/>
      <c r="B10" s="396"/>
      <c r="C10" s="396"/>
      <c r="D10" s="396"/>
      <c r="E10" s="396"/>
      <c r="F10" s="396"/>
      <c r="G10" s="396"/>
      <c r="H10" s="396" t="s">
        <v>50</v>
      </c>
      <c r="I10" s="396" t="s">
        <v>51</v>
      </c>
      <c r="J10" s="421"/>
      <c r="K10" s="421" t="s">
        <v>50</v>
      </c>
      <c r="L10" s="421" t="s">
        <v>51</v>
      </c>
      <c r="M10" s="396"/>
      <c r="N10" s="396" t="s">
        <v>50</v>
      </c>
      <c r="O10" s="396" t="s">
        <v>51</v>
      </c>
      <c r="P10" s="396"/>
      <c r="Q10" s="396" t="s">
        <v>50</v>
      </c>
      <c r="R10" s="396" t="s">
        <v>51</v>
      </c>
      <c r="S10" s="421"/>
      <c r="W10" s="396"/>
    </row>
    <row r="11" spans="1:23" s="6" customFormat="1" ht="84" customHeight="1">
      <c r="A11" s="396"/>
      <c r="B11" s="396"/>
      <c r="C11" s="396"/>
      <c r="D11" s="396"/>
      <c r="E11" s="396"/>
      <c r="F11" s="396"/>
      <c r="G11" s="396"/>
      <c r="H11" s="396"/>
      <c r="I11" s="396"/>
      <c r="J11" s="421"/>
      <c r="K11" s="421"/>
      <c r="L11" s="421"/>
      <c r="M11" s="396"/>
      <c r="N11" s="396"/>
      <c r="O11" s="396"/>
      <c r="P11" s="396"/>
      <c r="Q11" s="396"/>
      <c r="R11" s="396"/>
      <c r="S11" s="421"/>
      <c r="W11" s="396"/>
    </row>
    <row r="12" spans="1:23" s="6" customFormat="1" ht="33" customHeight="1">
      <c r="A12" s="83"/>
      <c r="B12" s="83" t="s">
        <v>149</v>
      </c>
      <c r="C12" s="83"/>
      <c r="D12" s="83"/>
      <c r="E12" s="83"/>
      <c r="F12" s="83"/>
      <c r="G12" s="84">
        <f>G13+G39</f>
        <v>87043.2</v>
      </c>
      <c r="H12" s="84">
        <f aca="true" t="shared" si="0" ref="H12:R12">H13+H39</f>
        <v>80960</v>
      </c>
      <c r="I12" s="84">
        <f t="shared" si="0"/>
        <v>6083.2</v>
      </c>
      <c r="J12" s="84">
        <f t="shared" si="0"/>
        <v>6443.200000000001</v>
      </c>
      <c r="K12" s="84">
        <f t="shared" si="0"/>
        <v>5869</v>
      </c>
      <c r="L12" s="84">
        <f t="shared" si="0"/>
        <v>574.2</v>
      </c>
      <c r="M12" s="84">
        <f t="shared" si="0"/>
        <v>1165</v>
      </c>
      <c r="N12" s="84">
        <f t="shared" si="0"/>
        <v>1165</v>
      </c>
      <c r="O12" s="84">
        <f t="shared" si="0"/>
        <v>0</v>
      </c>
      <c r="P12" s="84">
        <f t="shared" si="0"/>
        <v>47179</v>
      </c>
      <c r="Q12" s="84">
        <f t="shared" si="0"/>
        <v>43780</v>
      </c>
      <c r="R12" s="84">
        <f t="shared" si="0"/>
        <v>3399</v>
      </c>
      <c r="S12" s="54"/>
      <c r="V12" s="19" t="e">
        <f>P12+#REF!</f>
        <v>#REF!</v>
      </c>
      <c r="W12" s="42"/>
    </row>
    <row r="13" spans="1:23" s="31" customFormat="1" ht="33" customHeight="1">
      <c r="A13" s="83"/>
      <c r="B13" s="83" t="s">
        <v>140</v>
      </c>
      <c r="C13" s="83"/>
      <c r="D13" s="83"/>
      <c r="E13" s="83"/>
      <c r="F13" s="83"/>
      <c r="G13" s="84">
        <f>G14+G23</f>
        <v>80600</v>
      </c>
      <c r="H13" s="84">
        <f aca="true" t="shared" si="1" ref="H13:R13">H14+H23</f>
        <v>75091</v>
      </c>
      <c r="I13" s="84">
        <f t="shared" si="1"/>
        <v>5509</v>
      </c>
      <c r="J13" s="84">
        <f t="shared" si="1"/>
        <v>0</v>
      </c>
      <c r="K13" s="84">
        <f t="shared" si="1"/>
        <v>0</v>
      </c>
      <c r="L13" s="84">
        <f t="shared" si="1"/>
        <v>0</v>
      </c>
      <c r="M13" s="84">
        <f t="shared" si="1"/>
        <v>0</v>
      </c>
      <c r="N13" s="84">
        <f t="shared" si="1"/>
        <v>0</v>
      </c>
      <c r="O13" s="84">
        <f t="shared" si="1"/>
        <v>0</v>
      </c>
      <c r="P13" s="84">
        <f t="shared" si="1"/>
        <v>42149</v>
      </c>
      <c r="Q13" s="84">
        <f t="shared" si="1"/>
        <v>39159</v>
      </c>
      <c r="R13" s="84">
        <f t="shared" si="1"/>
        <v>2990</v>
      </c>
      <c r="S13" s="54"/>
      <c r="V13" s="19"/>
      <c r="W13" s="42"/>
    </row>
    <row r="14" spans="1:23" s="31" customFormat="1" ht="33" customHeight="1">
      <c r="A14" s="13" t="s">
        <v>4</v>
      </c>
      <c r="B14" s="81" t="s">
        <v>141</v>
      </c>
      <c r="C14" s="13"/>
      <c r="D14" s="13"/>
      <c r="E14" s="13"/>
      <c r="F14" s="13"/>
      <c r="G14" s="82">
        <f>SUM(G15+G19)</f>
        <v>0</v>
      </c>
      <c r="H14" s="82">
        <f>SUM(H15+H19)</f>
        <v>0</v>
      </c>
      <c r="I14" s="82">
        <f aca="true" t="shared" si="2" ref="I14:R14">SUM(I15+I19)</f>
        <v>0</v>
      </c>
      <c r="J14" s="82">
        <f t="shared" si="2"/>
        <v>0</v>
      </c>
      <c r="K14" s="82">
        <f t="shared" si="2"/>
        <v>0</v>
      </c>
      <c r="L14" s="82">
        <f t="shared" si="2"/>
        <v>0</v>
      </c>
      <c r="M14" s="82">
        <f t="shared" si="2"/>
        <v>0</v>
      </c>
      <c r="N14" s="82">
        <f t="shared" si="2"/>
        <v>0</v>
      </c>
      <c r="O14" s="82">
        <f t="shared" si="2"/>
        <v>0</v>
      </c>
      <c r="P14" s="82">
        <f t="shared" si="2"/>
        <v>7110</v>
      </c>
      <c r="Q14" s="82">
        <f t="shared" si="2"/>
        <v>7110</v>
      </c>
      <c r="R14" s="82">
        <f t="shared" si="2"/>
        <v>0</v>
      </c>
      <c r="S14" s="54"/>
      <c r="V14" s="19" t="e">
        <f>Q1+#REF!</f>
        <v>#REF!</v>
      </c>
      <c r="W14" s="42"/>
    </row>
    <row r="15" spans="1:23" s="31" customFormat="1" ht="33" customHeight="1">
      <c r="A15" s="112">
        <v>1</v>
      </c>
      <c r="B15" s="29" t="s">
        <v>180</v>
      </c>
      <c r="C15" s="112"/>
      <c r="D15" s="112"/>
      <c r="E15" s="112"/>
      <c r="F15" s="112"/>
      <c r="G15" s="187"/>
      <c r="H15" s="187"/>
      <c r="I15" s="187"/>
      <c r="J15" s="76"/>
      <c r="K15" s="76"/>
      <c r="L15" s="76"/>
      <c r="M15" s="187"/>
      <c r="N15" s="187"/>
      <c r="O15" s="187"/>
      <c r="P15" s="187">
        <f>SUM(Q15:R15)</f>
        <v>2019</v>
      </c>
      <c r="Q15" s="187">
        <f>SUM(Q16:Q18)</f>
        <v>2019</v>
      </c>
      <c r="R15" s="187">
        <v>0</v>
      </c>
      <c r="S15" s="54"/>
      <c r="V15" s="19" t="e">
        <f>Q42+#REF!</f>
        <v>#REF!</v>
      </c>
      <c r="W15" s="42"/>
    </row>
    <row r="16" spans="1:27" ht="33" customHeight="1">
      <c r="A16" s="25" t="s">
        <v>5</v>
      </c>
      <c r="B16" s="30" t="s">
        <v>45</v>
      </c>
      <c r="C16" s="25"/>
      <c r="D16" s="25"/>
      <c r="E16" s="25"/>
      <c r="F16" s="47"/>
      <c r="G16" s="40"/>
      <c r="H16" s="40"/>
      <c r="I16" s="40"/>
      <c r="J16" s="77"/>
      <c r="K16" s="77"/>
      <c r="L16" s="77"/>
      <c r="M16" s="40"/>
      <c r="N16" s="40"/>
      <c r="O16" s="40"/>
      <c r="P16" s="40">
        <f aca="true" t="shared" si="3" ref="P16:P22">SUM(Q16:R16)</f>
        <v>673</v>
      </c>
      <c r="Q16" s="40">
        <v>673</v>
      </c>
      <c r="R16" s="40">
        <v>0</v>
      </c>
      <c r="S16" s="60"/>
      <c r="V16" s="23" t="e">
        <f>Q14+#REF!</f>
        <v>#REF!</v>
      </c>
      <c r="W16" s="41"/>
      <c r="AA16" s="100">
        <f>Q17+Q21+Q43+Q47+Q53+Q59</f>
        <v>2721</v>
      </c>
    </row>
    <row r="17" spans="1:27" s="21" customFormat="1" ht="33" customHeight="1">
      <c r="A17" s="26" t="s">
        <v>5</v>
      </c>
      <c r="B17" s="27" t="s">
        <v>46</v>
      </c>
      <c r="C17" s="26"/>
      <c r="D17" s="26"/>
      <c r="E17" s="26"/>
      <c r="F17" s="48"/>
      <c r="G17" s="188"/>
      <c r="H17" s="188"/>
      <c r="I17" s="188"/>
      <c r="J17" s="189"/>
      <c r="K17" s="189"/>
      <c r="L17" s="189"/>
      <c r="M17" s="188"/>
      <c r="N17" s="188"/>
      <c r="O17" s="188"/>
      <c r="P17" s="40">
        <f t="shared" si="3"/>
        <v>673</v>
      </c>
      <c r="Q17" s="40">
        <v>673</v>
      </c>
      <c r="R17" s="188">
        <v>0</v>
      </c>
      <c r="S17" s="62"/>
      <c r="V17" s="24" t="e">
        <f>V15+V16</f>
        <v>#REF!</v>
      </c>
      <c r="W17" s="43"/>
      <c r="AA17" s="159">
        <f>Q18+Q22+Q44+Q48+Q54+Q60</f>
        <v>2706</v>
      </c>
    </row>
    <row r="18" spans="1:23" s="21" customFormat="1" ht="33" customHeight="1">
      <c r="A18" s="26" t="s">
        <v>5</v>
      </c>
      <c r="B18" s="27" t="s">
        <v>44</v>
      </c>
      <c r="C18" s="26"/>
      <c r="D18" s="26"/>
      <c r="E18" s="26"/>
      <c r="F18" s="48"/>
      <c r="G18" s="188"/>
      <c r="H18" s="188"/>
      <c r="I18" s="188"/>
      <c r="J18" s="189"/>
      <c r="K18" s="189"/>
      <c r="L18" s="189"/>
      <c r="M18" s="188"/>
      <c r="N18" s="188"/>
      <c r="O18" s="188"/>
      <c r="P18" s="40">
        <f t="shared" si="3"/>
        <v>673</v>
      </c>
      <c r="Q18" s="40">
        <v>673</v>
      </c>
      <c r="R18" s="188">
        <v>0</v>
      </c>
      <c r="S18" s="62"/>
      <c r="V18" s="24" t="e">
        <f>R1+#REF!</f>
        <v>#REF!</v>
      </c>
      <c r="W18" s="43"/>
    </row>
    <row r="19" spans="1:23" s="31" customFormat="1" ht="60.75" customHeight="1">
      <c r="A19" s="112">
        <v>2</v>
      </c>
      <c r="B19" s="29" t="s">
        <v>181</v>
      </c>
      <c r="C19" s="112"/>
      <c r="D19" s="112"/>
      <c r="E19" s="112"/>
      <c r="F19" s="112"/>
      <c r="G19" s="187"/>
      <c r="H19" s="187"/>
      <c r="I19" s="187"/>
      <c r="J19" s="76"/>
      <c r="K19" s="76"/>
      <c r="L19" s="76"/>
      <c r="M19" s="187"/>
      <c r="N19" s="187"/>
      <c r="O19" s="187"/>
      <c r="P19" s="187">
        <f t="shared" si="3"/>
        <v>5091</v>
      </c>
      <c r="Q19" s="187">
        <f>SUM(Q20:Q22)</f>
        <v>5091</v>
      </c>
      <c r="R19" s="187">
        <v>0</v>
      </c>
      <c r="S19" s="54"/>
      <c r="W19" s="42"/>
    </row>
    <row r="20" spans="1:23" s="21" customFormat="1" ht="33" customHeight="1">
      <c r="A20" s="26" t="s">
        <v>5</v>
      </c>
      <c r="B20" s="27" t="s">
        <v>45</v>
      </c>
      <c r="C20" s="26"/>
      <c r="D20" s="26"/>
      <c r="E20" s="26"/>
      <c r="F20" s="48"/>
      <c r="G20" s="188"/>
      <c r="H20" s="188"/>
      <c r="I20" s="188"/>
      <c r="J20" s="189"/>
      <c r="K20" s="189"/>
      <c r="L20" s="189"/>
      <c r="M20" s="188"/>
      <c r="N20" s="188"/>
      <c r="O20" s="188"/>
      <c r="P20" s="40">
        <f t="shared" si="3"/>
        <v>1697</v>
      </c>
      <c r="Q20" s="188">
        <v>1697</v>
      </c>
      <c r="R20" s="188">
        <v>0</v>
      </c>
      <c r="S20" s="62"/>
      <c r="W20" s="43"/>
    </row>
    <row r="21" spans="1:23" s="21" customFormat="1" ht="33" customHeight="1">
      <c r="A21" s="26" t="s">
        <v>5</v>
      </c>
      <c r="B21" s="27" t="s">
        <v>46</v>
      </c>
      <c r="C21" s="26"/>
      <c r="D21" s="26"/>
      <c r="E21" s="26"/>
      <c r="F21" s="48"/>
      <c r="G21" s="188"/>
      <c r="H21" s="188"/>
      <c r="I21" s="188"/>
      <c r="J21" s="189"/>
      <c r="K21" s="189"/>
      <c r="L21" s="189"/>
      <c r="M21" s="188"/>
      <c r="N21" s="188"/>
      <c r="O21" s="188"/>
      <c r="P21" s="40">
        <f t="shared" si="3"/>
        <v>1697</v>
      </c>
      <c r="Q21" s="188">
        <v>1697</v>
      </c>
      <c r="R21" s="188">
        <v>0</v>
      </c>
      <c r="S21" s="62"/>
      <c r="W21" s="43"/>
    </row>
    <row r="22" spans="1:23" s="21" customFormat="1" ht="33" customHeight="1">
      <c r="A22" s="26" t="s">
        <v>5</v>
      </c>
      <c r="B22" s="27" t="s">
        <v>44</v>
      </c>
      <c r="C22" s="26"/>
      <c r="D22" s="26"/>
      <c r="E22" s="26"/>
      <c r="F22" s="48"/>
      <c r="G22" s="188"/>
      <c r="H22" s="188"/>
      <c r="I22" s="188"/>
      <c r="J22" s="189"/>
      <c r="K22" s="189"/>
      <c r="L22" s="189"/>
      <c r="M22" s="188"/>
      <c r="N22" s="188"/>
      <c r="O22" s="188"/>
      <c r="P22" s="40">
        <f t="shared" si="3"/>
        <v>1697</v>
      </c>
      <c r="Q22" s="188">
        <v>1697</v>
      </c>
      <c r="R22" s="188">
        <v>0</v>
      </c>
      <c r="S22" s="62"/>
      <c r="W22" s="43"/>
    </row>
    <row r="23" spans="1:23" s="31" customFormat="1" ht="33" customHeight="1">
      <c r="A23" s="116" t="s">
        <v>6</v>
      </c>
      <c r="B23" s="117" t="s">
        <v>120</v>
      </c>
      <c r="C23" s="116"/>
      <c r="D23" s="116"/>
      <c r="E23" s="116"/>
      <c r="F23" s="116"/>
      <c r="G23" s="82">
        <f aca="true" t="shared" si="4" ref="G23:P23">G24+G32</f>
        <v>80600</v>
      </c>
      <c r="H23" s="82">
        <f t="shared" si="4"/>
        <v>75091</v>
      </c>
      <c r="I23" s="82">
        <f t="shared" si="4"/>
        <v>5509</v>
      </c>
      <c r="J23" s="82">
        <f t="shared" si="4"/>
        <v>0</v>
      </c>
      <c r="K23" s="82">
        <f t="shared" si="4"/>
        <v>0</v>
      </c>
      <c r="L23" s="82">
        <f t="shared" si="4"/>
        <v>0</v>
      </c>
      <c r="M23" s="82">
        <f t="shared" si="4"/>
        <v>0</v>
      </c>
      <c r="N23" s="82">
        <f t="shared" si="4"/>
        <v>0</v>
      </c>
      <c r="O23" s="82">
        <f t="shared" si="4"/>
        <v>0</v>
      </c>
      <c r="P23" s="82">
        <f t="shared" si="4"/>
        <v>35039</v>
      </c>
      <c r="Q23" s="82">
        <f>Q24+Q32</f>
        <v>32049</v>
      </c>
      <c r="R23" s="82">
        <f>R24+R32</f>
        <v>2990</v>
      </c>
      <c r="S23" s="113"/>
      <c r="W23" s="111"/>
    </row>
    <row r="24" spans="1:23" s="31" customFormat="1" ht="21.75" customHeight="1">
      <c r="A24" s="116">
        <v>1</v>
      </c>
      <c r="B24" s="117" t="s">
        <v>33</v>
      </c>
      <c r="C24" s="116"/>
      <c r="D24" s="116"/>
      <c r="E24" s="116"/>
      <c r="F24" s="116"/>
      <c r="G24" s="82">
        <f>SUM(G25:G30)</f>
        <v>80600</v>
      </c>
      <c r="H24" s="82">
        <f aca="true" t="shared" si="5" ref="H24:R24">SUM(H25:H30)</f>
        <v>75091</v>
      </c>
      <c r="I24" s="82">
        <f t="shared" si="5"/>
        <v>5509</v>
      </c>
      <c r="J24" s="82">
        <f t="shared" si="5"/>
        <v>0</v>
      </c>
      <c r="K24" s="82">
        <f t="shared" si="5"/>
        <v>0</v>
      </c>
      <c r="L24" s="82">
        <f t="shared" si="5"/>
        <v>0</v>
      </c>
      <c r="M24" s="82">
        <f t="shared" si="5"/>
        <v>0</v>
      </c>
      <c r="N24" s="82">
        <f t="shared" si="5"/>
        <v>0</v>
      </c>
      <c r="O24" s="82">
        <f t="shared" si="5"/>
        <v>0</v>
      </c>
      <c r="P24" s="82">
        <f t="shared" si="5"/>
        <v>700</v>
      </c>
      <c r="Q24" s="82">
        <f t="shared" si="5"/>
        <v>700</v>
      </c>
      <c r="R24" s="82">
        <f t="shared" si="5"/>
        <v>0</v>
      </c>
      <c r="S24" s="139"/>
      <c r="W24" s="137"/>
    </row>
    <row r="25" spans="1:23" s="35" customFormat="1" ht="53.25" customHeight="1">
      <c r="A25" s="121" t="s">
        <v>5</v>
      </c>
      <c r="B25" s="122" t="s">
        <v>142</v>
      </c>
      <c r="C25" s="123" t="s">
        <v>54</v>
      </c>
      <c r="D25" s="124" t="s">
        <v>46</v>
      </c>
      <c r="E25" s="125" t="s">
        <v>148</v>
      </c>
      <c r="F25" s="118"/>
      <c r="G25" s="40">
        <f aca="true" t="shared" si="6" ref="G25:G30">H25+I25</f>
        <v>14975</v>
      </c>
      <c r="H25" s="190">
        <v>14250</v>
      </c>
      <c r="I25" s="190">
        <f>350+375</f>
        <v>725</v>
      </c>
      <c r="J25" s="76"/>
      <c r="K25" s="76"/>
      <c r="L25" s="76"/>
      <c r="M25" s="40">
        <v>0</v>
      </c>
      <c r="N25" s="40"/>
      <c r="O25" s="40"/>
      <c r="P25" s="40">
        <v>120</v>
      </c>
      <c r="Q25" s="40">
        <v>120</v>
      </c>
      <c r="R25" s="40">
        <v>0</v>
      </c>
      <c r="S25" s="139"/>
      <c r="W25" s="138"/>
    </row>
    <row r="26" spans="1:23" s="35" customFormat="1" ht="60.75" customHeight="1">
      <c r="A26" s="121" t="s">
        <v>5</v>
      </c>
      <c r="B26" s="122" t="s">
        <v>143</v>
      </c>
      <c r="C26" s="123" t="s">
        <v>54</v>
      </c>
      <c r="D26" s="124" t="s">
        <v>44</v>
      </c>
      <c r="E26" s="125" t="s">
        <v>100</v>
      </c>
      <c r="F26" s="118"/>
      <c r="G26" s="40">
        <f t="shared" si="6"/>
        <v>14975</v>
      </c>
      <c r="H26" s="190">
        <v>14250</v>
      </c>
      <c r="I26" s="190">
        <f>350+375</f>
        <v>725</v>
      </c>
      <c r="J26" s="76"/>
      <c r="K26" s="76"/>
      <c r="L26" s="76"/>
      <c r="M26" s="40"/>
      <c r="N26" s="40"/>
      <c r="O26" s="40"/>
      <c r="P26" s="40">
        <v>120</v>
      </c>
      <c r="Q26" s="40">
        <v>120</v>
      </c>
      <c r="R26" s="40">
        <v>0</v>
      </c>
      <c r="S26" s="139"/>
      <c r="W26" s="138"/>
    </row>
    <row r="27" spans="1:23" s="35" customFormat="1" ht="60" customHeight="1">
      <c r="A27" s="121" t="s">
        <v>5</v>
      </c>
      <c r="B27" s="122" t="s">
        <v>144</v>
      </c>
      <c r="C27" s="123" t="s">
        <v>54</v>
      </c>
      <c r="D27" s="124" t="s">
        <v>46</v>
      </c>
      <c r="E27" s="125" t="s">
        <v>148</v>
      </c>
      <c r="F27" s="118"/>
      <c r="G27" s="40">
        <f t="shared" si="6"/>
        <v>14950</v>
      </c>
      <c r="H27" s="190">
        <v>13591</v>
      </c>
      <c r="I27" s="190">
        <f>951+408</f>
        <v>1359</v>
      </c>
      <c r="J27" s="76"/>
      <c r="K27" s="76"/>
      <c r="L27" s="76"/>
      <c r="M27" s="40"/>
      <c r="N27" s="40"/>
      <c r="O27" s="40"/>
      <c r="P27" s="40">
        <v>120</v>
      </c>
      <c r="Q27" s="40">
        <v>120</v>
      </c>
      <c r="R27" s="40">
        <v>0</v>
      </c>
      <c r="S27" s="139"/>
      <c r="W27" s="138"/>
    </row>
    <row r="28" spans="1:23" s="35" customFormat="1" ht="46.5" customHeight="1">
      <c r="A28" s="121" t="s">
        <v>5</v>
      </c>
      <c r="B28" s="122" t="s">
        <v>145</v>
      </c>
      <c r="C28" s="123" t="s">
        <v>54</v>
      </c>
      <c r="D28" s="124" t="s">
        <v>46</v>
      </c>
      <c r="E28" s="126">
        <v>2019</v>
      </c>
      <c r="F28" s="118"/>
      <c r="G28" s="40">
        <f t="shared" si="6"/>
        <v>6600</v>
      </c>
      <c r="H28" s="40">
        <v>6000</v>
      </c>
      <c r="I28" s="40">
        <f>420+180</f>
        <v>600</v>
      </c>
      <c r="J28" s="76"/>
      <c r="K28" s="76"/>
      <c r="L28" s="76"/>
      <c r="M28" s="40"/>
      <c r="N28" s="40"/>
      <c r="O28" s="40"/>
      <c r="P28" s="40">
        <v>100</v>
      </c>
      <c r="Q28" s="40">
        <v>100</v>
      </c>
      <c r="R28" s="40">
        <v>0</v>
      </c>
      <c r="S28" s="139"/>
      <c r="W28" s="138"/>
    </row>
    <row r="29" spans="1:23" s="35" customFormat="1" ht="40.5" customHeight="1">
      <c r="A29" s="121" t="s">
        <v>5</v>
      </c>
      <c r="B29" s="122" t="s">
        <v>146</v>
      </c>
      <c r="C29" s="123" t="s">
        <v>54</v>
      </c>
      <c r="D29" s="124" t="s">
        <v>44</v>
      </c>
      <c r="E29" s="125" t="s">
        <v>148</v>
      </c>
      <c r="F29" s="118"/>
      <c r="G29" s="40">
        <f t="shared" si="6"/>
        <v>14750</v>
      </c>
      <c r="H29" s="40">
        <v>14000</v>
      </c>
      <c r="I29" s="40">
        <f>375+375</f>
        <v>750</v>
      </c>
      <c r="J29" s="76"/>
      <c r="K29" s="76"/>
      <c r="L29" s="76"/>
      <c r="M29" s="40"/>
      <c r="N29" s="40"/>
      <c r="O29" s="40"/>
      <c r="P29" s="40">
        <v>120</v>
      </c>
      <c r="Q29" s="40">
        <v>120</v>
      </c>
      <c r="R29" s="40">
        <v>0</v>
      </c>
      <c r="S29" s="139"/>
      <c r="W29" s="138"/>
    </row>
    <row r="30" spans="1:23" s="35" customFormat="1" ht="50.25" customHeight="1">
      <c r="A30" s="121" t="s">
        <v>5</v>
      </c>
      <c r="B30" s="122" t="s">
        <v>147</v>
      </c>
      <c r="C30" s="123" t="s">
        <v>54</v>
      </c>
      <c r="D30" s="124" t="s">
        <v>46</v>
      </c>
      <c r="E30" s="125" t="s">
        <v>148</v>
      </c>
      <c r="F30" s="118"/>
      <c r="G30" s="40">
        <f t="shared" si="6"/>
        <v>14350</v>
      </c>
      <c r="H30" s="40">
        <v>13000</v>
      </c>
      <c r="I30" s="40">
        <f>945+405</f>
        <v>1350</v>
      </c>
      <c r="J30" s="76"/>
      <c r="K30" s="76"/>
      <c r="L30" s="76"/>
      <c r="M30" s="40"/>
      <c r="N30" s="40"/>
      <c r="O30" s="40"/>
      <c r="P30" s="40">
        <v>120</v>
      </c>
      <c r="Q30" s="40">
        <v>120</v>
      </c>
      <c r="R30" s="40">
        <v>0</v>
      </c>
      <c r="S30" s="139"/>
      <c r="W30" s="138"/>
    </row>
    <row r="31" spans="1:23" s="144" customFormat="1" ht="21.75" customHeight="1">
      <c r="A31" s="121">
        <v>2</v>
      </c>
      <c r="B31" s="140" t="s">
        <v>157</v>
      </c>
      <c r="C31" s="118"/>
      <c r="D31" s="141"/>
      <c r="E31" s="142"/>
      <c r="F31" s="118"/>
      <c r="G31" s="187">
        <f>G32</f>
        <v>0</v>
      </c>
      <c r="H31" s="187">
        <f aca="true" t="shared" si="7" ref="H31:R31">H32</f>
        <v>0</v>
      </c>
      <c r="I31" s="187">
        <f t="shared" si="7"/>
        <v>0</v>
      </c>
      <c r="J31" s="187">
        <f t="shared" si="7"/>
        <v>0</v>
      </c>
      <c r="K31" s="187">
        <f t="shared" si="7"/>
        <v>0</v>
      </c>
      <c r="L31" s="187">
        <f t="shared" si="7"/>
        <v>0</v>
      </c>
      <c r="M31" s="187">
        <f t="shared" si="7"/>
        <v>0</v>
      </c>
      <c r="N31" s="187">
        <f t="shared" si="7"/>
        <v>0</v>
      </c>
      <c r="O31" s="187">
        <f t="shared" si="7"/>
        <v>0</v>
      </c>
      <c r="P31" s="187">
        <f t="shared" si="7"/>
        <v>34339</v>
      </c>
      <c r="Q31" s="187">
        <f t="shared" si="7"/>
        <v>31349</v>
      </c>
      <c r="R31" s="187">
        <f t="shared" si="7"/>
        <v>2990</v>
      </c>
      <c r="S31" s="143"/>
      <c r="W31" s="118"/>
    </row>
    <row r="32" spans="1:23" s="35" customFormat="1" ht="39" customHeight="1">
      <c r="A32" s="118" t="s">
        <v>16</v>
      </c>
      <c r="B32" s="119" t="s">
        <v>171</v>
      </c>
      <c r="C32" s="118"/>
      <c r="D32" s="118"/>
      <c r="E32" s="118"/>
      <c r="F32" s="118"/>
      <c r="G32" s="187">
        <v>0</v>
      </c>
      <c r="H32" s="187">
        <v>0</v>
      </c>
      <c r="I32" s="187">
        <v>0</v>
      </c>
      <c r="J32" s="187">
        <f aca="true" t="shared" si="8" ref="J32:O32">SUM(J33:J38)</f>
        <v>0</v>
      </c>
      <c r="K32" s="187">
        <f t="shared" si="8"/>
        <v>0</v>
      </c>
      <c r="L32" s="187">
        <f t="shared" si="8"/>
        <v>0</v>
      </c>
      <c r="M32" s="187">
        <f t="shared" si="8"/>
        <v>0</v>
      </c>
      <c r="N32" s="187">
        <f t="shared" si="8"/>
        <v>0</v>
      </c>
      <c r="O32" s="187">
        <f t="shared" si="8"/>
        <v>0</v>
      </c>
      <c r="P32" s="187">
        <f aca="true" t="shared" si="9" ref="P32:P38">Q32+R32</f>
        <v>34339</v>
      </c>
      <c r="Q32" s="187">
        <f>SUM(Q33:Q38)</f>
        <v>31349</v>
      </c>
      <c r="R32" s="187">
        <f aca="true" t="shared" si="10" ref="R32:W32">SUM(R33:R38)</f>
        <v>2990</v>
      </c>
      <c r="S32" s="120">
        <f t="shared" si="10"/>
        <v>0</v>
      </c>
      <c r="T32" s="120">
        <f t="shared" si="10"/>
        <v>0</v>
      </c>
      <c r="U32" s="120">
        <f t="shared" si="10"/>
        <v>0</v>
      </c>
      <c r="V32" s="120">
        <f t="shared" si="10"/>
        <v>0</v>
      </c>
      <c r="W32" s="120">
        <f t="shared" si="10"/>
        <v>0</v>
      </c>
    </row>
    <row r="33" spans="1:23" s="35" customFormat="1" ht="33" hidden="1">
      <c r="A33" s="121" t="s">
        <v>5</v>
      </c>
      <c r="B33" s="122" t="s">
        <v>142</v>
      </c>
      <c r="C33" s="123" t="s">
        <v>54</v>
      </c>
      <c r="D33" s="124" t="s">
        <v>46</v>
      </c>
      <c r="E33" s="125" t="s">
        <v>148</v>
      </c>
      <c r="F33" s="118"/>
      <c r="G33" s="40">
        <f aca="true" t="shared" si="11" ref="G33:G38">H33+I33</f>
        <v>14975</v>
      </c>
      <c r="H33" s="190">
        <v>14250</v>
      </c>
      <c r="I33" s="190">
        <f>350+375</f>
        <v>725</v>
      </c>
      <c r="J33" s="76"/>
      <c r="K33" s="76"/>
      <c r="L33" s="76"/>
      <c r="M33" s="40">
        <v>0</v>
      </c>
      <c r="N33" s="40"/>
      <c r="O33" s="40"/>
      <c r="P33" s="40">
        <f t="shared" si="9"/>
        <v>5730</v>
      </c>
      <c r="Q33" s="40">
        <f>5500-Q25</f>
        <v>5380</v>
      </c>
      <c r="R33" s="40">
        <v>350</v>
      </c>
      <c r="S33" s="113"/>
      <c r="W33" s="112"/>
    </row>
    <row r="34" spans="1:23" s="35" customFormat="1" ht="33" hidden="1">
      <c r="A34" s="121" t="s">
        <v>5</v>
      </c>
      <c r="B34" s="122" t="s">
        <v>143</v>
      </c>
      <c r="C34" s="123" t="s">
        <v>54</v>
      </c>
      <c r="D34" s="124" t="s">
        <v>44</v>
      </c>
      <c r="E34" s="125" t="s">
        <v>100</v>
      </c>
      <c r="F34" s="118"/>
      <c r="G34" s="40">
        <f t="shared" si="11"/>
        <v>14975</v>
      </c>
      <c r="H34" s="190">
        <v>14250</v>
      </c>
      <c r="I34" s="190">
        <f>350+375</f>
        <v>725</v>
      </c>
      <c r="J34" s="76"/>
      <c r="K34" s="76"/>
      <c r="L34" s="76"/>
      <c r="M34" s="40"/>
      <c r="N34" s="40"/>
      <c r="O34" s="40"/>
      <c r="P34" s="40">
        <f t="shared" si="9"/>
        <v>5730</v>
      </c>
      <c r="Q34" s="40">
        <f>5500-120</f>
        <v>5380</v>
      </c>
      <c r="R34" s="40">
        <v>350</v>
      </c>
      <c r="S34" s="113"/>
      <c r="W34" s="112"/>
    </row>
    <row r="35" spans="1:23" s="35" customFormat="1" ht="49.5" hidden="1">
      <c r="A35" s="121" t="s">
        <v>5</v>
      </c>
      <c r="B35" s="122" t="s">
        <v>144</v>
      </c>
      <c r="C35" s="123" t="s">
        <v>54</v>
      </c>
      <c r="D35" s="124" t="s">
        <v>46</v>
      </c>
      <c r="E35" s="125" t="s">
        <v>148</v>
      </c>
      <c r="F35" s="118"/>
      <c r="G35" s="40">
        <f t="shared" si="11"/>
        <v>14950</v>
      </c>
      <c r="H35" s="190">
        <v>13591</v>
      </c>
      <c r="I35" s="190">
        <f>951+408</f>
        <v>1359</v>
      </c>
      <c r="J35" s="76"/>
      <c r="K35" s="76"/>
      <c r="L35" s="76"/>
      <c r="M35" s="40"/>
      <c r="N35" s="40"/>
      <c r="O35" s="40"/>
      <c r="P35" s="40">
        <f t="shared" si="9"/>
        <v>7030</v>
      </c>
      <c r="Q35" s="40">
        <f>6500-120</f>
        <v>6380</v>
      </c>
      <c r="R35" s="40">
        <v>650</v>
      </c>
      <c r="S35" s="113"/>
      <c r="W35" s="112"/>
    </row>
    <row r="36" spans="1:23" s="35" customFormat="1" ht="40.5" customHeight="1" hidden="1">
      <c r="A36" s="121" t="s">
        <v>5</v>
      </c>
      <c r="B36" s="122" t="s">
        <v>145</v>
      </c>
      <c r="C36" s="123" t="s">
        <v>54</v>
      </c>
      <c r="D36" s="124" t="s">
        <v>46</v>
      </c>
      <c r="E36" s="126">
        <v>2019</v>
      </c>
      <c r="F36" s="118"/>
      <c r="G36" s="40">
        <f t="shared" si="11"/>
        <v>6600</v>
      </c>
      <c r="H36" s="40">
        <v>6000</v>
      </c>
      <c r="I36" s="40">
        <f>420+180</f>
        <v>600</v>
      </c>
      <c r="J36" s="76"/>
      <c r="K36" s="76"/>
      <c r="L36" s="76"/>
      <c r="M36" s="40"/>
      <c r="N36" s="40"/>
      <c r="O36" s="40"/>
      <c r="P36" s="40">
        <f t="shared" si="9"/>
        <v>6500</v>
      </c>
      <c r="Q36" s="40">
        <f>6000-100</f>
        <v>5900</v>
      </c>
      <c r="R36" s="40">
        <v>600</v>
      </c>
      <c r="S36" s="113"/>
      <c r="W36" s="112"/>
    </row>
    <row r="37" spans="1:23" s="35" customFormat="1" ht="33" customHeight="1" hidden="1">
      <c r="A37" s="121" t="s">
        <v>5</v>
      </c>
      <c r="B37" s="122" t="s">
        <v>146</v>
      </c>
      <c r="C37" s="123" t="s">
        <v>54</v>
      </c>
      <c r="D37" s="124" t="s">
        <v>44</v>
      </c>
      <c r="E37" s="125" t="s">
        <v>148</v>
      </c>
      <c r="F37" s="118"/>
      <c r="G37" s="40">
        <f t="shared" si="11"/>
        <v>14750</v>
      </c>
      <c r="H37" s="40">
        <v>14000</v>
      </c>
      <c r="I37" s="40">
        <f>375+375</f>
        <v>750</v>
      </c>
      <c r="J37" s="76"/>
      <c r="K37" s="76"/>
      <c r="L37" s="76"/>
      <c r="M37" s="40"/>
      <c r="N37" s="40"/>
      <c r="O37" s="40"/>
      <c r="P37" s="40">
        <f t="shared" si="9"/>
        <v>4740</v>
      </c>
      <c r="Q37" s="40">
        <f>4500-120</f>
        <v>4380</v>
      </c>
      <c r="R37" s="40">
        <v>360</v>
      </c>
      <c r="S37" s="113"/>
      <c r="W37" s="112"/>
    </row>
    <row r="38" spans="1:23" s="35" customFormat="1" ht="33" customHeight="1" hidden="1">
      <c r="A38" s="121" t="s">
        <v>5</v>
      </c>
      <c r="B38" s="122" t="s">
        <v>147</v>
      </c>
      <c r="C38" s="123" t="s">
        <v>54</v>
      </c>
      <c r="D38" s="124" t="s">
        <v>46</v>
      </c>
      <c r="E38" s="125" t="s">
        <v>148</v>
      </c>
      <c r="F38" s="118"/>
      <c r="G38" s="40">
        <f t="shared" si="11"/>
        <v>14350</v>
      </c>
      <c r="H38" s="40">
        <v>13000</v>
      </c>
      <c r="I38" s="40">
        <f>945+405</f>
        <v>1350</v>
      </c>
      <c r="J38" s="76"/>
      <c r="K38" s="76"/>
      <c r="L38" s="76"/>
      <c r="M38" s="40"/>
      <c r="N38" s="40"/>
      <c r="O38" s="40"/>
      <c r="P38" s="40">
        <f t="shared" si="9"/>
        <v>4609</v>
      </c>
      <c r="Q38" s="40">
        <f>4049-120</f>
        <v>3929</v>
      </c>
      <c r="R38" s="40">
        <v>680</v>
      </c>
      <c r="S38" s="113"/>
      <c r="W38" s="112"/>
    </row>
    <row r="39" spans="1:23" s="31" customFormat="1" ht="33" customHeight="1">
      <c r="A39" s="83" t="s">
        <v>138</v>
      </c>
      <c r="B39" s="83" t="s">
        <v>139</v>
      </c>
      <c r="C39" s="83"/>
      <c r="D39" s="83"/>
      <c r="E39" s="83"/>
      <c r="F39" s="83"/>
      <c r="G39" s="84">
        <f aca="true" t="shared" si="12" ref="G39:R39">G40+G61</f>
        <v>6443.200000000001</v>
      </c>
      <c r="H39" s="84">
        <f t="shared" si="12"/>
        <v>5869</v>
      </c>
      <c r="I39" s="84">
        <f t="shared" si="12"/>
        <v>574.2</v>
      </c>
      <c r="J39" s="84">
        <f t="shared" si="12"/>
        <v>6443.200000000001</v>
      </c>
      <c r="K39" s="84">
        <f t="shared" si="12"/>
        <v>5869</v>
      </c>
      <c r="L39" s="84">
        <f t="shared" si="12"/>
        <v>574.2</v>
      </c>
      <c r="M39" s="84">
        <f t="shared" si="12"/>
        <v>1165</v>
      </c>
      <c r="N39" s="84">
        <f t="shared" si="12"/>
        <v>1165</v>
      </c>
      <c r="O39" s="84">
        <f t="shared" si="12"/>
        <v>0</v>
      </c>
      <c r="P39" s="84">
        <f t="shared" si="12"/>
        <v>5030</v>
      </c>
      <c r="Q39" s="84">
        <f t="shared" si="12"/>
        <v>4621</v>
      </c>
      <c r="R39" s="84">
        <f t="shared" si="12"/>
        <v>409</v>
      </c>
      <c r="S39" s="54"/>
      <c r="V39" s="19"/>
      <c r="W39" s="42"/>
    </row>
    <row r="40" spans="1:23" s="6" customFormat="1" ht="33" customHeight="1">
      <c r="A40" s="13" t="s">
        <v>4</v>
      </c>
      <c r="B40" s="81" t="s">
        <v>137</v>
      </c>
      <c r="C40" s="13"/>
      <c r="D40" s="13"/>
      <c r="E40" s="13"/>
      <c r="F40" s="13"/>
      <c r="G40" s="82">
        <f aca="true" t="shared" si="13" ref="G40:R40">G41+G45+G49+G55+G56</f>
        <v>0</v>
      </c>
      <c r="H40" s="82">
        <f t="shared" si="13"/>
        <v>0</v>
      </c>
      <c r="I40" s="82">
        <f t="shared" si="13"/>
        <v>0</v>
      </c>
      <c r="J40" s="82">
        <f t="shared" si="13"/>
        <v>0</v>
      </c>
      <c r="K40" s="82">
        <f t="shared" si="13"/>
        <v>0</v>
      </c>
      <c r="L40" s="82">
        <f t="shared" si="13"/>
        <v>0</v>
      </c>
      <c r="M40" s="82">
        <f t="shared" si="13"/>
        <v>0</v>
      </c>
      <c r="N40" s="82">
        <f t="shared" si="13"/>
        <v>0</v>
      </c>
      <c r="O40" s="82">
        <f t="shared" si="13"/>
        <v>0</v>
      </c>
      <c r="P40" s="82">
        <f t="shared" si="13"/>
        <v>1571</v>
      </c>
      <c r="Q40" s="82">
        <f t="shared" si="13"/>
        <v>1571</v>
      </c>
      <c r="R40" s="82">
        <f t="shared" si="13"/>
        <v>0</v>
      </c>
      <c r="S40" s="54"/>
      <c r="V40" s="19" t="e">
        <f>Q12+#REF!</f>
        <v>#REF!</v>
      </c>
      <c r="W40" s="42"/>
    </row>
    <row r="41" spans="1:23" s="6" customFormat="1" ht="33" customHeight="1">
      <c r="A41" s="28">
        <v>1</v>
      </c>
      <c r="B41" s="29" t="s">
        <v>180</v>
      </c>
      <c r="C41" s="69"/>
      <c r="D41" s="58"/>
      <c r="E41" s="69"/>
      <c r="F41" s="28"/>
      <c r="G41" s="187"/>
      <c r="H41" s="187"/>
      <c r="I41" s="187"/>
      <c r="J41" s="76"/>
      <c r="K41" s="76"/>
      <c r="L41" s="76"/>
      <c r="M41" s="187"/>
      <c r="N41" s="187"/>
      <c r="O41" s="187"/>
      <c r="P41" s="187">
        <f aca="true" t="shared" si="14" ref="P41:P55">SUM(Q41:R41)</f>
        <v>222</v>
      </c>
      <c r="Q41" s="187">
        <f>SUM(Q42:Q44)</f>
        <v>222</v>
      </c>
      <c r="R41" s="187">
        <v>0</v>
      </c>
      <c r="S41" s="54"/>
      <c r="V41" s="19" t="e">
        <f>Q61+#REF!</f>
        <v>#REF!</v>
      </c>
      <c r="W41" s="42"/>
    </row>
    <row r="42" spans="1:23" ht="33" customHeight="1">
      <c r="A42" s="25" t="s">
        <v>5</v>
      </c>
      <c r="B42" s="30" t="s">
        <v>45</v>
      </c>
      <c r="C42" s="25"/>
      <c r="D42" s="25"/>
      <c r="E42" s="25"/>
      <c r="F42" s="47"/>
      <c r="G42" s="40"/>
      <c r="H42" s="40"/>
      <c r="I42" s="40"/>
      <c r="J42" s="77"/>
      <c r="K42" s="77"/>
      <c r="L42" s="77"/>
      <c r="M42" s="40"/>
      <c r="N42" s="40"/>
      <c r="O42" s="40"/>
      <c r="P42" s="40">
        <f t="shared" si="14"/>
        <v>75</v>
      </c>
      <c r="Q42" s="40">
        <v>75</v>
      </c>
      <c r="R42" s="40">
        <v>0</v>
      </c>
      <c r="S42" s="60"/>
      <c r="V42" s="23" t="e">
        <f>Q40+#REF!</f>
        <v>#REF!</v>
      </c>
      <c r="W42" s="41"/>
    </row>
    <row r="43" spans="1:23" s="21" customFormat="1" ht="33" customHeight="1">
      <c r="A43" s="26" t="s">
        <v>5</v>
      </c>
      <c r="B43" s="27" t="s">
        <v>46</v>
      </c>
      <c r="C43" s="26"/>
      <c r="D43" s="26"/>
      <c r="E43" s="26"/>
      <c r="F43" s="48"/>
      <c r="G43" s="188"/>
      <c r="H43" s="188"/>
      <c r="I43" s="188"/>
      <c r="J43" s="189"/>
      <c r="K43" s="189"/>
      <c r="L43" s="189"/>
      <c r="M43" s="188"/>
      <c r="N43" s="188"/>
      <c r="O43" s="188"/>
      <c r="P43" s="40">
        <f t="shared" si="14"/>
        <v>75</v>
      </c>
      <c r="Q43" s="188">
        <v>75</v>
      </c>
      <c r="R43" s="188">
        <v>0</v>
      </c>
      <c r="S43" s="62"/>
      <c r="V43" s="24" t="e">
        <f>V41+V42</f>
        <v>#REF!</v>
      </c>
      <c r="W43" s="43"/>
    </row>
    <row r="44" spans="1:23" s="21" customFormat="1" ht="33" customHeight="1">
      <c r="A44" s="26" t="s">
        <v>5</v>
      </c>
      <c r="B44" s="27" t="s">
        <v>44</v>
      </c>
      <c r="C44" s="26"/>
      <c r="D44" s="26"/>
      <c r="E44" s="26"/>
      <c r="F44" s="48"/>
      <c r="G44" s="188"/>
      <c r="H44" s="188"/>
      <c r="I44" s="188"/>
      <c r="J44" s="189"/>
      <c r="K44" s="189"/>
      <c r="L44" s="189"/>
      <c r="M44" s="188"/>
      <c r="N44" s="188"/>
      <c r="O44" s="188"/>
      <c r="P44" s="40">
        <f t="shared" si="14"/>
        <v>72</v>
      </c>
      <c r="Q44" s="188">
        <v>72</v>
      </c>
      <c r="R44" s="188">
        <v>0</v>
      </c>
      <c r="S44" s="62"/>
      <c r="V44" s="24" t="e">
        <f>R12+#REF!</f>
        <v>#REF!</v>
      </c>
      <c r="W44" s="43"/>
    </row>
    <row r="45" spans="1:23" s="6" customFormat="1" ht="57" customHeight="1">
      <c r="A45" s="28">
        <v>2</v>
      </c>
      <c r="B45" s="29" t="s">
        <v>181</v>
      </c>
      <c r="C45" s="69"/>
      <c r="D45" s="58"/>
      <c r="E45" s="69"/>
      <c r="F45" s="28"/>
      <c r="G45" s="187"/>
      <c r="H45" s="187"/>
      <c r="I45" s="187"/>
      <c r="J45" s="76"/>
      <c r="K45" s="76"/>
      <c r="L45" s="76"/>
      <c r="M45" s="187"/>
      <c r="N45" s="187"/>
      <c r="O45" s="187"/>
      <c r="P45" s="187">
        <f t="shared" si="14"/>
        <v>789</v>
      </c>
      <c r="Q45" s="187">
        <f>SUM(Q46:Q48)</f>
        <v>789</v>
      </c>
      <c r="R45" s="187">
        <v>0</v>
      </c>
      <c r="S45" s="54"/>
      <c r="W45" s="42"/>
    </row>
    <row r="46" spans="1:23" s="21" customFormat="1" ht="33" customHeight="1">
      <c r="A46" s="26" t="s">
        <v>5</v>
      </c>
      <c r="B46" s="27" t="s">
        <v>45</v>
      </c>
      <c r="C46" s="26"/>
      <c r="D46" s="26"/>
      <c r="E46" s="26"/>
      <c r="F46" s="48"/>
      <c r="G46" s="188"/>
      <c r="H46" s="188"/>
      <c r="I46" s="188"/>
      <c r="J46" s="189"/>
      <c r="K46" s="189"/>
      <c r="L46" s="189"/>
      <c r="M46" s="188"/>
      <c r="N46" s="188"/>
      <c r="O46" s="188"/>
      <c r="P46" s="40">
        <f t="shared" si="14"/>
        <v>267</v>
      </c>
      <c r="Q46" s="188">
        <v>267</v>
      </c>
      <c r="R46" s="188">
        <v>0</v>
      </c>
      <c r="S46" s="62"/>
      <c r="W46" s="43"/>
    </row>
    <row r="47" spans="1:23" s="21" customFormat="1" ht="33" customHeight="1">
      <c r="A47" s="26" t="s">
        <v>5</v>
      </c>
      <c r="B47" s="27" t="s">
        <v>46</v>
      </c>
      <c r="C47" s="26"/>
      <c r="D47" s="26"/>
      <c r="E47" s="26"/>
      <c r="F47" s="48"/>
      <c r="G47" s="188"/>
      <c r="H47" s="188"/>
      <c r="I47" s="188"/>
      <c r="J47" s="189"/>
      <c r="K47" s="189"/>
      <c r="L47" s="189"/>
      <c r="M47" s="188"/>
      <c r="N47" s="188"/>
      <c r="O47" s="188"/>
      <c r="P47" s="40">
        <f t="shared" si="14"/>
        <v>267</v>
      </c>
      <c r="Q47" s="188">
        <v>267</v>
      </c>
      <c r="R47" s="188">
        <v>0</v>
      </c>
      <c r="S47" s="62"/>
      <c r="W47" s="43"/>
    </row>
    <row r="48" spans="1:23" s="21" customFormat="1" ht="33" customHeight="1">
      <c r="A48" s="26" t="s">
        <v>5</v>
      </c>
      <c r="B48" s="27" t="s">
        <v>44</v>
      </c>
      <c r="C48" s="26"/>
      <c r="D48" s="26"/>
      <c r="E48" s="26"/>
      <c r="F48" s="48"/>
      <c r="G48" s="188"/>
      <c r="H48" s="188"/>
      <c r="I48" s="188"/>
      <c r="J48" s="189"/>
      <c r="K48" s="189"/>
      <c r="L48" s="189"/>
      <c r="M48" s="188"/>
      <c r="N48" s="188"/>
      <c r="O48" s="188"/>
      <c r="P48" s="40">
        <f t="shared" si="14"/>
        <v>255</v>
      </c>
      <c r="Q48" s="188">
        <v>255</v>
      </c>
      <c r="R48" s="188">
        <v>0</v>
      </c>
      <c r="S48" s="62"/>
      <c r="W48" s="43"/>
    </row>
    <row r="49" spans="1:23" s="8" customFormat="1" ht="33" customHeight="1">
      <c r="A49" s="49">
        <v>3</v>
      </c>
      <c r="B49" s="50" t="s">
        <v>68</v>
      </c>
      <c r="C49" s="49"/>
      <c r="D49" s="49"/>
      <c r="E49" s="49"/>
      <c r="F49" s="49"/>
      <c r="G49" s="191"/>
      <c r="H49" s="191"/>
      <c r="I49" s="191"/>
      <c r="J49" s="192"/>
      <c r="K49" s="192"/>
      <c r="L49" s="192"/>
      <c r="M49" s="191"/>
      <c r="N49" s="191"/>
      <c r="O49" s="191"/>
      <c r="P49" s="191">
        <f t="shared" si="14"/>
        <v>62</v>
      </c>
      <c r="Q49" s="191">
        <f>SUM(Q50:Q54)</f>
        <v>62</v>
      </c>
      <c r="R49" s="191">
        <v>0</v>
      </c>
      <c r="S49" s="63"/>
      <c r="W49" s="44"/>
    </row>
    <row r="50" spans="1:23" s="135" customFormat="1" ht="33" customHeight="1">
      <c r="A50" s="131" t="s">
        <v>5</v>
      </c>
      <c r="B50" s="132" t="s">
        <v>151</v>
      </c>
      <c r="C50" s="133"/>
      <c r="D50" s="133"/>
      <c r="E50" s="133"/>
      <c r="F50" s="133"/>
      <c r="G50" s="188"/>
      <c r="H50" s="188"/>
      <c r="I50" s="188"/>
      <c r="J50" s="189"/>
      <c r="K50" s="189"/>
      <c r="L50" s="189"/>
      <c r="M50" s="188"/>
      <c r="N50" s="188"/>
      <c r="O50" s="188"/>
      <c r="P50" s="188">
        <v>35</v>
      </c>
      <c r="Q50" s="188">
        <v>35</v>
      </c>
      <c r="R50" s="188"/>
      <c r="S50" s="134"/>
      <c r="W50" s="136"/>
    </row>
    <row r="51" spans="1:23" s="135" customFormat="1" ht="33" customHeight="1">
      <c r="A51" s="131" t="s">
        <v>5</v>
      </c>
      <c r="B51" s="132" t="s">
        <v>150</v>
      </c>
      <c r="C51" s="133"/>
      <c r="D51" s="133"/>
      <c r="E51" s="133"/>
      <c r="F51" s="133"/>
      <c r="G51" s="188"/>
      <c r="H51" s="188"/>
      <c r="I51" s="188"/>
      <c r="J51" s="189"/>
      <c r="K51" s="189"/>
      <c r="L51" s="189"/>
      <c r="M51" s="188"/>
      <c r="N51" s="188"/>
      <c r="O51" s="188"/>
      <c r="P51" s="188">
        <v>15</v>
      </c>
      <c r="Q51" s="188">
        <v>15</v>
      </c>
      <c r="R51" s="188"/>
      <c r="S51" s="134"/>
      <c r="W51" s="136"/>
    </row>
    <row r="52" spans="1:23" s="135" customFormat="1" ht="33" customHeight="1">
      <c r="A52" s="26" t="s">
        <v>5</v>
      </c>
      <c r="B52" s="27" t="s">
        <v>45</v>
      </c>
      <c r="C52" s="133"/>
      <c r="D52" s="133"/>
      <c r="E52" s="133"/>
      <c r="F52" s="133"/>
      <c r="G52" s="188"/>
      <c r="H52" s="188"/>
      <c r="I52" s="188"/>
      <c r="J52" s="189"/>
      <c r="K52" s="189"/>
      <c r="L52" s="189"/>
      <c r="M52" s="188"/>
      <c r="N52" s="188"/>
      <c r="O52" s="188"/>
      <c r="P52" s="188">
        <v>4</v>
      </c>
      <c r="Q52" s="188">
        <v>4</v>
      </c>
      <c r="R52" s="188"/>
      <c r="S52" s="134"/>
      <c r="W52" s="136"/>
    </row>
    <row r="53" spans="1:23" s="135" customFormat="1" ht="33" customHeight="1">
      <c r="A53" s="26" t="s">
        <v>5</v>
      </c>
      <c r="B53" s="27" t="s">
        <v>46</v>
      </c>
      <c r="C53" s="133"/>
      <c r="D53" s="133"/>
      <c r="E53" s="133"/>
      <c r="F53" s="133"/>
      <c r="G53" s="188"/>
      <c r="H53" s="188"/>
      <c r="I53" s="188"/>
      <c r="J53" s="189"/>
      <c r="K53" s="189"/>
      <c r="L53" s="189"/>
      <c r="M53" s="188"/>
      <c r="N53" s="188"/>
      <c r="O53" s="188"/>
      <c r="P53" s="188">
        <v>4</v>
      </c>
      <c r="Q53" s="188">
        <v>4</v>
      </c>
      <c r="R53" s="188"/>
      <c r="S53" s="134"/>
      <c r="W53" s="136"/>
    </row>
    <row r="54" spans="1:23" s="135" customFormat="1" ht="33" customHeight="1">
      <c r="A54" s="26" t="s">
        <v>5</v>
      </c>
      <c r="B54" s="27" t="s">
        <v>44</v>
      </c>
      <c r="C54" s="133"/>
      <c r="D54" s="133"/>
      <c r="E54" s="133"/>
      <c r="F54" s="133"/>
      <c r="G54" s="188"/>
      <c r="H54" s="188"/>
      <c r="I54" s="188"/>
      <c r="J54" s="189"/>
      <c r="K54" s="189"/>
      <c r="L54" s="189"/>
      <c r="M54" s="188"/>
      <c r="N54" s="188"/>
      <c r="O54" s="188"/>
      <c r="P54" s="188">
        <v>4</v>
      </c>
      <c r="Q54" s="188">
        <v>4</v>
      </c>
      <c r="R54" s="188"/>
      <c r="S54" s="134"/>
      <c r="W54" s="136"/>
    </row>
    <row r="55" spans="1:23" s="8" customFormat="1" ht="57" customHeight="1">
      <c r="A55" s="49">
        <v>4</v>
      </c>
      <c r="B55" s="50" t="s">
        <v>152</v>
      </c>
      <c r="C55" s="49"/>
      <c r="D55" s="49"/>
      <c r="E55" s="49"/>
      <c r="F55" s="49"/>
      <c r="G55" s="191"/>
      <c r="H55" s="191"/>
      <c r="I55" s="191"/>
      <c r="J55" s="192"/>
      <c r="K55" s="192"/>
      <c r="L55" s="192"/>
      <c r="M55" s="191"/>
      <c r="N55" s="191"/>
      <c r="O55" s="191"/>
      <c r="P55" s="191">
        <f t="shared" si="14"/>
        <v>441</v>
      </c>
      <c r="Q55" s="191">
        <v>441</v>
      </c>
      <c r="R55" s="191"/>
      <c r="S55" s="63"/>
      <c r="W55" s="44"/>
    </row>
    <row r="56" spans="1:23" s="8" customFormat="1" ht="47.25" customHeight="1">
      <c r="A56" s="49">
        <v>5</v>
      </c>
      <c r="B56" s="50" t="s">
        <v>69</v>
      </c>
      <c r="C56" s="49"/>
      <c r="D56" s="49"/>
      <c r="E56" s="49"/>
      <c r="F56" s="49"/>
      <c r="G56" s="191"/>
      <c r="H56" s="191"/>
      <c r="I56" s="191"/>
      <c r="J56" s="192"/>
      <c r="K56" s="192"/>
      <c r="L56" s="192"/>
      <c r="M56" s="191"/>
      <c r="N56" s="191"/>
      <c r="O56" s="191"/>
      <c r="P56" s="191">
        <f>Q56+R56</f>
        <v>57</v>
      </c>
      <c r="Q56" s="191">
        <f>SUM(Q57:Q60)</f>
        <v>57</v>
      </c>
      <c r="R56" s="191">
        <v>0</v>
      </c>
      <c r="S56" s="63"/>
      <c r="W56" s="44"/>
    </row>
    <row r="57" spans="1:23" s="135" customFormat="1" ht="33" customHeight="1">
      <c r="A57" s="131" t="s">
        <v>5</v>
      </c>
      <c r="B57" s="132" t="s">
        <v>151</v>
      </c>
      <c r="C57" s="133"/>
      <c r="D57" s="133"/>
      <c r="E57" s="133"/>
      <c r="F57" s="133"/>
      <c r="G57" s="188"/>
      <c r="H57" s="188"/>
      <c r="I57" s="188"/>
      <c r="J57" s="189"/>
      <c r="K57" s="189"/>
      <c r="L57" s="189"/>
      <c r="M57" s="188"/>
      <c r="N57" s="188"/>
      <c r="O57" s="188"/>
      <c r="P57" s="188">
        <v>42</v>
      </c>
      <c r="Q57" s="188">
        <v>42</v>
      </c>
      <c r="R57" s="188"/>
      <c r="S57" s="134"/>
      <c r="W57" s="136"/>
    </row>
    <row r="58" spans="1:23" s="135" customFormat="1" ht="33" customHeight="1">
      <c r="A58" s="26" t="s">
        <v>5</v>
      </c>
      <c r="B58" s="27" t="s">
        <v>45</v>
      </c>
      <c r="C58" s="133"/>
      <c r="D58" s="133"/>
      <c r="E58" s="133"/>
      <c r="F58" s="133"/>
      <c r="G58" s="188"/>
      <c r="H58" s="188"/>
      <c r="I58" s="188"/>
      <c r="J58" s="189"/>
      <c r="K58" s="189"/>
      <c r="L58" s="189"/>
      <c r="M58" s="188"/>
      <c r="N58" s="188"/>
      <c r="O58" s="188"/>
      <c r="P58" s="188">
        <v>5</v>
      </c>
      <c r="Q58" s="188">
        <v>5</v>
      </c>
      <c r="R58" s="188"/>
      <c r="S58" s="134"/>
      <c r="W58" s="136"/>
    </row>
    <row r="59" spans="1:23" s="135" customFormat="1" ht="33" customHeight="1">
      <c r="A59" s="26" t="s">
        <v>5</v>
      </c>
      <c r="B59" s="27" t="s">
        <v>46</v>
      </c>
      <c r="C59" s="133"/>
      <c r="D59" s="133"/>
      <c r="E59" s="133"/>
      <c r="F59" s="133"/>
      <c r="G59" s="188"/>
      <c r="H59" s="188"/>
      <c r="I59" s="188"/>
      <c r="J59" s="189"/>
      <c r="K59" s="189"/>
      <c r="L59" s="189"/>
      <c r="M59" s="188"/>
      <c r="N59" s="188"/>
      <c r="O59" s="188"/>
      <c r="P59" s="188">
        <v>5</v>
      </c>
      <c r="Q59" s="188">
        <v>5</v>
      </c>
      <c r="R59" s="188"/>
      <c r="S59" s="134"/>
      <c r="W59" s="136"/>
    </row>
    <row r="60" spans="1:23" s="135" customFormat="1" ht="33" customHeight="1">
      <c r="A60" s="26" t="s">
        <v>5</v>
      </c>
      <c r="B60" s="27" t="s">
        <v>44</v>
      </c>
      <c r="C60" s="133"/>
      <c r="D60" s="133"/>
      <c r="E60" s="133"/>
      <c r="F60" s="133"/>
      <c r="G60" s="188"/>
      <c r="H60" s="188"/>
      <c r="I60" s="188"/>
      <c r="J60" s="189"/>
      <c r="K60" s="189"/>
      <c r="L60" s="189"/>
      <c r="M60" s="188"/>
      <c r="N60" s="188"/>
      <c r="O60" s="188"/>
      <c r="P60" s="188">
        <v>5</v>
      </c>
      <c r="Q60" s="188">
        <v>5</v>
      </c>
      <c r="R60" s="188"/>
      <c r="S60" s="134"/>
      <c r="W60" s="136"/>
    </row>
    <row r="61" spans="1:23" s="31" customFormat="1" ht="33" customHeight="1">
      <c r="A61" s="13" t="s">
        <v>6</v>
      </c>
      <c r="B61" s="81" t="s">
        <v>120</v>
      </c>
      <c r="C61" s="13"/>
      <c r="D61" s="13"/>
      <c r="E61" s="13"/>
      <c r="F61" s="13"/>
      <c r="G61" s="82">
        <f>G62+G65</f>
        <v>6443.200000000001</v>
      </c>
      <c r="H61" s="82">
        <f aca="true" t="shared" si="15" ref="H61:R61">H62+H65</f>
        <v>5869</v>
      </c>
      <c r="I61" s="82">
        <f t="shared" si="15"/>
        <v>574.2</v>
      </c>
      <c r="J61" s="82">
        <f t="shared" si="15"/>
        <v>6443.200000000001</v>
      </c>
      <c r="K61" s="82">
        <f t="shared" si="15"/>
        <v>5869</v>
      </c>
      <c r="L61" s="82">
        <f t="shared" si="15"/>
        <v>574.2</v>
      </c>
      <c r="M61" s="82">
        <f t="shared" si="15"/>
        <v>1165</v>
      </c>
      <c r="N61" s="82">
        <f t="shared" si="15"/>
        <v>1165</v>
      </c>
      <c r="O61" s="82">
        <f t="shared" si="15"/>
        <v>0</v>
      </c>
      <c r="P61" s="82">
        <f t="shared" si="15"/>
        <v>3459</v>
      </c>
      <c r="Q61" s="82">
        <f t="shared" si="15"/>
        <v>3050</v>
      </c>
      <c r="R61" s="82">
        <f t="shared" si="15"/>
        <v>409</v>
      </c>
      <c r="S61" s="82" t="e">
        <f>#REF!+S66+S69</f>
        <v>#REF!</v>
      </c>
      <c r="T61" s="82" t="e">
        <f>#REF!+T66+T69</f>
        <v>#REF!</v>
      </c>
      <c r="U61" s="82" t="e">
        <f>#REF!+U66+U69</f>
        <v>#REF!</v>
      </c>
      <c r="V61" s="82" t="e">
        <f>#REF!+V66+V69</f>
        <v>#REF!</v>
      </c>
      <c r="W61" s="82" t="e">
        <f>#REF!+W66+W69</f>
        <v>#REF!</v>
      </c>
    </row>
    <row r="62" spans="1:23" s="31" customFormat="1" ht="19.5" customHeight="1">
      <c r="A62" s="13">
        <v>1</v>
      </c>
      <c r="B62" s="81" t="s">
        <v>33</v>
      </c>
      <c r="C62" s="13"/>
      <c r="D62" s="13"/>
      <c r="E62" s="13"/>
      <c r="F62" s="13"/>
      <c r="G62" s="82">
        <f>G63+G64</f>
        <v>2423.3</v>
      </c>
      <c r="H62" s="82">
        <f aca="true" t="shared" si="16" ref="H62:R62">H63+H64</f>
        <v>2203</v>
      </c>
      <c r="I62" s="82">
        <f t="shared" si="16"/>
        <v>220.3</v>
      </c>
      <c r="J62" s="82">
        <f t="shared" si="16"/>
        <v>2423.3</v>
      </c>
      <c r="K62" s="82">
        <f t="shared" si="16"/>
        <v>2203</v>
      </c>
      <c r="L62" s="82">
        <f t="shared" si="16"/>
        <v>220.3</v>
      </c>
      <c r="M62" s="82">
        <f t="shared" si="16"/>
        <v>0</v>
      </c>
      <c r="N62" s="82">
        <f t="shared" si="16"/>
        <v>0</v>
      </c>
      <c r="O62" s="82">
        <f t="shared" si="16"/>
        <v>0</v>
      </c>
      <c r="P62" s="82">
        <f t="shared" si="16"/>
        <v>200</v>
      </c>
      <c r="Q62" s="82">
        <f t="shared" si="16"/>
        <v>200</v>
      </c>
      <c r="R62" s="82">
        <f t="shared" si="16"/>
        <v>0</v>
      </c>
      <c r="S62" s="82"/>
      <c r="T62" s="145"/>
      <c r="U62" s="146"/>
      <c r="V62" s="147"/>
      <c r="W62" s="82"/>
    </row>
    <row r="63" spans="1:23" s="34" customFormat="1" ht="44.25" customHeight="1">
      <c r="A63" s="30">
        <v>1</v>
      </c>
      <c r="B63" s="30" t="s">
        <v>87</v>
      </c>
      <c r="C63" s="25" t="s">
        <v>54</v>
      </c>
      <c r="D63" s="25" t="s">
        <v>45</v>
      </c>
      <c r="E63" s="25" t="s">
        <v>100</v>
      </c>
      <c r="F63" s="30"/>
      <c r="G63" s="40">
        <v>1307.9</v>
      </c>
      <c r="H63" s="40">
        <v>1189</v>
      </c>
      <c r="I63" s="40">
        <v>118.9</v>
      </c>
      <c r="J63" s="77">
        <v>1307.9</v>
      </c>
      <c r="K63" s="77">
        <v>1189</v>
      </c>
      <c r="L63" s="77">
        <v>118.9</v>
      </c>
      <c r="M63" s="40"/>
      <c r="N63" s="40"/>
      <c r="O63" s="40"/>
      <c r="P63" s="38">
        <f>SUM(Q63:R63)</f>
        <v>100</v>
      </c>
      <c r="Q63" s="40">
        <v>100</v>
      </c>
      <c r="R63" s="40">
        <v>0</v>
      </c>
      <c r="S63" s="64"/>
      <c r="W63" s="25"/>
    </row>
    <row r="64" spans="1:23" s="65" customFormat="1" ht="51" customHeight="1">
      <c r="A64" s="57">
        <v>2</v>
      </c>
      <c r="B64" s="57" t="s">
        <v>84</v>
      </c>
      <c r="C64" s="20" t="s">
        <v>54</v>
      </c>
      <c r="D64" s="20" t="s">
        <v>46</v>
      </c>
      <c r="E64" s="20" t="s">
        <v>100</v>
      </c>
      <c r="F64" s="57"/>
      <c r="G64" s="37">
        <v>1115.4</v>
      </c>
      <c r="H64" s="37">
        <v>1014</v>
      </c>
      <c r="I64" s="37">
        <v>101.4</v>
      </c>
      <c r="J64" s="60">
        <v>1115.4</v>
      </c>
      <c r="K64" s="60">
        <v>1014</v>
      </c>
      <c r="L64" s="60">
        <v>101.4</v>
      </c>
      <c r="M64" s="37"/>
      <c r="N64" s="37"/>
      <c r="O64" s="37"/>
      <c r="P64" s="38">
        <f>SUM(Q64:R64)</f>
        <v>100</v>
      </c>
      <c r="Q64" s="37">
        <v>100</v>
      </c>
      <c r="R64" s="37">
        <v>0</v>
      </c>
      <c r="S64" s="57"/>
      <c r="W64" s="57"/>
    </row>
    <row r="65" spans="1:23" s="31" customFormat="1" ht="28.5" customHeight="1">
      <c r="A65" s="13">
        <v>2</v>
      </c>
      <c r="B65" s="81" t="s">
        <v>157</v>
      </c>
      <c r="C65" s="13"/>
      <c r="D65" s="13"/>
      <c r="E65" s="13"/>
      <c r="F65" s="13"/>
      <c r="G65" s="82">
        <f>G66+G69+G71</f>
        <v>4019.9</v>
      </c>
      <c r="H65" s="82">
        <f aca="true" t="shared" si="17" ref="H65:R65">H66+H69+H71</f>
        <v>3666</v>
      </c>
      <c r="I65" s="82">
        <f t="shared" si="17"/>
        <v>353.9</v>
      </c>
      <c r="J65" s="82">
        <f t="shared" si="17"/>
        <v>4019.9</v>
      </c>
      <c r="K65" s="82">
        <f t="shared" si="17"/>
        <v>3666</v>
      </c>
      <c r="L65" s="82">
        <f t="shared" si="17"/>
        <v>353.9</v>
      </c>
      <c r="M65" s="82">
        <f t="shared" si="17"/>
        <v>1165</v>
      </c>
      <c r="N65" s="82">
        <f t="shared" si="17"/>
        <v>1165</v>
      </c>
      <c r="O65" s="82">
        <f t="shared" si="17"/>
        <v>0</v>
      </c>
      <c r="P65" s="82">
        <f t="shared" si="17"/>
        <v>3259</v>
      </c>
      <c r="Q65" s="82">
        <f t="shared" si="17"/>
        <v>2850</v>
      </c>
      <c r="R65" s="82">
        <f t="shared" si="17"/>
        <v>409</v>
      </c>
      <c r="S65" s="82"/>
      <c r="T65" s="145"/>
      <c r="U65" s="146"/>
      <c r="V65" s="147"/>
      <c r="W65" s="82"/>
    </row>
    <row r="66" spans="1:23" s="6" customFormat="1" ht="33" customHeight="1">
      <c r="A66" s="163" t="s">
        <v>16</v>
      </c>
      <c r="B66" s="29" t="s">
        <v>77</v>
      </c>
      <c r="C66" s="69"/>
      <c r="D66" s="58"/>
      <c r="E66" s="69"/>
      <c r="F66" s="28"/>
      <c r="G66" s="187">
        <f>G67+G68</f>
        <v>2225.3</v>
      </c>
      <c r="H66" s="187">
        <f aca="true" t="shared" si="18" ref="H66:R66">H67+H68</f>
        <v>2023</v>
      </c>
      <c r="I66" s="187">
        <f t="shared" si="18"/>
        <v>202.29999999999995</v>
      </c>
      <c r="J66" s="187">
        <f t="shared" si="18"/>
        <v>2225.3</v>
      </c>
      <c r="K66" s="187">
        <f t="shared" si="18"/>
        <v>2023</v>
      </c>
      <c r="L66" s="187">
        <f t="shared" si="18"/>
        <v>202.29999999999995</v>
      </c>
      <c r="M66" s="187">
        <f t="shared" si="18"/>
        <v>1038</v>
      </c>
      <c r="N66" s="187">
        <f t="shared" si="18"/>
        <v>1038</v>
      </c>
      <c r="O66" s="187">
        <f t="shared" si="18"/>
        <v>0</v>
      </c>
      <c r="P66" s="187">
        <f t="shared" si="18"/>
        <v>1187</v>
      </c>
      <c r="Q66" s="187">
        <f t="shared" si="18"/>
        <v>985</v>
      </c>
      <c r="R66" s="187">
        <f t="shared" si="18"/>
        <v>202</v>
      </c>
      <c r="S66" s="59"/>
      <c r="T66" s="420"/>
      <c r="U66" s="396"/>
      <c r="W66" s="45"/>
    </row>
    <row r="67" spans="1:23" s="34" customFormat="1" ht="79.5" customHeight="1">
      <c r="A67" s="30">
        <v>1</v>
      </c>
      <c r="B67" s="30" t="s">
        <v>57</v>
      </c>
      <c r="C67" s="25" t="s">
        <v>54</v>
      </c>
      <c r="D67" s="25" t="s">
        <v>45</v>
      </c>
      <c r="E67" s="25" t="s">
        <v>58</v>
      </c>
      <c r="F67" s="30"/>
      <c r="G67" s="40">
        <v>1345.3</v>
      </c>
      <c r="H67" s="40">
        <v>1223</v>
      </c>
      <c r="I67" s="40">
        <f>G67-H67</f>
        <v>122.29999999999995</v>
      </c>
      <c r="J67" s="77">
        <v>1345.3</v>
      </c>
      <c r="K67" s="77">
        <v>1223</v>
      </c>
      <c r="L67" s="77">
        <f>J67-K67</f>
        <v>122.29999999999995</v>
      </c>
      <c r="M67" s="39">
        <f>N67</f>
        <v>818</v>
      </c>
      <c r="N67" s="39">
        <f>708+110</f>
        <v>818</v>
      </c>
      <c r="O67" s="39">
        <v>0</v>
      </c>
      <c r="P67" s="39">
        <f>SUM(Q67:R67)</f>
        <v>527</v>
      </c>
      <c r="Q67" s="39">
        <v>405</v>
      </c>
      <c r="R67" s="39">
        <v>122</v>
      </c>
      <c r="S67" s="64"/>
      <c r="T67" s="32">
        <v>110</v>
      </c>
      <c r="U67" s="33">
        <v>110</v>
      </c>
      <c r="W67" s="25" t="s">
        <v>88</v>
      </c>
    </row>
    <row r="68" spans="1:23" s="65" customFormat="1" ht="57" customHeight="1">
      <c r="A68" s="57">
        <v>2</v>
      </c>
      <c r="B68" s="57" t="s">
        <v>59</v>
      </c>
      <c r="C68" s="20" t="s">
        <v>54</v>
      </c>
      <c r="D68" s="20" t="s">
        <v>46</v>
      </c>
      <c r="E68" s="20" t="s">
        <v>58</v>
      </c>
      <c r="F68" s="57"/>
      <c r="G68" s="38">
        <v>880</v>
      </c>
      <c r="H68" s="38">
        <v>800</v>
      </c>
      <c r="I68" s="38">
        <f>G68-H68</f>
        <v>80</v>
      </c>
      <c r="J68" s="77">
        <v>880</v>
      </c>
      <c r="K68" s="77">
        <v>800</v>
      </c>
      <c r="L68" s="77">
        <f>J68-K68</f>
        <v>80</v>
      </c>
      <c r="M68" s="37">
        <f>N68</f>
        <v>220</v>
      </c>
      <c r="N68" s="37">
        <f>169+51</f>
        <v>220</v>
      </c>
      <c r="O68" s="37">
        <v>0</v>
      </c>
      <c r="P68" s="37">
        <f>SUM(Q68:R68)</f>
        <v>660</v>
      </c>
      <c r="Q68" s="37">
        <v>580</v>
      </c>
      <c r="R68" s="37">
        <v>80</v>
      </c>
      <c r="S68" s="20"/>
      <c r="T68" s="66">
        <v>51</v>
      </c>
      <c r="U68" s="67">
        <v>51</v>
      </c>
      <c r="W68" s="20" t="s">
        <v>89</v>
      </c>
    </row>
    <row r="69" spans="1:23" s="35" customFormat="1" ht="33" customHeight="1">
      <c r="A69" s="163" t="s">
        <v>18</v>
      </c>
      <c r="B69" s="29" t="s">
        <v>78</v>
      </c>
      <c r="C69" s="69"/>
      <c r="D69" s="58"/>
      <c r="E69" s="69"/>
      <c r="F69" s="28"/>
      <c r="G69" s="187">
        <f>G70</f>
        <v>1794.6</v>
      </c>
      <c r="H69" s="187">
        <f aca="true" t="shared" si="19" ref="H69:R69">H70</f>
        <v>1643</v>
      </c>
      <c r="I69" s="187">
        <f t="shared" si="19"/>
        <v>151.6</v>
      </c>
      <c r="J69" s="187">
        <f t="shared" si="19"/>
        <v>1794.6</v>
      </c>
      <c r="K69" s="187">
        <f t="shared" si="19"/>
        <v>1643</v>
      </c>
      <c r="L69" s="187">
        <f t="shared" si="19"/>
        <v>151.6</v>
      </c>
      <c r="M69" s="187">
        <f t="shared" si="19"/>
        <v>127</v>
      </c>
      <c r="N69" s="187">
        <f t="shared" si="19"/>
        <v>127</v>
      </c>
      <c r="O69" s="187">
        <f t="shared" si="19"/>
        <v>0</v>
      </c>
      <c r="P69" s="187">
        <f t="shared" si="19"/>
        <v>1081</v>
      </c>
      <c r="Q69" s="187">
        <f t="shared" si="19"/>
        <v>982</v>
      </c>
      <c r="R69" s="187">
        <f t="shared" si="19"/>
        <v>99</v>
      </c>
      <c r="S69" s="59"/>
      <c r="W69" s="28"/>
    </row>
    <row r="70" spans="1:23" s="65" customFormat="1" ht="40.5" customHeight="1">
      <c r="A70" s="57">
        <v>1</v>
      </c>
      <c r="B70" s="57" t="s">
        <v>56</v>
      </c>
      <c r="C70" s="20" t="s">
        <v>54</v>
      </c>
      <c r="D70" s="20" t="s">
        <v>44</v>
      </c>
      <c r="E70" s="20" t="s">
        <v>100</v>
      </c>
      <c r="F70" s="57"/>
      <c r="G70" s="38">
        <v>1794.6</v>
      </c>
      <c r="H70" s="38">
        <v>1643</v>
      </c>
      <c r="I70" s="38">
        <v>151.6</v>
      </c>
      <c r="J70" s="77">
        <v>1794.6</v>
      </c>
      <c r="K70" s="77">
        <v>1643</v>
      </c>
      <c r="L70" s="77">
        <v>151.6</v>
      </c>
      <c r="M70" s="38">
        <v>127</v>
      </c>
      <c r="N70" s="38">
        <v>127</v>
      </c>
      <c r="O70" s="38">
        <v>0</v>
      </c>
      <c r="P70" s="38">
        <f>SUM(Q70:R70)</f>
        <v>1081</v>
      </c>
      <c r="Q70" s="38">
        <v>982</v>
      </c>
      <c r="R70" s="38">
        <v>99</v>
      </c>
      <c r="S70" s="20"/>
      <c r="W70" s="20"/>
    </row>
    <row r="71" spans="1:23" s="150" customFormat="1" ht="37.5" customHeight="1">
      <c r="A71" s="148" t="s">
        <v>19</v>
      </c>
      <c r="B71" s="148" t="s">
        <v>183</v>
      </c>
      <c r="C71" s="149"/>
      <c r="D71" s="149"/>
      <c r="E71" s="149"/>
      <c r="F71" s="148"/>
      <c r="G71" s="109"/>
      <c r="H71" s="109"/>
      <c r="I71" s="109"/>
      <c r="J71" s="76"/>
      <c r="K71" s="76"/>
      <c r="L71" s="76"/>
      <c r="M71" s="109"/>
      <c r="N71" s="109"/>
      <c r="O71" s="109"/>
      <c r="P71" s="109">
        <f>P72+P73</f>
        <v>991</v>
      </c>
      <c r="Q71" s="109">
        <f>Q72+Q73</f>
        <v>883</v>
      </c>
      <c r="R71" s="109">
        <f>R72+R73</f>
        <v>108</v>
      </c>
      <c r="S71" s="149"/>
      <c r="W71" s="149"/>
    </row>
    <row r="72" spans="1:24" s="195" customFormat="1" ht="44.25" customHeight="1">
      <c r="A72" s="161">
        <v>1</v>
      </c>
      <c r="B72" s="161" t="s">
        <v>87</v>
      </c>
      <c r="C72" s="64" t="s">
        <v>54</v>
      </c>
      <c r="D72" s="64" t="s">
        <v>45</v>
      </c>
      <c r="E72" s="64" t="s">
        <v>100</v>
      </c>
      <c r="F72" s="161"/>
      <c r="G72" s="77"/>
      <c r="H72" s="77"/>
      <c r="I72" s="77"/>
      <c r="J72" s="77">
        <v>1307.9</v>
      </c>
      <c r="K72" s="77">
        <v>1189</v>
      </c>
      <c r="L72" s="77">
        <v>118.9</v>
      </c>
      <c r="M72" s="77"/>
      <c r="N72" s="77"/>
      <c r="O72" s="77"/>
      <c r="P72" s="77">
        <f>SUM(Q72:R72)</f>
        <v>592</v>
      </c>
      <c r="Q72" s="77">
        <f>629-100</f>
        <v>529</v>
      </c>
      <c r="R72" s="77">
        <v>63</v>
      </c>
      <c r="S72" s="64"/>
      <c r="W72" s="64"/>
      <c r="X72" s="418" t="s">
        <v>188</v>
      </c>
    </row>
    <row r="73" spans="1:24" s="195" customFormat="1" ht="33">
      <c r="A73" s="161">
        <v>2</v>
      </c>
      <c r="B73" s="161" t="s">
        <v>84</v>
      </c>
      <c r="C73" s="64" t="s">
        <v>54</v>
      </c>
      <c r="D73" s="64" t="s">
        <v>46</v>
      </c>
      <c r="E73" s="64" t="s">
        <v>100</v>
      </c>
      <c r="F73" s="161"/>
      <c r="G73" s="60"/>
      <c r="H73" s="60"/>
      <c r="I73" s="60"/>
      <c r="J73" s="60">
        <v>1115.4</v>
      </c>
      <c r="K73" s="60">
        <v>1014</v>
      </c>
      <c r="L73" s="60">
        <v>101.4</v>
      </c>
      <c r="M73" s="60"/>
      <c r="N73" s="60"/>
      <c r="O73" s="60"/>
      <c r="P73" s="77">
        <f>SUM(Q73:R73)</f>
        <v>399</v>
      </c>
      <c r="Q73" s="60">
        <f>454-100</f>
        <v>354</v>
      </c>
      <c r="R73" s="60">
        <v>45</v>
      </c>
      <c r="S73" s="161"/>
      <c r="W73" s="161"/>
      <c r="X73" s="418"/>
    </row>
    <row r="75" spans="1:18" ht="33.75" customHeight="1">
      <c r="A75" s="419" t="s">
        <v>186</v>
      </c>
      <c r="B75" s="419"/>
      <c r="C75" s="419"/>
      <c r="D75" s="419"/>
      <c r="E75" s="419"/>
      <c r="F75" s="419"/>
      <c r="G75" s="419"/>
      <c r="H75" s="419"/>
      <c r="I75" s="419"/>
      <c r="J75" s="419"/>
      <c r="K75" s="419"/>
      <c r="L75" s="419"/>
      <c r="M75" s="419"/>
      <c r="N75" s="419"/>
      <c r="O75" s="419"/>
      <c r="P75" s="419"/>
      <c r="Q75" s="419"/>
      <c r="R75" s="419"/>
    </row>
  </sheetData>
  <sheetProtection/>
  <mergeCells count="38">
    <mergeCell ref="E8:E11"/>
    <mergeCell ref="F8:I8"/>
    <mergeCell ref="A6:R6"/>
    <mergeCell ref="W8:W11"/>
    <mergeCell ref="S8:S11"/>
    <mergeCell ref="Q9:R9"/>
    <mergeCell ref="Q10:Q11"/>
    <mergeCell ref="R10:R11"/>
    <mergeCell ref="K10:K11"/>
    <mergeCell ref="M8:O8"/>
    <mergeCell ref="H9:I9"/>
    <mergeCell ref="P8:R8"/>
    <mergeCell ref="N10:N11"/>
    <mergeCell ref="J9:J11"/>
    <mergeCell ref="K9:L9"/>
    <mergeCell ref="L10:L11"/>
    <mergeCell ref="N9:O9"/>
    <mergeCell ref="P9:P11"/>
    <mergeCell ref="A1:S1"/>
    <mergeCell ref="P7:S7"/>
    <mergeCell ref="A8:A11"/>
    <mergeCell ref="B8:B11"/>
    <mergeCell ref="C8:C11"/>
    <mergeCell ref="A2:R2"/>
    <mergeCell ref="H10:H11"/>
    <mergeCell ref="O10:O11"/>
    <mergeCell ref="A3:R3"/>
    <mergeCell ref="D8:D11"/>
    <mergeCell ref="X72:X73"/>
    <mergeCell ref="A75:R75"/>
    <mergeCell ref="I10:I11"/>
    <mergeCell ref="M9:M11"/>
    <mergeCell ref="A4:R4"/>
    <mergeCell ref="T66:U66"/>
    <mergeCell ref="F9:F11"/>
    <mergeCell ref="G9:G11"/>
    <mergeCell ref="J8:L8"/>
    <mergeCell ref="A5:R5"/>
  </mergeCells>
  <printOptions/>
  <pageMargins left="0.24" right="0.16" top="1.05" bottom="0.5905511811023623" header="0.75" footer="0.28"/>
  <pageSetup horizontalDpi="600" verticalDpi="600" orientation="landscape" paperSize="9" scale="80" r:id="rId1"/>
  <headerFooter>
    <oddHeader>&amp;R&amp;12Biểu số 04/ĐT-GNBV</oddHeader>
    <oddFooter>&amp;R&amp;12Trang &amp;P/&amp;N</oddFooter>
  </headerFooter>
</worksheet>
</file>

<file path=xl/worksheets/sheet6.xml><?xml version="1.0" encoding="utf-8"?>
<worksheet xmlns="http://schemas.openxmlformats.org/spreadsheetml/2006/main" xmlns:r="http://schemas.openxmlformats.org/officeDocument/2006/relationships">
  <sheetPr>
    <tabColor rgb="FF00B050"/>
  </sheetPr>
  <dimension ref="A1:T19"/>
  <sheetViews>
    <sheetView showZeros="0" zoomScale="85" zoomScaleNormal="85" zoomScalePageLayoutView="0" workbookViewId="0" topLeftCell="A1">
      <pane xSplit="2" ySplit="11" topLeftCell="C12" activePane="bottomRight" state="frozen"/>
      <selection pane="topLeft" activeCell="A1" sqref="A1"/>
      <selection pane="topRight" activeCell="C1" sqref="C1"/>
      <selection pane="bottomLeft" activeCell="A10" sqref="A10"/>
      <selection pane="bottomRight" activeCell="D29" sqref="D29"/>
    </sheetView>
  </sheetViews>
  <sheetFormatPr defaultColWidth="9.140625" defaultRowHeight="15"/>
  <cols>
    <col min="1" max="1" width="5.8515625" style="5" customWidth="1"/>
    <col min="2" max="2" width="47.8515625" style="4" customWidth="1"/>
    <col min="3" max="3" width="11.8515625" style="5" customWidth="1"/>
    <col min="4" max="4" width="12.8515625" style="5" customWidth="1"/>
    <col min="5" max="5" width="8.421875" style="5" customWidth="1"/>
    <col min="6" max="6" width="13.7109375" style="5" customWidth="1"/>
    <col min="7" max="7" width="12.7109375" style="4" customWidth="1"/>
    <col min="8" max="8" width="13.421875" style="4" customWidth="1"/>
    <col min="9" max="9" width="14.00390625" style="51" customWidth="1"/>
    <col min="10" max="10" width="11.7109375" style="51" customWidth="1"/>
    <col min="11" max="13" width="10.140625" style="36" hidden="1" customWidth="1"/>
    <col min="14" max="14" width="1.421875" style="36" hidden="1" customWidth="1"/>
    <col min="15" max="18" width="10.140625" style="4" customWidth="1"/>
    <col min="19" max="20" width="0" style="4" hidden="1" customWidth="1"/>
    <col min="21" max="16384" width="9.140625" style="4" customWidth="1"/>
  </cols>
  <sheetData>
    <row r="1" spans="1:18" ht="34.5" customHeight="1">
      <c r="A1" s="388" t="s">
        <v>70</v>
      </c>
      <c r="B1" s="388"/>
      <c r="C1" s="388"/>
      <c r="D1" s="388"/>
      <c r="E1" s="388"/>
      <c r="F1" s="388"/>
      <c r="G1" s="388"/>
      <c r="H1" s="388"/>
      <c r="I1" s="388"/>
      <c r="J1" s="388"/>
      <c r="K1" s="388"/>
      <c r="L1" s="388"/>
      <c r="M1" s="388"/>
      <c r="N1" s="388"/>
      <c r="O1" s="388"/>
      <c r="P1" s="388"/>
      <c r="Q1" s="388"/>
      <c r="R1" s="388"/>
    </row>
    <row r="2" spans="1:18" ht="34.5" customHeight="1" hidden="1">
      <c r="A2" s="389" t="e">
        <f>'B.01_TH'!#REF!</f>
        <v>#REF!</v>
      </c>
      <c r="B2" s="389"/>
      <c r="C2" s="389"/>
      <c r="D2" s="389"/>
      <c r="E2" s="389"/>
      <c r="F2" s="389"/>
      <c r="G2" s="389"/>
      <c r="H2" s="389"/>
      <c r="I2" s="389"/>
      <c r="J2" s="389"/>
      <c r="K2" s="389"/>
      <c r="L2" s="389"/>
      <c r="M2" s="389"/>
      <c r="N2" s="389"/>
      <c r="O2" s="389"/>
      <c r="P2" s="389"/>
      <c r="Q2" s="389"/>
      <c r="R2" s="389"/>
    </row>
    <row r="3" spans="1:18" ht="34.5" customHeight="1">
      <c r="A3" s="389" t="e">
        <f>'B.01_TH'!#REF!</f>
        <v>#REF!</v>
      </c>
      <c r="B3" s="389"/>
      <c r="C3" s="389"/>
      <c r="D3" s="389"/>
      <c r="E3" s="389"/>
      <c r="F3" s="389"/>
      <c r="G3" s="389"/>
      <c r="H3" s="389"/>
      <c r="I3" s="389"/>
      <c r="J3" s="389"/>
      <c r="K3" s="389"/>
      <c r="L3" s="389"/>
      <c r="M3" s="389"/>
      <c r="N3" s="389"/>
      <c r="O3" s="389"/>
      <c r="P3" s="389"/>
      <c r="Q3" s="389"/>
      <c r="R3" s="389"/>
    </row>
    <row r="4" spans="1:18" ht="34.5" customHeight="1" hidden="1">
      <c r="A4" s="389" t="e">
        <f>'B.01_TH'!#REF!</f>
        <v>#REF!</v>
      </c>
      <c r="B4" s="389"/>
      <c r="C4" s="389"/>
      <c r="D4" s="389"/>
      <c r="E4" s="389"/>
      <c r="F4" s="389"/>
      <c r="G4" s="389"/>
      <c r="H4" s="389"/>
      <c r="I4" s="389"/>
      <c r="J4" s="389"/>
      <c r="K4" s="389"/>
      <c r="L4" s="389"/>
      <c r="M4" s="389"/>
      <c r="N4" s="389"/>
      <c r="O4" s="389"/>
      <c r="P4" s="389"/>
      <c r="Q4" s="389"/>
      <c r="R4" s="389"/>
    </row>
    <row r="5" spans="1:18" ht="34.5" customHeight="1" hidden="1">
      <c r="A5" s="389" t="s">
        <v>129</v>
      </c>
      <c r="B5" s="389"/>
      <c r="C5" s="389"/>
      <c r="D5" s="389"/>
      <c r="E5" s="389"/>
      <c r="F5" s="389"/>
      <c r="G5" s="389"/>
      <c r="H5" s="389"/>
      <c r="I5" s="389"/>
      <c r="J5" s="389"/>
      <c r="K5" s="389"/>
      <c r="L5" s="389"/>
      <c r="M5" s="389"/>
      <c r="N5" s="389"/>
      <c r="O5" s="389"/>
      <c r="P5" s="389"/>
      <c r="Q5" s="389"/>
      <c r="R5" s="389"/>
    </row>
    <row r="6" spans="1:18" ht="34.5" customHeight="1" hidden="1">
      <c r="A6" s="389" t="e">
        <f>'B.01_TH'!#REF!</f>
        <v>#REF!</v>
      </c>
      <c r="B6" s="389"/>
      <c r="C6" s="389"/>
      <c r="D6" s="389"/>
      <c r="E6" s="389"/>
      <c r="F6" s="389"/>
      <c r="G6" s="389"/>
      <c r="H6" s="389"/>
      <c r="I6" s="389"/>
      <c r="J6" s="389"/>
      <c r="K6" s="389"/>
      <c r="L6" s="389"/>
      <c r="M6" s="389"/>
      <c r="N6" s="389"/>
      <c r="O6" s="389"/>
      <c r="P6" s="389"/>
      <c r="Q6" s="389"/>
      <c r="R6" s="389"/>
    </row>
    <row r="7" spans="14:18" ht="34.5" customHeight="1">
      <c r="N7" s="387" t="s">
        <v>28</v>
      </c>
      <c r="O7" s="387"/>
      <c r="P7" s="387"/>
      <c r="Q7" s="387"/>
      <c r="R7" s="387"/>
    </row>
    <row r="8" spans="1:18" s="6" customFormat="1" ht="57.75" customHeight="1">
      <c r="A8" s="396" t="s">
        <v>1</v>
      </c>
      <c r="B8" s="396" t="s">
        <v>29</v>
      </c>
      <c r="C8" s="396" t="s">
        <v>7</v>
      </c>
      <c r="D8" s="396" t="s">
        <v>30</v>
      </c>
      <c r="E8" s="396" t="s">
        <v>52</v>
      </c>
      <c r="F8" s="396" t="s">
        <v>9</v>
      </c>
      <c r="G8" s="396"/>
      <c r="H8" s="396"/>
      <c r="I8" s="422" t="s">
        <v>31</v>
      </c>
      <c r="J8" s="422"/>
      <c r="K8" s="421" t="s">
        <v>53</v>
      </c>
      <c r="L8" s="421"/>
      <c r="M8" s="421" t="s">
        <v>32</v>
      </c>
      <c r="N8" s="421"/>
      <c r="O8" s="396" t="s">
        <v>91</v>
      </c>
      <c r="P8" s="396"/>
      <c r="Q8" s="396" t="s">
        <v>76</v>
      </c>
      <c r="R8" s="396"/>
    </row>
    <row r="9" spans="1:18" s="6" customFormat="1" ht="43.5" customHeight="1">
      <c r="A9" s="396"/>
      <c r="B9" s="396"/>
      <c r="C9" s="396"/>
      <c r="D9" s="396"/>
      <c r="E9" s="396"/>
      <c r="F9" s="396" t="s">
        <v>13</v>
      </c>
      <c r="G9" s="396" t="s">
        <v>10</v>
      </c>
      <c r="H9" s="396" t="s">
        <v>11</v>
      </c>
      <c r="I9" s="422" t="s">
        <v>14</v>
      </c>
      <c r="J9" s="422" t="s">
        <v>11</v>
      </c>
      <c r="K9" s="421" t="s">
        <v>14</v>
      </c>
      <c r="L9" s="421" t="s">
        <v>11</v>
      </c>
      <c r="M9" s="421" t="s">
        <v>14</v>
      </c>
      <c r="N9" s="421" t="s">
        <v>11</v>
      </c>
      <c r="O9" s="396" t="s">
        <v>14</v>
      </c>
      <c r="P9" s="396" t="s">
        <v>11</v>
      </c>
      <c r="Q9" s="396" t="s">
        <v>14</v>
      </c>
      <c r="R9" s="396" t="s">
        <v>11</v>
      </c>
    </row>
    <row r="10" spans="1:18" s="6" customFormat="1" ht="43.5" customHeight="1">
      <c r="A10" s="396"/>
      <c r="B10" s="396"/>
      <c r="C10" s="396"/>
      <c r="D10" s="396"/>
      <c r="E10" s="396"/>
      <c r="F10" s="396"/>
      <c r="G10" s="396"/>
      <c r="H10" s="396"/>
      <c r="I10" s="422"/>
      <c r="J10" s="422"/>
      <c r="K10" s="421"/>
      <c r="L10" s="421"/>
      <c r="M10" s="421"/>
      <c r="N10" s="421"/>
      <c r="O10" s="396"/>
      <c r="P10" s="396"/>
      <c r="Q10" s="396"/>
      <c r="R10" s="396"/>
    </row>
    <row r="11" spans="1:18" s="14" customFormat="1" ht="16.5" customHeight="1" hidden="1">
      <c r="A11" s="15">
        <v>1</v>
      </c>
      <c r="B11" s="15">
        <v>2</v>
      </c>
      <c r="C11" s="15">
        <v>3</v>
      </c>
      <c r="D11" s="15">
        <v>4</v>
      </c>
      <c r="E11" s="15">
        <v>5</v>
      </c>
      <c r="F11" s="15">
        <v>6</v>
      </c>
      <c r="G11" s="15">
        <v>7</v>
      </c>
      <c r="H11" s="15">
        <v>8</v>
      </c>
      <c r="I11" s="130">
        <v>9</v>
      </c>
      <c r="J11" s="130">
        <v>10</v>
      </c>
      <c r="K11" s="15">
        <v>11</v>
      </c>
      <c r="L11" s="15">
        <v>12</v>
      </c>
      <c r="M11" s="15">
        <v>13</v>
      </c>
      <c r="N11" s="15">
        <v>14</v>
      </c>
      <c r="O11" s="15">
        <v>15</v>
      </c>
      <c r="P11" s="15">
        <v>16</v>
      </c>
      <c r="Q11" s="15">
        <v>15</v>
      </c>
      <c r="R11" s="17">
        <v>16</v>
      </c>
    </row>
    <row r="12" spans="1:18" s="6" customFormat="1" ht="27.75" customHeight="1">
      <c r="A12" s="55"/>
      <c r="B12" s="55" t="s">
        <v>108</v>
      </c>
      <c r="C12" s="55"/>
      <c r="D12" s="55"/>
      <c r="E12" s="55"/>
      <c r="F12" s="55"/>
      <c r="G12" s="56">
        <f>G13+G16</f>
        <v>193540.66999999998</v>
      </c>
      <c r="H12" s="56">
        <f aca="true" t="shared" si="0" ref="H12:R12">H13+H16</f>
        <v>193540.66999999998</v>
      </c>
      <c r="I12" s="56">
        <f t="shared" si="0"/>
        <v>193540.66999999998</v>
      </c>
      <c r="J12" s="56">
        <f t="shared" si="0"/>
        <v>193540.66999999998</v>
      </c>
      <c r="K12" s="56">
        <f t="shared" si="0"/>
        <v>0</v>
      </c>
      <c r="L12" s="56">
        <f t="shared" si="0"/>
        <v>0</v>
      </c>
      <c r="M12" s="56">
        <f t="shared" si="0"/>
        <v>0</v>
      </c>
      <c r="N12" s="56">
        <f t="shared" si="0"/>
        <v>0</v>
      </c>
      <c r="O12" s="56">
        <f t="shared" si="0"/>
        <v>73252.39893</v>
      </c>
      <c r="P12" s="56">
        <f t="shared" si="0"/>
        <v>73252.39893</v>
      </c>
      <c r="Q12" s="56">
        <f t="shared" si="0"/>
        <v>31000</v>
      </c>
      <c r="R12" s="56">
        <f t="shared" si="0"/>
        <v>31000</v>
      </c>
    </row>
    <row r="13" spans="1:18" s="31" customFormat="1" ht="30.75" customHeight="1">
      <c r="A13" s="79" t="s">
        <v>4</v>
      </c>
      <c r="B13" s="73" t="s">
        <v>109</v>
      </c>
      <c r="C13" s="72"/>
      <c r="D13" s="72"/>
      <c r="E13" s="72"/>
      <c r="F13" s="72"/>
      <c r="G13" s="74">
        <f>G15</f>
        <v>114353</v>
      </c>
      <c r="H13" s="74">
        <f>H15</f>
        <v>114353</v>
      </c>
      <c r="I13" s="74">
        <f>I15</f>
        <v>114353</v>
      </c>
      <c r="J13" s="74">
        <f>J15</f>
        <v>114353</v>
      </c>
      <c r="K13" s="74">
        <f aca="true" t="shared" si="1" ref="K13:R13">K15</f>
        <v>0</v>
      </c>
      <c r="L13" s="74">
        <f t="shared" si="1"/>
        <v>0</v>
      </c>
      <c r="M13" s="74">
        <f t="shared" si="1"/>
        <v>0</v>
      </c>
      <c r="N13" s="74">
        <f t="shared" si="1"/>
        <v>0</v>
      </c>
      <c r="O13" s="74">
        <f t="shared" si="1"/>
        <v>73252.39893</v>
      </c>
      <c r="P13" s="74">
        <f t="shared" si="1"/>
        <v>73252.39893</v>
      </c>
      <c r="Q13" s="74">
        <f t="shared" si="1"/>
        <v>19000</v>
      </c>
      <c r="R13" s="74">
        <f t="shared" si="1"/>
        <v>19000</v>
      </c>
    </row>
    <row r="14" spans="1:18" s="5" customFormat="1" ht="83.25" customHeight="1">
      <c r="A14" s="20">
        <v>1</v>
      </c>
      <c r="B14" s="57" t="s">
        <v>116</v>
      </c>
      <c r="C14" s="20" t="s">
        <v>54</v>
      </c>
      <c r="D14" s="20" t="s">
        <v>113</v>
      </c>
      <c r="E14" s="20" t="s">
        <v>114</v>
      </c>
      <c r="F14" s="20" t="s">
        <v>154</v>
      </c>
      <c r="G14" s="78">
        <v>79000</v>
      </c>
      <c r="H14" s="78">
        <v>79000</v>
      </c>
      <c r="I14" s="78">
        <v>0</v>
      </c>
      <c r="J14" s="78">
        <v>0</v>
      </c>
      <c r="K14" s="60">
        <f>L14</f>
        <v>453.706</v>
      </c>
      <c r="L14" s="60">
        <v>453.706</v>
      </c>
      <c r="M14" s="60">
        <f>N14</f>
        <v>5900</v>
      </c>
      <c r="N14" s="60">
        <v>5900</v>
      </c>
      <c r="O14" s="37"/>
      <c r="P14" s="37"/>
      <c r="Q14" s="37"/>
      <c r="R14" s="37"/>
    </row>
    <row r="15" spans="1:20" s="5" customFormat="1" ht="83.25" customHeight="1">
      <c r="A15" s="20" t="s">
        <v>115</v>
      </c>
      <c r="B15" s="57" t="s">
        <v>117</v>
      </c>
      <c r="C15" s="20" t="s">
        <v>54</v>
      </c>
      <c r="D15" s="20" t="s">
        <v>113</v>
      </c>
      <c r="E15" s="20" t="s">
        <v>114</v>
      </c>
      <c r="F15" s="20" t="s">
        <v>153</v>
      </c>
      <c r="G15" s="78">
        <v>114353</v>
      </c>
      <c r="H15" s="78">
        <v>114353</v>
      </c>
      <c r="I15" s="78">
        <v>114353</v>
      </c>
      <c r="J15" s="78">
        <v>114353</v>
      </c>
      <c r="K15" s="60"/>
      <c r="L15" s="60"/>
      <c r="M15" s="60"/>
      <c r="N15" s="60"/>
      <c r="O15" s="37">
        <f>P15</f>
        <v>73252.39893</v>
      </c>
      <c r="P15" s="37">
        <f>'[3]Tổng hợp 5.11.18'!$M$13</f>
        <v>73252.39893</v>
      </c>
      <c r="Q15" s="37">
        <f>R15</f>
        <v>19000</v>
      </c>
      <c r="R15" s="37">
        <v>19000</v>
      </c>
      <c r="S15" s="80">
        <f>H15-P15</f>
        <v>41100.601070000004</v>
      </c>
      <c r="T15" s="80">
        <f>S15-R15</f>
        <v>22100.601070000004</v>
      </c>
    </row>
    <row r="16" spans="1:18" s="31" customFormat="1" ht="27.75" customHeight="1">
      <c r="A16" s="79" t="s">
        <v>6</v>
      </c>
      <c r="B16" s="73" t="s">
        <v>110</v>
      </c>
      <c r="C16" s="72"/>
      <c r="D16" s="72"/>
      <c r="E16" s="72"/>
      <c r="F16" s="72"/>
      <c r="G16" s="74">
        <f>G17</f>
        <v>79187.67</v>
      </c>
      <c r="H16" s="74">
        <f aca="true" t="shared" si="2" ref="H16:R16">H17</f>
        <v>79187.67</v>
      </c>
      <c r="I16" s="74">
        <f t="shared" si="2"/>
        <v>79187.67</v>
      </c>
      <c r="J16" s="74">
        <f t="shared" si="2"/>
        <v>79187.67</v>
      </c>
      <c r="K16" s="74">
        <f t="shared" si="2"/>
        <v>0</v>
      </c>
      <c r="L16" s="74">
        <f t="shared" si="2"/>
        <v>0</v>
      </c>
      <c r="M16" s="74">
        <f t="shared" si="2"/>
        <v>0</v>
      </c>
      <c r="N16" s="74">
        <f t="shared" si="2"/>
        <v>0</v>
      </c>
      <c r="O16" s="74">
        <v>0</v>
      </c>
      <c r="P16" s="74">
        <f t="shared" si="2"/>
        <v>0</v>
      </c>
      <c r="Q16" s="74">
        <f t="shared" si="2"/>
        <v>12000</v>
      </c>
      <c r="R16" s="74">
        <f t="shared" si="2"/>
        <v>12000</v>
      </c>
    </row>
    <row r="17" spans="1:18" s="65" customFormat="1" ht="83.25" customHeight="1">
      <c r="A17" s="20">
        <v>1</v>
      </c>
      <c r="B17" s="57" t="s">
        <v>118</v>
      </c>
      <c r="C17" s="20" t="s">
        <v>54</v>
      </c>
      <c r="D17" s="20" t="s">
        <v>113</v>
      </c>
      <c r="E17" s="20" t="s">
        <v>100</v>
      </c>
      <c r="F17" s="57"/>
      <c r="G17" s="37">
        <f>H17</f>
        <v>79187.67</v>
      </c>
      <c r="H17" s="37">
        <v>79187.67</v>
      </c>
      <c r="I17" s="39">
        <v>79187.67</v>
      </c>
      <c r="J17" s="39">
        <v>79187.67</v>
      </c>
      <c r="K17" s="37">
        <v>0</v>
      </c>
      <c r="L17" s="37">
        <v>0</v>
      </c>
      <c r="M17" s="37">
        <v>0</v>
      </c>
      <c r="N17" s="37">
        <v>0</v>
      </c>
      <c r="O17" s="37"/>
      <c r="P17" s="37"/>
      <c r="Q17" s="37">
        <f>R17</f>
        <v>12000</v>
      </c>
      <c r="R17" s="37">
        <v>12000</v>
      </c>
    </row>
    <row r="18" spans="1:18" ht="49.5" customHeight="1">
      <c r="A18" s="5" t="s">
        <v>111</v>
      </c>
      <c r="B18" s="423" t="s">
        <v>185</v>
      </c>
      <c r="C18" s="423"/>
      <c r="D18" s="423"/>
      <c r="E18" s="423"/>
      <c r="F18" s="423"/>
      <c r="G18" s="423"/>
      <c r="H18" s="423"/>
      <c r="I18" s="423"/>
      <c r="J18" s="423"/>
      <c r="K18" s="423"/>
      <c r="L18" s="423"/>
      <c r="M18" s="423"/>
      <c r="N18" s="423"/>
      <c r="O18" s="423"/>
      <c r="P18" s="423"/>
      <c r="Q18" s="423"/>
      <c r="R18" s="423"/>
    </row>
    <row r="19" spans="1:18" ht="36" customHeight="1">
      <c r="A19" s="5" t="s">
        <v>119</v>
      </c>
      <c r="B19" s="423" t="s">
        <v>112</v>
      </c>
      <c r="C19" s="423"/>
      <c r="D19" s="423"/>
      <c r="E19" s="423"/>
      <c r="F19" s="423"/>
      <c r="G19" s="423"/>
      <c r="H19" s="423"/>
      <c r="I19" s="423"/>
      <c r="J19" s="423"/>
      <c r="K19" s="423"/>
      <c r="L19" s="423"/>
      <c r="M19" s="423"/>
      <c r="N19" s="423"/>
      <c r="O19" s="423"/>
      <c r="P19" s="423"/>
      <c r="Q19" s="423"/>
      <c r="R19" s="423"/>
    </row>
  </sheetData>
  <sheetProtection/>
  <mergeCells count="33">
    <mergeCell ref="B8:B10"/>
    <mergeCell ref="H9:H10"/>
    <mergeCell ref="N9:N10"/>
    <mergeCell ref="G9:G10"/>
    <mergeCell ref="K9:K10"/>
    <mergeCell ref="D8:D10"/>
    <mergeCell ref="Q9:Q10"/>
    <mergeCell ref="R9:R10"/>
    <mergeCell ref="O8:P8"/>
    <mergeCell ref="M8:N8"/>
    <mergeCell ref="K8:L8"/>
    <mergeCell ref="F8:H8"/>
    <mergeCell ref="L9:L10"/>
    <mergeCell ref="B19:R19"/>
    <mergeCell ref="O9:O10"/>
    <mergeCell ref="P9:P10"/>
    <mergeCell ref="F9:F10"/>
    <mergeCell ref="C8:C10"/>
    <mergeCell ref="J9:J10"/>
    <mergeCell ref="E8:E10"/>
    <mergeCell ref="M9:M10"/>
    <mergeCell ref="B18:R18"/>
    <mergeCell ref="Q8:R8"/>
    <mergeCell ref="A5:R5"/>
    <mergeCell ref="A6:R6"/>
    <mergeCell ref="A1:R1"/>
    <mergeCell ref="A4:R4"/>
    <mergeCell ref="N7:R7"/>
    <mergeCell ref="A8:A10"/>
    <mergeCell ref="I8:J8"/>
    <mergeCell ref="A3:R3"/>
    <mergeCell ref="I9:I10"/>
    <mergeCell ref="A2:R2"/>
  </mergeCells>
  <printOptions/>
  <pageMargins left="0.3937007874015748" right="0.17" top="1.0236220472440944" bottom="0.5511811023622047" header="0.7480314960629921" footer="0.1968503937007874"/>
  <pageSetup horizontalDpi="600" verticalDpi="600" orientation="landscape" paperSize="9" scale="73" r:id="rId3"/>
  <headerFooter>
    <oddHeader>&amp;R&amp;12Biểu số 05/ĐT-PTQĐ</oddHeader>
    <oddFooter>&amp;R&amp;".VnArial,Regular"&amp;12Trang &amp;P/&amp;N</oddFooter>
  </headerFooter>
  <legacyDrawing r:id="rId2"/>
</worksheet>
</file>

<file path=xl/worksheets/sheet7.xml><?xml version="1.0" encoding="utf-8"?>
<worksheet xmlns="http://schemas.openxmlformats.org/spreadsheetml/2006/main" xmlns:r="http://schemas.openxmlformats.org/officeDocument/2006/relationships">
  <sheetPr>
    <tabColor theme="3"/>
  </sheetPr>
  <dimension ref="A1:I9"/>
  <sheetViews>
    <sheetView showZeros="0" zoomScale="80" zoomScaleNormal="80" zoomScalePageLayoutView="0" workbookViewId="0" topLeftCell="A1">
      <selection activeCell="B9" sqref="B9"/>
    </sheetView>
  </sheetViews>
  <sheetFormatPr defaultColWidth="9.00390625" defaultRowHeight="15"/>
  <cols>
    <col min="1" max="1" width="7.140625" style="1" customWidth="1"/>
    <col min="2" max="2" width="51.421875" style="1" customWidth="1"/>
    <col min="3" max="3" width="17.00390625" style="1" customWidth="1"/>
    <col min="4" max="5" width="12.8515625" style="1" customWidth="1"/>
    <col min="6" max="6" width="15.57421875" style="1" customWidth="1"/>
    <col min="7" max="7" width="11.8515625" style="1" customWidth="1"/>
    <col min="8" max="8" width="11.140625" style="1" customWidth="1"/>
    <col min="9" max="16384" width="9.00390625" style="1" customWidth="1"/>
  </cols>
  <sheetData>
    <row r="1" spans="1:9" ht="48.75" customHeight="1">
      <c r="A1" s="388" t="s">
        <v>124</v>
      </c>
      <c r="B1" s="388"/>
      <c r="C1" s="388"/>
      <c r="D1" s="388"/>
      <c r="E1" s="388"/>
      <c r="F1" s="388"/>
      <c r="G1" s="388"/>
      <c r="H1" s="388"/>
      <c r="I1" s="31"/>
    </row>
    <row r="2" spans="1:9" ht="31.5" customHeight="1" hidden="1">
      <c r="A2" s="394" t="e">
        <f>'B.01_TH'!#REF!</f>
        <v>#REF!</v>
      </c>
      <c r="B2" s="394"/>
      <c r="C2" s="394"/>
      <c r="D2" s="394"/>
      <c r="E2" s="394"/>
      <c r="F2" s="394"/>
      <c r="G2" s="394"/>
      <c r="H2" s="394"/>
      <c r="I2" s="31"/>
    </row>
    <row r="3" spans="1:9" ht="30" customHeight="1">
      <c r="A3" s="394" t="e">
        <f>'B.01_TH'!#REF!</f>
        <v>#REF!</v>
      </c>
      <c r="B3" s="394"/>
      <c r="C3" s="394"/>
      <c r="D3" s="394"/>
      <c r="E3" s="394"/>
      <c r="F3" s="394"/>
      <c r="G3" s="394"/>
      <c r="H3" s="394"/>
      <c r="I3" s="31"/>
    </row>
    <row r="4" spans="1:9" ht="22.5" customHeight="1" hidden="1">
      <c r="A4" s="394" t="e">
        <f>'B.01_TH'!#REF!</f>
        <v>#REF!</v>
      </c>
      <c r="B4" s="394"/>
      <c r="C4" s="394"/>
      <c r="D4" s="394"/>
      <c r="E4" s="394"/>
      <c r="F4" s="394"/>
      <c r="G4" s="394"/>
      <c r="H4" s="394"/>
      <c r="I4" s="31"/>
    </row>
    <row r="5" spans="1:9" ht="30" customHeight="1" hidden="1">
      <c r="A5" s="394" t="s">
        <v>129</v>
      </c>
      <c r="B5" s="394"/>
      <c r="C5" s="394"/>
      <c r="D5" s="394"/>
      <c r="E5" s="394"/>
      <c r="F5" s="394"/>
      <c r="G5" s="394"/>
      <c r="H5" s="394"/>
      <c r="I5" s="31"/>
    </row>
    <row r="6" spans="1:9" ht="30" customHeight="1" hidden="1">
      <c r="A6" s="394" t="e">
        <f>'B.01_TH'!#REF!</f>
        <v>#REF!</v>
      </c>
      <c r="B6" s="394"/>
      <c r="C6" s="394"/>
      <c r="D6" s="394"/>
      <c r="E6" s="394"/>
      <c r="F6" s="394"/>
      <c r="G6" s="394"/>
      <c r="H6" s="394"/>
      <c r="I6" s="31"/>
    </row>
    <row r="7" spans="1:9" ht="20.25" customHeight="1">
      <c r="A7" s="5"/>
      <c r="B7" s="4"/>
      <c r="C7" s="5"/>
      <c r="D7" s="5"/>
      <c r="E7" s="100"/>
      <c r="F7" s="100"/>
      <c r="G7" s="395" t="s">
        <v>128</v>
      </c>
      <c r="H7" s="395"/>
      <c r="I7" s="70"/>
    </row>
    <row r="8" spans="1:9" ht="89.25" customHeight="1">
      <c r="A8" s="68" t="s">
        <v>1</v>
      </c>
      <c r="B8" s="68" t="s">
        <v>29</v>
      </c>
      <c r="C8" s="68" t="s">
        <v>8</v>
      </c>
      <c r="D8" s="68" t="s">
        <v>30</v>
      </c>
      <c r="E8" s="86" t="s">
        <v>125</v>
      </c>
      <c r="F8" s="193" t="s">
        <v>91</v>
      </c>
      <c r="G8" s="193" t="s">
        <v>126</v>
      </c>
      <c r="H8" s="85" t="s">
        <v>3</v>
      </c>
      <c r="I8" s="102"/>
    </row>
    <row r="9" spans="1:9" ht="115.5" customHeight="1">
      <c r="A9" s="10">
        <v>1</v>
      </c>
      <c r="B9" s="106" t="s">
        <v>127</v>
      </c>
      <c r="C9" s="10" t="s">
        <v>45</v>
      </c>
      <c r="D9" s="10" t="s">
        <v>45</v>
      </c>
      <c r="E9" s="107">
        <v>20</v>
      </c>
      <c r="F9" s="107">
        <v>19</v>
      </c>
      <c r="G9" s="107">
        <v>1</v>
      </c>
      <c r="H9" s="108"/>
      <c r="I9" s="102"/>
    </row>
  </sheetData>
  <sheetProtection/>
  <mergeCells count="7">
    <mergeCell ref="A1:H1"/>
    <mergeCell ref="A2:H2"/>
    <mergeCell ref="A3:H3"/>
    <mergeCell ref="A4:H4"/>
    <mergeCell ref="A5:H5"/>
    <mergeCell ref="G7:H7"/>
    <mergeCell ref="A6:H6"/>
  </mergeCells>
  <printOptions/>
  <pageMargins left="0.3" right="0.3" top="1.26" bottom="0.708661417322835" header="0.984251968503937" footer="0.433070866141732"/>
  <pageSetup horizontalDpi="600" verticalDpi="600" orientation="landscape" paperSize="9" r:id="rId1"/>
  <headerFooter>
    <oddHeader>&amp;RBiểu số 06/ĐT-CCCM</oddHeader>
    <oddFooter>&amp;R&amp;12Trang &amp;P/&amp;N</oddFooter>
  </headerFooter>
</worksheet>
</file>

<file path=xl/worksheets/sheet8.xml><?xml version="1.0" encoding="utf-8"?>
<worksheet xmlns="http://schemas.openxmlformats.org/spreadsheetml/2006/main" xmlns:r="http://schemas.openxmlformats.org/officeDocument/2006/relationships">
  <dimension ref="A2:D14"/>
  <sheetViews>
    <sheetView zoomScalePageLayoutView="0" workbookViewId="0" topLeftCell="A1">
      <selection activeCell="B21" sqref="B21"/>
    </sheetView>
  </sheetViews>
  <sheetFormatPr defaultColWidth="9.140625" defaultRowHeight="15"/>
  <cols>
    <col min="1" max="1" width="5.57421875" style="0" customWidth="1"/>
    <col min="2" max="2" width="68.00390625" style="0" customWidth="1"/>
    <col min="3" max="3" width="30.8515625" style="0" customWidth="1"/>
    <col min="4" max="4" width="25.7109375" style="0" customWidth="1"/>
  </cols>
  <sheetData>
    <row r="2" spans="1:4" ht="15">
      <c r="A2" s="151" t="s">
        <v>174</v>
      </c>
      <c r="B2" s="151" t="s">
        <v>172</v>
      </c>
      <c r="C2" s="151" t="s">
        <v>10</v>
      </c>
      <c r="D2" s="151" t="s">
        <v>173</v>
      </c>
    </row>
    <row r="3" spans="1:4" ht="15">
      <c r="A3" s="152">
        <v>1</v>
      </c>
      <c r="B3" s="154" t="s">
        <v>37</v>
      </c>
      <c r="C3" s="157">
        <v>1590000000</v>
      </c>
      <c r="D3" s="157">
        <v>176343000</v>
      </c>
    </row>
    <row r="4" spans="1:4" ht="15">
      <c r="A4" s="152">
        <v>2</v>
      </c>
      <c r="B4" s="154" t="s">
        <v>175</v>
      </c>
      <c r="C4" s="157">
        <v>5481990000</v>
      </c>
      <c r="D4" s="157">
        <v>348541295</v>
      </c>
    </row>
    <row r="5" spans="1:4" ht="15">
      <c r="A5" s="152">
        <v>3</v>
      </c>
      <c r="B5" s="155" t="s">
        <v>74</v>
      </c>
      <c r="C5" s="157">
        <v>1958000000</v>
      </c>
      <c r="D5" s="157">
        <v>255891445</v>
      </c>
    </row>
    <row r="6" spans="1:4" ht="30">
      <c r="A6" s="152">
        <v>4</v>
      </c>
      <c r="B6" s="155" t="s">
        <v>176</v>
      </c>
      <c r="C6" s="157">
        <v>3780000000</v>
      </c>
      <c r="D6" s="157">
        <v>346002892</v>
      </c>
    </row>
    <row r="7" spans="1:4" ht="15">
      <c r="A7" s="152">
        <v>5</v>
      </c>
      <c r="B7" s="154" t="s">
        <v>34</v>
      </c>
      <c r="C7" s="157">
        <v>4453496000</v>
      </c>
      <c r="D7" s="157">
        <v>207223000</v>
      </c>
    </row>
    <row r="8" spans="1:4" ht="15">
      <c r="A8" s="152">
        <v>6</v>
      </c>
      <c r="B8" s="154" t="s">
        <v>40</v>
      </c>
      <c r="C8" s="157">
        <v>3386867679</v>
      </c>
      <c r="D8" s="157">
        <v>355968758</v>
      </c>
    </row>
    <row r="9" spans="1:4" ht="15">
      <c r="A9" s="152">
        <v>7</v>
      </c>
      <c r="B9" s="154" t="s">
        <v>41</v>
      </c>
      <c r="C9" s="153">
        <v>3214313324</v>
      </c>
      <c r="D9" s="157">
        <v>294327057</v>
      </c>
    </row>
    <row r="10" spans="1:4" ht="15">
      <c r="A10" s="152">
        <v>8</v>
      </c>
      <c r="B10" s="156" t="s">
        <v>155</v>
      </c>
      <c r="C10" s="157">
        <v>775000000</v>
      </c>
      <c r="D10" s="157">
        <v>1222400</v>
      </c>
    </row>
    <row r="11" spans="1:4" ht="15">
      <c r="A11" s="152">
        <v>9</v>
      </c>
      <c r="B11" s="154" t="s">
        <v>103</v>
      </c>
      <c r="C11" s="157">
        <v>4045571616</v>
      </c>
      <c r="D11" s="157">
        <v>114153074</v>
      </c>
    </row>
    <row r="12" spans="1:4" ht="15">
      <c r="A12" s="152">
        <v>10</v>
      </c>
      <c r="B12" s="154" t="s">
        <v>177</v>
      </c>
      <c r="C12" s="157">
        <v>3456626461</v>
      </c>
      <c r="D12" s="157">
        <v>6593102</v>
      </c>
    </row>
    <row r="13" spans="1:4" ht="15">
      <c r="A13" s="152">
        <v>11</v>
      </c>
      <c r="B13" s="154" t="s">
        <v>178</v>
      </c>
      <c r="C13" s="157">
        <v>3411481000</v>
      </c>
      <c r="D13" s="157">
        <v>26875880</v>
      </c>
    </row>
    <row r="14" spans="1:4" ht="15">
      <c r="A14" s="152">
        <v>12</v>
      </c>
      <c r="B14" s="154" t="s">
        <v>42</v>
      </c>
      <c r="C14" s="157">
        <v>4466642000</v>
      </c>
      <c r="D14" s="157">
        <v>331083000</v>
      </c>
    </row>
  </sheetData>
  <sheetProtection/>
  <printOptions/>
  <pageMargins left="0.42"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G9"/>
  <sheetViews>
    <sheetView zoomScalePageLayoutView="0" workbookViewId="0" topLeftCell="A1">
      <selection activeCell="F6" sqref="F6"/>
    </sheetView>
  </sheetViews>
  <sheetFormatPr defaultColWidth="9.140625" defaultRowHeight="15"/>
  <cols>
    <col min="1" max="1" width="6.28125" style="240" customWidth="1"/>
    <col min="2" max="2" width="27.00390625" style="240" customWidth="1"/>
    <col min="3" max="3" width="27.421875" style="240" hidden="1" customWidth="1"/>
    <col min="4" max="4" width="35.421875" style="240" hidden="1" customWidth="1"/>
    <col min="5" max="5" width="27.421875" style="240" customWidth="1"/>
    <col min="6" max="6" width="35.421875" style="240" customWidth="1"/>
    <col min="7" max="7" width="36.28125" style="240" customWidth="1"/>
    <col min="8" max="16384" width="9.140625" style="240" customWidth="1"/>
  </cols>
  <sheetData>
    <row r="1" spans="1:7" ht="18.75">
      <c r="A1" s="424" t="s">
        <v>263</v>
      </c>
      <c r="B1" s="424"/>
      <c r="C1" s="424"/>
      <c r="D1" s="424"/>
      <c r="E1" s="424"/>
      <c r="F1" s="424"/>
      <c r="G1" s="424"/>
    </row>
    <row r="2" spans="1:7" ht="18.75">
      <c r="A2" s="425" t="s">
        <v>239</v>
      </c>
      <c r="B2" s="424"/>
      <c r="C2" s="424"/>
      <c r="D2" s="424"/>
      <c r="E2" s="424"/>
      <c r="F2" s="424"/>
      <c r="G2" s="424"/>
    </row>
    <row r="3" spans="1:7" ht="18.75">
      <c r="A3" s="426" t="str">
        <f>'B.01_TH'!A4</f>
        <v>(Kèm theo Nghị quyết số      /NQ-HĐND ngày      /    / 2022 của Hội đồng nhân dân huyện Ia H’Drai)</v>
      </c>
      <c r="B3" s="426"/>
      <c r="C3" s="426"/>
      <c r="D3" s="426"/>
      <c r="E3" s="426"/>
      <c r="F3" s="426"/>
      <c r="G3" s="426"/>
    </row>
    <row r="4" spans="1:7" ht="18.75">
      <c r="A4" s="427" t="s">
        <v>226</v>
      </c>
      <c r="B4" s="427"/>
      <c r="C4" s="427"/>
      <c r="D4" s="427"/>
      <c r="E4" s="427"/>
      <c r="F4" s="427"/>
      <c r="G4" s="427"/>
    </row>
    <row r="5" spans="1:7" ht="40.5" customHeight="1">
      <c r="A5" s="430" t="s">
        <v>174</v>
      </c>
      <c r="B5" s="430" t="s">
        <v>227</v>
      </c>
      <c r="C5" s="431" t="s">
        <v>309</v>
      </c>
      <c r="D5" s="430"/>
      <c r="E5" s="431" t="s">
        <v>267</v>
      </c>
      <c r="F5" s="430"/>
      <c r="G5" s="324"/>
    </row>
    <row r="6" spans="1:7" ht="58.5">
      <c r="A6" s="430"/>
      <c r="B6" s="430"/>
      <c r="C6" s="230" t="s">
        <v>193</v>
      </c>
      <c r="D6" s="231" t="s">
        <v>228</v>
      </c>
      <c r="E6" s="230" t="s">
        <v>193</v>
      </c>
      <c r="F6" s="231" t="s">
        <v>228</v>
      </c>
      <c r="G6" s="231" t="s">
        <v>3</v>
      </c>
    </row>
    <row r="7" spans="1:7" ht="18.75">
      <c r="A7" s="428" t="s">
        <v>193</v>
      </c>
      <c r="B7" s="429"/>
      <c r="C7" s="232">
        <f>SUM(C8:C8)</f>
        <v>500</v>
      </c>
      <c r="D7" s="232">
        <f>SUM(D8:D8)</f>
        <v>500</v>
      </c>
      <c r="E7" s="232">
        <f>SUM(E8:E8)</f>
        <v>702</v>
      </c>
      <c r="F7" s="232">
        <f>SUM(F8:F8)</f>
        <v>702</v>
      </c>
      <c r="G7" s="233"/>
    </row>
    <row r="8" spans="1:7" ht="18.75">
      <c r="A8" s="234">
        <v>1</v>
      </c>
      <c r="B8" s="235" t="s">
        <v>44</v>
      </c>
      <c r="C8" s="236">
        <f>D8</f>
        <v>500</v>
      </c>
      <c r="D8" s="236">
        <v>500</v>
      </c>
      <c r="E8" s="236">
        <f>F8</f>
        <v>702</v>
      </c>
      <c r="F8" s="236">
        <f>'B.02.PhanCap'!S39</f>
        <v>702</v>
      </c>
      <c r="G8" s="237"/>
    </row>
    <row r="9" spans="1:7" ht="15">
      <c r="A9" s="238"/>
      <c r="B9" s="239"/>
      <c r="C9" s="239"/>
      <c r="D9" s="239"/>
      <c r="E9" s="239"/>
      <c r="F9" s="239"/>
      <c r="G9" s="239"/>
    </row>
  </sheetData>
  <sheetProtection/>
  <mergeCells count="9">
    <mergeCell ref="A1:G1"/>
    <mergeCell ref="A2:G2"/>
    <mergeCell ref="A3:G3"/>
    <mergeCell ref="A4:G4"/>
    <mergeCell ref="A7:B7"/>
    <mergeCell ref="A5:A6"/>
    <mergeCell ref="B5:B6"/>
    <mergeCell ref="C5:D5"/>
    <mergeCell ref="E5:F5"/>
  </mergeCells>
  <printOptions/>
  <pageMargins left="0.5" right="0.56"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Luc</dc:creator>
  <cp:keywords/>
  <dc:description/>
  <cp:lastModifiedBy>User</cp:lastModifiedBy>
  <cp:lastPrinted>2022-02-22T07:32:07Z</cp:lastPrinted>
  <dcterms:created xsi:type="dcterms:W3CDTF">2017-11-20T03:08:12Z</dcterms:created>
  <dcterms:modified xsi:type="dcterms:W3CDTF">2022-03-15T12:39:35Z</dcterms:modified>
  <cp:category/>
  <cp:version/>
  <cp:contentType/>
  <cp:contentStatus/>
</cp:coreProperties>
</file>