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04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'B.01_TH'!$A$1:$G$24</definedName>
    <definedName name="_xlnm.Print_Area" localSheetId="1">'B.02.PhanCap'!$A$1:$L$53</definedName>
    <definedName name="_xlnm.Print_Area" localSheetId="8">'Biểu 03'!$A$1:$E$7</definedName>
    <definedName name="_xlnm.Print_Area" localSheetId="2">'Biểu số 03'!$A$1:$G$14</definedName>
    <definedName name="_xlnm.Print_Titles" localSheetId="0">'B.01_TH'!$8:$11</definedName>
    <definedName name="_xlnm.Print_Titles" localSheetId="1">'B.02.PhanCap'!$10:$12</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<sst xmlns="http://schemas.openxmlformats.org/spreadsheetml/2006/main" count="666" uniqueCount="272">
  <si>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</si>
  <si>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</si>
  <si>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</si>
  <si>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</si>
  <si>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</si>
  <si>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</si>
  <si>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</si>
  <si>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</si>
  <si>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</si>
  <si>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</si>
  <si>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</si>
  <si>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</si>
  <si>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</si>
  <si>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</si>
  <si>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</si>
  <si>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</si>
  <si>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</si>
  <si>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</si>
  <si>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</si>
  <si>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</si>
  <si>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</si>
  <si>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</si>
  <si>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</si>
  <si>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</si>
  <si>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</si>
  <si>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</si>
  <si>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</si>
  <si>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</si>
  <si>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</si>
  <si>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</si>
  <si>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</si>
  <si>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</si>
  <si>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</si>
  <si>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</si>
  <si>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</si>
  <si>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</si>
  <si>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</si>
  <si>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</si>
  <si>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</si>
  <si>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</si>
  <si>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</si>
  <si>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</si>
  <si>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</si>
  <si>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</si>
  <si>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</si>
  <si>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</si>
  <si>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</si>
  <si>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</si>
  <si>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</si>
  <si>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</si>
  <si>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</si>
  <si>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</si>
  <si>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</si>
  <si>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</si>
  <si>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</si>
  <si>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</si>
  <si>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</si>
  <si>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</si>
  <si>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</si>
  <si>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</si>
  <si>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</si>
  <si>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</si>
  <si>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</si>
  <si>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</si>
  <si>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</si>
  <si>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</si>
  <si>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</si>
  <si>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</si>
  <si>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</si>
  <si>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</si>
  <si>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</si>
  <si>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</si>
  <si>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</si>
  <si>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</si>
  <si>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</si>
  <si>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</si>
  <si>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</si>
  <si>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</si>
  <si>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</si>
  <si>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</si>
  <si>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</si>
  <si>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</si>
  <si>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</si>
  <si>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</si>
  <si>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</si>
  <si>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</si>
  <si>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</si>
  <si>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</si>
  <si>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</si>
  <si>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</si>
  <si>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</si>
  <si>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</si>
  <si>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</si>
  <si>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</si>
  <si>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</si>
  <si>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</si>
  <si>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</si>
  <si>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</si>
  <si>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</si>
  <si>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</si>
  <si>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</si>
  <si>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</si>
  <si>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</si>
  <si>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</si>
  <si>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</si>
  <si>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</si>
  <si>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</si>
  <si>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</si>
  <si>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</si>
  <si>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</si>
  <si>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</si>
  <si>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</si>
  <si>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</si>
  <si>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</si>
  <si>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</si>
  <si>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</si>
  <si>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</si>
  <si>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</si>
  <si>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</si>
  <si>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</si>
  <si>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</si>
  <si>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</si>
  <si>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</si>
  <si>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</si>
  <si>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</si>
  <si>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</si>
  <si>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</si>
  <si>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</si>
  <si>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</si>
  <si>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(Kèm theo Công văn số 85/PTCKH-ĐT ngày 29/11/2018 của Phòng Tài chính - Kế hoạch huyện)</t>
  </si>
  <si>
    <t>OK</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</si>
  <si>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</si>
  <si>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</si>
  <si>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</si>
  <si>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</si>
  <si>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</si>
  <si>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</si>
  <si>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</si>
  <si>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</si>
  <si>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</si>
  <si>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</si>
  <si>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</si>
  <si>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</si>
  <si>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</si>
  <si>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</si>
  <si>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</si>
  <si>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</si>
  <si>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</si>
  <si>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</si>
  <si>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</si>
  <si>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</si>
  <si>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</si>
  <si>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</si>
  <si>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</si>
  <si>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</si>
  <si>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</si>
  <si>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</si>
  <si>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</si>
  <si>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</si>
  <si>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</si>
  <si>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</si>
  <si>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</si>
  <si>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</si>
  <si>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</si>
  <si>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</si>
  <si>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</si>
  <si>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</si>
  <si>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</si>
  <si>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</si>
  <si>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</si>
  <si>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</si>
  <si>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</si>
  <si>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</si>
  <si>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</si>
  <si>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</si>
  <si>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</si>
  <si>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</si>
  <si>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</si>
  <si>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</si>
  <si>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</si>
  <si>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</si>
  <si>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</si>
  <si>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</si>
  <si>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</si>
  <si>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</si>
  <si>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</si>
  <si>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</si>
  <si>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</si>
  <si>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</si>
  <si>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</si>
  <si>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(Kèm theo Nghị quyết số      /NQ-HĐND ngày       /      /2019 của Hội đồng nhân dân huyện Ia H'Drai)</t>
  </si>
  <si>
    <t>Chủ đầu tư, Đơn vị thực hiện</t>
  </si>
  <si>
    <t>Chỉ thực hiện khi đã có nguồn tập trung vào ngấn sách huyện, giao UBND huyện điều hành cụ thể</t>
  </si>
  <si>
    <t xml:space="preserve">Tổng số </t>
  </si>
  <si>
    <t>Sữa chữa trụ sở Mặt trận tổ quốc Việt Nam huyện Ia H'Drai</t>
  </si>
  <si>
    <r>
      <t xml:space="preserve">Tổng số </t>
    </r>
    <r>
      <rPr>
        <sz val="13"/>
        <rFont val="Times New Roman"/>
        <family val="1"/>
      </rPr>
      <t>(tất cả các nguồn vốn)</t>
    </r>
  </si>
  <si>
    <t>3.1</t>
  </si>
  <si>
    <t>Trường mầm non Tuổi Ngọc (phòng học, phòng chức năng, bếp ăn, nhà công vụ)</t>
  </si>
  <si>
    <t>1.3</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</si>
  <si>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</si>
  <si>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</si>
  <si>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</si>
  <si>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</si>
  <si>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</si>
  <si>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</si>
  <si>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</si>
  <si>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</si>
  <si>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Địa điểm thực hiện</t>
  </si>
  <si>
    <t>Thời gian thực hiện</t>
  </si>
  <si>
    <t>Tỉnh giao</t>
  </si>
  <si>
    <t xml:space="preserve">Nguồn vốn  </t>
  </si>
  <si>
    <t>TMĐT Dự kiến</t>
  </si>
  <si>
    <t>III</t>
  </si>
  <si>
    <t>Trường mầm non Hoa Mai (Phòng học, bếp ăn và hạng mục phụ trợ khác)</t>
  </si>
  <si>
    <t>Trường Tiểu học - THCS Nguyễn Du, xã Ia Dom huyện Ia H’Drai (Phòng học, phòng bộ môn, thư viện, thiết bị)</t>
  </si>
  <si>
    <t>Quyết định số 134/QĐ-UBND ngày 13/5/2021</t>
  </si>
  <si>
    <t>Quyết định số  3538/UBND tỉnh ngày 29/12/2017</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</si>
  <si>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</si>
  <si>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</si>
  <si>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</si>
  <si>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</si>
  <si>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</si>
  <si>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</si>
  <si>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Quyết định số 235/QĐ-UBND ngày 20/8/2021</t>
  </si>
  <si>
    <t>Phân cấp ngân sách các xã được hưởng</t>
  </si>
  <si>
    <t>Phân cấp ngân sách cấp huyện được hưởng</t>
  </si>
  <si>
    <t>Đơn vị: Triệu đồng</t>
  </si>
  <si>
    <t xml:space="preserve">Đơn vị </t>
  </si>
  <si>
    <r>
      <t>Nguồn vốn</t>
    </r>
    <r>
      <rPr>
        <b/>
        <i/>
        <sz val="14"/>
        <color indexed="8"/>
        <rFont val="Times New Roman"/>
        <family val="1"/>
      </rPr>
      <t xml:space="preserve"> (Phân cấp đầu tư từ nguồn thu tiền sử dụng đất trong cân đối)</t>
    </r>
  </si>
  <si>
    <t>1.2.1</t>
  </si>
  <si>
    <t>1.2.2</t>
  </si>
  <si>
    <t>Chi tiết tại biểu mẫu 03</t>
  </si>
  <si>
    <t>(Kèm theo Nghị quyết số     /NQ-HĐND  ngày      /         /2021 của Hội đồng nhân dân huyện Ia H'Drai)</t>
  </si>
  <si>
    <t>CHI TIẾT KẾ HOẠCH VỐN PHÂN CẤP ĐẦU TƯ NĂM 2022</t>
  </si>
  <si>
    <t>TỔNG HỢP KẾ HOẠCH ĐẦU TƯ CÔNG VỐN NGÂN SÁCH NHÀ NƯỚC NĂM 2022, HUYỆN IA H'DRAI</t>
  </si>
  <si>
    <t>Kế hoạch đã giao đến năm 2021</t>
  </si>
  <si>
    <t>Kế hoạch năm 2022</t>
  </si>
  <si>
    <t>Chi nhiệm vụ quy hoạch</t>
  </si>
  <si>
    <t xml:space="preserve">Thực hiện dự án </t>
  </si>
  <si>
    <t>Tổng Cộng (I+II+III)</t>
  </si>
  <si>
    <t>PHÂN CẤP ĐẦU TƯ CHO CÁC XÃ KẾ HOẠCH NĂM 2022</t>
  </si>
  <si>
    <t>Kế hoạch năm đầu tư công năm 2022</t>
  </si>
  <si>
    <t>(Kèm theo Quyết định số          /QĐ-UBND ngày      /       /2021của Ủy ban nhân dân huyện Ia H'D'rai)</t>
  </si>
  <si>
    <t>Đvt: Triệu đồng</t>
  </si>
  <si>
    <t>Chi đầu tư các dự án</t>
  </si>
  <si>
    <t>Biểu số 02</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</si>
  <si>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t>
  </si>
  <si>
    <t>Phân cấp thực hiện nhiệm vụ Chi đo đạc, cấp giấy chứng nhận, quản lý đất đai</t>
  </si>
  <si>
    <r>
      <t xml:space="preserve">Ghi chú: </t>
    </r>
    <r>
      <rPr>
        <i/>
        <sz val="14"/>
        <rFont val="Times New Roman"/>
        <family val="1"/>
      </rPr>
      <t xml:space="preserve">(*) Là số dự kiến phân bổ chi tiết. Hội đồng nhân dân huyện ủy quyền cho Ủy ban nhân dân huyện phân bổ chi tiết khi đảm bảo thủ tục đầu tư theo quy định.
</t>
    </r>
  </si>
  <si>
    <t>Công trình Đường ĐĐT37 (N7-N75)</t>
  </si>
  <si>
    <t>Quyết định số 158/QĐ-UBND ngày 08/6/2021</t>
  </si>
  <si>
    <t>2.3</t>
  </si>
  <si>
    <t>2.4</t>
  </si>
  <si>
    <t>2.4.1</t>
  </si>
  <si>
    <t>2.4.2</t>
  </si>
  <si>
    <t>Công trình Đường ĐĐT30 (N52-N54)</t>
  </si>
  <si>
    <t>Quyết định số 198/QĐ-UBND ngày 21/7/2021</t>
  </si>
  <si>
    <t>Công trình Đường ĐĐT32 (N55-N58)</t>
  </si>
  <si>
    <t xml:space="preserve">Quyết định số 211/QĐ-UBND ngày 30/7/2021 </t>
  </si>
  <si>
    <t>Dự án khởi công mới năm 2022</t>
  </si>
  <si>
    <t>Dự án chuyển tiếp từ năm 2021 chuyển sang</t>
  </si>
  <si>
    <t>Dự án khai thác quỹ đất để phát triển kết cấu hạ tầng, bố trí dân cư dọc hai bên Quốc lộ 14C (Đoạn điểm dân cư số 41 – Trung tâm hành chính xã Ia Tơi)</t>
  </si>
  <si>
    <t xml:space="preserve">Bãi rác tập trung (Hạng mục: Đường và các công trình phụ trợ) </t>
  </si>
  <si>
    <t>2022-2025</t>
  </si>
  <si>
    <t>2021-2025</t>
  </si>
  <si>
    <t>Quyết định số 299a/QĐ-UBND ngày 26/9/2021</t>
  </si>
  <si>
    <t>Công trình Đường ĐĐT27 (N40-N53).</t>
  </si>
  <si>
    <t>Quyết định số 231/QĐ-UBND ngày 13/8/2021</t>
  </si>
  <si>
    <t>Kế hoạch đầu tư công năm 2022</t>
  </si>
  <si>
    <t>Biểu số 01</t>
  </si>
  <si>
    <t>Biểu  số 03</t>
  </si>
  <si>
    <t>(Kèm theo Nghị quyết số      /NQ-HĐND ngày          /    / 2021 của Hội đồng nhân dân huyện Ia H’Drai)</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</si>
</sst>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1">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i/>
      <sz val="14"/>
      <color indexed="8"/>
      <name val="Times New Roman"/>
      <family val="1"/>
    </font>
    <font>
      <b/>
      <sz val="11"/>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b/>
      <sz val="10"/>
      <color indexed="8"/>
      <name val="Times New Roman"/>
      <family val="1"/>
    </font>
    <font>
      <sz val="10"/>
      <color indexed="8"/>
      <name val="Times New Roman"/>
      <family val="1"/>
    </font>
    <font>
      <b/>
      <sz val="13"/>
      <color indexed="10"/>
      <name val="Times New Roman"/>
      <family val="1"/>
    </font>
    <font>
      <b/>
      <sz val="11"/>
      <color indexed="10"/>
      <name val="Times New Roman"/>
      <family val="1"/>
    </font>
    <font>
      <sz val="11"/>
      <color indexed="10"/>
      <name val="Times New Roman"/>
      <family val="1"/>
    </font>
    <font>
      <i/>
      <sz val="14"/>
      <color indexed="18"/>
      <name val="Narrow"/>
      <family val="0"/>
    </font>
    <font>
      <sz val="12"/>
      <color indexed="8"/>
      <name val="Times New Roman"/>
      <family val="1"/>
    </font>
    <font>
      <i/>
      <sz val="14"/>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b/>
      <sz val="10"/>
      <color theme="1"/>
      <name val="Times New Roman"/>
      <family val="1"/>
    </font>
    <font>
      <sz val="10"/>
      <color theme="1"/>
      <name val="Times New Roman"/>
      <family val="1"/>
    </font>
    <font>
      <b/>
      <sz val="13"/>
      <color rgb="FFFF0000"/>
      <name val="Times New Roman"/>
      <family val="1"/>
    </font>
    <font>
      <b/>
      <sz val="11"/>
      <color rgb="FFFF0000"/>
      <name val="Times New Roman"/>
      <family val="1"/>
    </font>
    <font>
      <sz val="11"/>
      <color rgb="FFFF0000"/>
      <name val="Times New Roman"/>
      <family val="1"/>
    </font>
    <font>
      <i/>
      <sz val="14"/>
      <color rgb="FF000066"/>
      <name val="Narrow"/>
      <family val="0"/>
    </font>
    <font>
      <sz val="12"/>
      <color theme="1"/>
      <name val="Times New Roman"/>
      <family val="1"/>
    </font>
    <font>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13" fillId="2" borderId="0">
      <alignment/>
      <protection/>
    </xf>
    <xf numFmtId="0" fontId="13" fillId="0" borderId="0">
      <alignment wrapText="1"/>
      <protection/>
    </xf>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1"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1" fillId="0" borderId="0" applyFont="0" applyFill="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70"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1" fillId="0" borderId="2" applyNumberFormat="0" applyAlignment="0" applyProtection="0"/>
    <xf numFmtId="0" fontId="72"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79">
    <xf numFmtId="0" fontId="0" fillId="0" borderId="0" xfId="0" applyFont="1" applyAlignment="1">
      <alignment/>
    </xf>
    <xf numFmtId="0" fontId="0" fillId="0" borderId="0" xfId="0" applyAlignment="1">
      <alignment vertical="center"/>
    </xf>
    <xf numFmtId="0" fontId="76" fillId="0" borderId="0" xfId="0" applyFont="1" applyAlignment="1">
      <alignment vertical="center"/>
    </xf>
    <xf numFmtId="0" fontId="77" fillId="0" borderId="4" xfId="0" applyFont="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Alignment="1">
      <alignment vertical="center" wrapText="1"/>
    </xf>
    <xf numFmtId="0" fontId="78" fillId="0" borderId="0" xfId="0" applyFont="1" applyAlignment="1">
      <alignment horizontal="center" vertical="center" wrapText="1"/>
    </xf>
    <xf numFmtId="0" fontId="76" fillId="0" borderId="4" xfId="0" applyFont="1" applyBorder="1" applyAlignment="1">
      <alignment vertical="center" wrapText="1"/>
    </xf>
    <xf numFmtId="0" fontId="76" fillId="0" borderId="4" xfId="0" applyFont="1" applyBorder="1" applyAlignment="1">
      <alignment horizontal="center" vertical="center" wrapText="1"/>
    </xf>
    <xf numFmtId="0" fontId="79" fillId="0" borderId="0" xfId="0" applyFont="1" applyAlignment="1">
      <alignment horizontal="right" vertical="center" wrapText="1"/>
    </xf>
    <xf numFmtId="0" fontId="79" fillId="0" borderId="0" xfId="0" applyFont="1" applyAlignment="1">
      <alignment horizontal="center" vertical="center" wrapText="1"/>
    </xf>
    <xf numFmtId="0" fontId="77" fillId="27" borderId="4" xfId="0" applyFont="1" applyFill="1" applyBorder="1" applyAlignment="1">
      <alignment horizontal="center" vertical="center" wrapText="1"/>
    </xf>
    <xf numFmtId="0" fontId="79" fillId="28" borderId="0" xfId="0" applyFont="1" applyFill="1" applyAlignment="1">
      <alignment vertical="center" wrapText="1"/>
    </xf>
    <xf numFmtId="0" fontId="79" fillId="28" borderId="5" xfId="0" applyFont="1" applyFill="1" applyBorder="1" applyAlignment="1">
      <alignment horizontal="center" vertical="center" wrapText="1"/>
    </xf>
    <xf numFmtId="0" fontId="79" fillId="28" borderId="0" xfId="0" applyFont="1" applyFill="1" applyAlignment="1">
      <alignment horizontal="center" vertical="center" wrapText="1"/>
    </xf>
    <xf numFmtId="0" fontId="79" fillId="28" borderId="4" xfId="0" applyFont="1" applyFill="1" applyBorder="1" applyAlignment="1">
      <alignment horizontal="center" vertical="center" wrapText="1"/>
    </xf>
    <xf numFmtId="0" fontId="77" fillId="27" borderId="4" xfId="0" applyFont="1" applyFill="1" applyBorder="1" applyAlignment="1">
      <alignment vertical="center" wrapText="1"/>
    </xf>
    <xf numFmtId="190" fontId="77" fillId="0" borderId="0" xfId="0" applyNumberFormat="1" applyFont="1" applyAlignment="1">
      <alignment horizontal="center" vertical="center" wrapText="1"/>
    </xf>
    <xf numFmtId="0" fontId="76" fillId="0" borderId="4" xfId="0" applyFont="1" applyFill="1" applyBorder="1" applyAlignment="1">
      <alignment horizontal="center" vertical="center" wrapText="1"/>
    </xf>
    <xf numFmtId="0" fontId="80" fillId="0" borderId="0" xfId="0" applyFont="1" applyAlignment="1">
      <alignment vertical="center" wrapText="1"/>
    </xf>
    <xf numFmtId="0" fontId="77" fillId="0" borderId="4" xfId="0" applyFont="1" applyBorder="1" applyAlignment="1">
      <alignment horizontal="center" vertical="center" wrapText="1"/>
    </xf>
    <xf numFmtId="190" fontId="76" fillId="0" borderId="0" xfId="0" applyNumberFormat="1" applyFont="1" applyAlignment="1">
      <alignment vertical="center" wrapText="1"/>
    </xf>
    <xf numFmtId="190" fontId="80" fillId="0" borderId="0" xfId="0" applyNumberFormat="1" applyFont="1" applyAlignment="1">
      <alignment vertical="center" wrapText="1"/>
    </xf>
    <xf numFmtId="0" fontId="76" fillId="29" borderId="4" xfId="0" applyFont="1" applyFill="1" applyBorder="1" applyAlignment="1">
      <alignment horizontal="center" vertical="center" wrapText="1"/>
    </xf>
    <xf numFmtId="0" fontId="80" fillId="29" borderId="4" xfId="0" applyFont="1" applyFill="1" applyBorder="1" applyAlignment="1">
      <alignment horizontal="center" vertical="center" wrapText="1"/>
    </xf>
    <xf numFmtId="0" fontId="80" fillId="29"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6" fillId="29" borderId="4" xfId="0" applyFont="1" applyFill="1" applyBorder="1" applyAlignment="1">
      <alignment horizontal="left" vertical="center" wrapText="1"/>
    </xf>
    <xf numFmtId="0" fontId="77" fillId="0" borderId="0" xfId="0" applyFont="1" applyAlignment="1">
      <alignment horizontal="center" vertical="center" wrapText="1"/>
    </xf>
    <xf numFmtId="191" fontId="81" fillId="29" borderId="6" xfId="75" applyNumberFormat="1" applyFont="1" applyFill="1" applyBorder="1" applyAlignment="1">
      <alignment horizontal="center" vertical="center" wrapText="1"/>
    </xf>
    <xf numFmtId="191" fontId="81" fillId="29" borderId="4" xfId="75" applyNumberFormat="1" applyFont="1" applyFill="1" applyBorder="1" applyAlignment="1">
      <alignment horizontal="center" vertical="center" wrapText="1"/>
    </xf>
    <xf numFmtId="0" fontId="76" fillId="29" borderId="0" xfId="0" applyFont="1" applyFill="1" applyAlignment="1">
      <alignment horizontal="center" vertical="center" wrapText="1"/>
    </xf>
    <xf numFmtId="0" fontId="77" fillId="29" borderId="0" xfId="0" applyFont="1" applyFill="1" applyAlignment="1">
      <alignment horizontal="center" vertical="center" wrapText="1"/>
    </xf>
    <xf numFmtId="0" fontId="76" fillId="28" borderId="0" xfId="0" applyFont="1" applyFill="1" applyAlignment="1">
      <alignment vertical="center" wrapText="1"/>
    </xf>
    <xf numFmtId="3" fontId="76" fillId="0" borderId="4" xfId="75" applyNumberFormat="1" applyFont="1" applyFill="1" applyBorder="1" applyAlignment="1">
      <alignment horizontal="right" vertical="center" wrapText="1"/>
    </xf>
    <xf numFmtId="3" fontId="76" fillId="0" borderId="4" xfId="75" applyNumberFormat="1" applyFont="1" applyFill="1" applyBorder="1" applyAlignment="1">
      <alignment horizontal="right" vertical="center"/>
    </xf>
    <xf numFmtId="3" fontId="76" fillId="29" borderId="4" xfId="75" applyNumberFormat="1" applyFont="1" applyFill="1" applyBorder="1" applyAlignment="1">
      <alignment horizontal="right" vertical="center" wrapText="1"/>
    </xf>
    <xf numFmtId="3" fontId="76" fillId="29" borderId="4" xfId="75" applyNumberFormat="1" applyFont="1" applyFill="1" applyBorder="1" applyAlignment="1">
      <alignment horizontal="right" vertical="center"/>
    </xf>
    <xf numFmtId="3" fontId="76"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3" fontId="80" fillId="0" borderId="4" xfId="75" applyNumberFormat="1" applyFont="1" applyBorder="1" applyAlignment="1">
      <alignment horizontal="right" vertical="center" wrapText="1"/>
    </xf>
    <xf numFmtId="3" fontId="78" fillId="0" borderId="4" xfId="75" applyNumberFormat="1" applyFont="1" applyBorder="1" applyAlignment="1">
      <alignment horizontal="right" vertical="center" wrapText="1"/>
    </xf>
    <xf numFmtId="0" fontId="77" fillId="0" borderId="4" xfId="0" applyFont="1" applyBorder="1" applyAlignment="1">
      <alignment horizontal="center" vertical="center" wrapText="1"/>
    </xf>
    <xf numFmtId="0" fontId="82" fillId="0" borderId="0" xfId="0" applyFont="1" applyAlignment="1">
      <alignment horizontal="center" vertical="center" wrapText="1"/>
    </xf>
    <xf numFmtId="0" fontId="76" fillId="29" borderId="4" xfId="0" applyFont="1" applyFill="1" applyBorder="1" applyAlignment="1">
      <alignment vertical="center" wrapText="1"/>
    </xf>
    <xf numFmtId="0" fontId="80" fillId="29" borderId="4" xfId="0" applyFont="1" applyFill="1" applyBorder="1" applyAlignment="1">
      <alignment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6" fillId="29" borderId="0" xfId="0" applyFont="1" applyFill="1" applyAlignment="1">
      <alignment vertical="center" wrapText="1"/>
    </xf>
    <xf numFmtId="0" fontId="80"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7" fillId="28" borderId="4" xfId="75" applyNumberFormat="1" applyFont="1" applyFill="1" applyBorder="1" applyAlignment="1">
      <alignment horizontal="right" vertical="center" wrapText="1"/>
    </xf>
    <xf numFmtId="0" fontId="77" fillId="7" borderId="4" xfId="0" applyFont="1" applyFill="1" applyBorder="1" applyAlignment="1">
      <alignment horizontal="center" vertical="center" wrapText="1"/>
    </xf>
    <xf numFmtId="3" fontId="77" fillId="7" borderId="4" xfId="75" applyNumberFormat="1" applyFont="1" applyFill="1" applyBorder="1" applyAlignment="1">
      <alignment horizontal="right" vertical="center" wrapText="1"/>
    </xf>
    <xf numFmtId="0" fontId="76" fillId="0"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76" fillId="28" borderId="4" xfId="75" applyNumberFormat="1" applyFont="1" applyFill="1" applyBorder="1" applyAlignment="1">
      <alignment horizontal="right" vertical="center" wrapText="1"/>
    </xf>
    <xf numFmtId="0" fontId="82" fillId="28" borderId="0" xfId="0" applyFont="1" applyFill="1" applyAlignment="1">
      <alignment horizontal="center" vertical="center" wrapText="1"/>
    </xf>
    <xf numFmtId="3" fontId="80" fillId="28" borderId="4" xfId="75" applyNumberFormat="1" applyFont="1" applyFill="1" applyBorder="1" applyAlignment="1">
      <alignment horizontal="right" vertical="center" wrapText="1"/>
    </xf>
    <xf numFmtId="3" fontId="78" fillId="28" borderId="4" xfId="75" applyNumberFormat="1" applyFont="1" applyFill="1" applyBorder="1" applyAlignment="1">
      <alignment horizontal="right" vertical="center" wrapText="1"/>
    </xf>
    <xf numFmtId="0" fontId="76" fillId="28" borderId="4" xfId="0" applyFont="1" applyFill="1" applyBorder="1" applyAlignment="1">
      <alignment horizontal="center" vertical="center" wrapText="1"/>
    </xf>
    <xf numFmtId="0" fontId="76" fillId="0" borderId="0" xfId="0" applyFont="1" applyFill="1" applyAlignment="1">
      <alignment horizontal="center" vertical="center" wrapText="1"/>
    </xf>
    <xf numFmtId="191" fontId="81" fillId="0" borderId="6" xfId="75" applyNumberFormat="1" applyFont="1" applyFill="1" applyBorder="1" applyAlignment="1">
      <alignment horizontal="center" vertical="center" wrapText="1"/>
    </xf>
    <xf numFmtId="191" fontId="81" fillId="0" borderId="4" xfId="75"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9" fillId="0" borderId="0" xfId="0" applyFont="1" applyAlignment="1">
      <alignment horizontal="right" vertical="center" wrapText="1"/>
    </xf>
    <xf numFmtId="0" fontId="77" fillId="28" borderId="4" xfId="0" applyFont="1" applyFill="1" applyBorder="1" applyAlignment="1">
      <alignment horizontal="center" vertical="center" wrapText="1"/>
    </xf>
    <xf numFmtId="0" fontId="77" fillId="30" borderId="4" xfId="0" applyFont="1" applyFill="1" applyBorder="1" applyAlignment="1">
      <alignment horizontal="center" vertical="center" wrapText="1"/>
    </xf>
    <xf numFmtId="0" fontId="77" fillId="30" borderId="4" xfId="0" applyFont="1" applyFill="1" applyBorder="1" applyAlignment="1">
      <alignment horizontal="left" vertical="center" wrapText="1"/>
    </xf>
    <xf numFmtId="3" fontId="77" fillId="30" borderId="4" xfId="75" applyNumberFormat="1" applyFont="1" applyFill="1" applyBorder="1" applyAlignment="1">
      <alignment horizontal="right" vertical="center" wrapText="1"/>
    </xf>
    <xf numFmtId="0" fontId="77" fillId="31" borderId="4" xfId="0" applyFont="1" applyFill="1" applyBorder="1" applyAlignment="1">
      <alignment horizontal="center" vertical="center" wrapText="1"/>
    </xf>
    <xf numFmtId="3" fontId="77" fillId="28" borderId="4" xfId="75" applyNumberFormat="1" applyFont="1" applyFill="1" applyBorder="1" applyAlignment="1">
      <alignment horizontal="right" vertical="center"/>
    </xf>
    <xf numFmtId="3" fontId="76" fillId="28" borderId="4" xfId="75" applyNumberFormat="1" applyFont="1" applyFill="1" applyBorder="1" applyAlignment="1">
      <alignment horizontal="right" vertical="center"/>
    </xf>
    <xf numFmtId="190" fontId="83" fillId="29" borderId="4" xfId="75" applyNumberFormat="1" applyFont="1" applyFill="1" applyBorder="1" applyAlignment="1">
      <alignment horizontal="center" vertical="center"/>
    </xf>
    <xf numFmtId="0" fontId="77" fillId="30" borderId="4" xfId="0" applyFont="1" applyFill="1" applyBorder="1" applyAlignment="1">
      <alignment horizontal="center" vertical="center"/>
    </xf>
    <xf numFmtId="3" fontId="76" fillId="0" borderId="0" xfId="0" applyNumberFormat="1" applyFont="1" applyAlignment="1">
      <alignment horizontal="center" vertical="center" wrapText="1"/>
    </xf>
    <xf numFmtId="0" fontId="77" fillId="27" borderId="4" xfId="0" applyFont="1" applyFill="1" applyBorder="1" applyAlignment="1">
      <alignment horizontal="left" vertical="center" wrapText="1"/>
    </xf>
    <xf numFmtId="3" fontId="77" fillId="27" borderId="4" xfId="75" applyNumberFormat="1" applyFont="1" applyFill="1" applyBorder="1" applyAlignment="1">
      <alignment horizontal="right" vertical="center"/>
    </xf>
    <xf numFmtId="0" fontId="77" fillId="8" borderId="4" xfId="0" applyFont="1" applyFill="1" applyBorder="1" applyAlignment="1">
      <alignment horizontal="center" vertical="center" wrapText="1"/>
    </xf>
    <xf numFmtId="3" fontId="77"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7" fillId="0" borderId="4" xfId="0" applyNumberFormat="1" applyFont="1" applyBorder="1" applyAlignment="1">
      <alignment horizontal="center" vertical="center" wrapText="1"/>
    </xf>
    <xf numFmtId="3" fontId="77" fillId="28" borderId="4" xfId="0" applyNumberFormat="1" applyFont="1" applyFill="1" applyBorder="1" applyAlignment="1">
      <alignment horizontal="center" vertical="center" wrapText="1"/>
    </xf>
    <xf numFmtId="3" fontId="77" fillId="31" borderId="4" xfId="0" applyNumberFormat="1" applyFont="1" applyFill="1" applyBorder="1" applyAlignment="1">
      <alignment horizontal="center" vertical="center" wrapText="1"/>
    </xf>
    <xf numFmtId="0" fontId="78" fillId="0" borderId="4" xfId="0" applyFont="1" applyBorder="1" applyAlignment="1">
      <alignment horizontal="center" vertical="center" wrapText="1"/>
    </xf>
    <xf numFmtId="0" fontId="83" fillId="0" borderId="4" xfId="0" applyFont="1" applyBorder="1" applyAlignment="1">
      <alignment horizontal="center" vertical="center" wrapText="1"/>
    </xf>
    <xf numFmtId="0" fontId="83" fillId="29" borderId="4" xfId="0" applyFont="1" applyFill="1" applyBorder="1" applyAlignment="1">
      <alignment horizontal="left" vertical="center" wrapText="1"/>
    </xf>
    <xf numFmtId="0" fontId="83"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0" fontId="76" fillId="28" borderId="4" xfId="0" applyFont="1" applyFill="1" applyBorder="1" applyAlignment="1">
      <alignment vertical="center" wrapText="1"/>
    </xf>
    <xf numFmtId="0" fontId="83" fillId="28" borderId="4" xfId="0" applyFont="1" applyFill="1" applyBorder="1" applyAlignment="1">
      <alignment horizontal="center" vertical="center" wrapText="1"/>
    </xf>
    <xf numFmtId="0" fontId="73"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3" fontId="76" fillId="0" borderId="0" xfId="0" applyNumberFormat="1" applyFont="1" applyAlignment="1">
      <alignment vertical="center" wrapText="1"/>
    </xf>
    <xf numFmtId="3" fontId="76" fillId="0" borderId="0" xfId="0" applyNumberFormat="1" applyFont="1" applyFill="1" applyAlignment="1">
      <alignment vertical="center" wrapText="1"/>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0" fillId="28" borderId="0" xfId="0" applyFill="1" applyAlignment="1">
      <alignment vertical="center"/>
    </xf>
    <xf numFmtId="0" fontId="76" fillId="0" borderId="4" xfId="0" applyFont="1" applyBorder="1" applyAlignment="1">
      <alignment horizontal="left" vertical="center" wrapText="1"/>
    </xf>
    <xf numFmtId="3" fontId="76"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7" fillId="0" borderId="4" xfId="75" applyNumberFormat="1" applyFont="1" applyFill="1" applyBorder="1" applyAlignment="1">
      <alignment horizontal="right" vertical="center"/>
    </xf>
    <xf numFmtId="0" fontId="82" fillId="0" borderId="0" xfId="0" applyFont="1" applyAlignment="1">
      <alignment horizontal="center"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3" fontId="0" fillId="0" borderId="0" xfId="0" applyNumberFormat="1" applyAlignment="1">
      <alignment vertical="center"/>
    </xf>
    <xf numFmtId="0" fontId="77" fillId="27" borderId="4" xfId="0" applyFont="1" applyFill="1" applyBorder="1" applyAlignment="1">
      <alignment horizontal="center" vertical="center" wrapText="1"/>
    </xf>
    <xf numFmtId="0" fontId="77" fillId="27"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3" fontId="77" fillId="29" borderId="4" xfId="75" applyNumberFormat="1" applyFont="1" applyFill="1" applyBorder="1" applyAlignment="1">
      <alignment horizontal="right" vertical="center"/>
    </xf>
    <xf numFmtId="0" fontId="77"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6"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8" fillId="30" borderId="4" xfId="0" applyFont="1" applyFill="1" applyBorder="1" applyAlignment="1">
      <alignment vertical="center"/>
    </xf>
    <xf numFmtId="0" fontId="88" fillId="30" borderId="4" xfId="0" applyFont="1" applyFill="1" applyBorder="1" applyAlignment="1">
      <alignment horizontal="center" vertical="center"/>
    </xf>
    <xf numFmtId="0" fontId="88" fillId="28" borderId="4" xfId="0" applyFont="1" applyFill="1" applyBorder="1" applyAlignment="1">
      <alignment vertical="center"/>
    </xf>
    <xf numFmtId="0" fontId="79" fillId="29" borderId="5" xfId="0" applyFont="1" applyFill="1" applyBorder="1" applyAlignment="1">
      <alignment horizontal="center" vertical="center" wrapText="1"/>
    </xf>
    <xf numFmtId="0" fontId="80" fillId="29" borderId="4" xfId="0" applyFont="1" applyFill="1" applyBorder="1" applyAlignment="1" quotePrefix="1">
      <alignment horizontal="center" vertical="center" wrapText="1"/>
    </xf>
    <xf numFmtId="0" fontId="80" fillId="29" borderId="4" xfId="0" applyFont="1" applyFill="1" applyBorder="1" applyAlignment="1">
      <alignment horizontal="left" vertical="center" wrapText="1"/>
    </xf>
    <xf numFmtId="0" fontId="80" fillId="29" borderId="4" xfId="0" applyFont="1" applyFill="1" applyBorder="1" applyAlignment="1">
      <alignment horizontal="center" vertical="center" wrapText="1"/>
    </xf>
    <xf numFmtId="3" fontId="80" fillId="28" borderId="4" xfId="75" applyNumberFormat="1" applyFont="1" applyFill="1" applyBorder="1" applyAlignment="1">
      <alignment horizontal="right" vertical="center" wrapText="1"/>
    </xf>
    <xf numFmtId="0" fontId="80" fillId="0" borderId="0" xfId="0" applyFont="1" applyAlignment="1">
      <alignment horizontal="center" vertical="center" wrapText="1"/>
    </xf>
    <xf numFmtId="3" fontId="80" fillId="0" borderId="4" xfId="75" applyNumberFormat="1" applyFont="1" applyBorder="1" applyAlignment="1">
      <alignment horizontal="right"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7" fillId="29" borderId="0" xfId="0" applyFont="1" applyFill="1" applyAlignment="1">
      <alignment horizontal="center" vertical="center" wrapText="1"/>
    </xf>
    <xf numFmtId="3" fontId="77" fillId="27" borderId="7" xfId="75" applyNumberFormat="1" applyFont="1" applyFill="1" applyBorder="1" applyAlignment="1">
      <alignment horizontal="right" vertical="center"/>
    </xf>
    <xf numFmtId="3" fontId="77" fillId="27" borderId="6" xfId="75" applyNumberFormat="1" applyFont="1" applyFill="1" applyBorder="1" applyAlignment="1">
      <alignment horizontal="right" vertical="center"/>
    </xf>
    <xf numFmtId="3" fontId="77" fillId="27" borderId="0" xfId="75" applyNumberFormat="1" applyFont="1" applyFill="1" applyBorder="1" applyAlignment="1">
      <alignment horizontal="right" vertical="center"/>
    </xf>
    <xf numFmtId="0" fontId="77" fillId="0" borderId="4" xfId="0" applyFont="1" applyFill="1" applyBorder="1" applyAlignment="1">
      <alignment horizontal="left" vertical="center" wrapText="1"/>
    </xf>
    <xf numFmtId="0" fontId="77" fillId="0" borderId="4" xfId="0" applyFont="1" applyFill="1" applyBorder="1" applyAlignment="1">
      <alignment horizontal="center" vertical="center" wrapText="1"/>
    </xf>
    <xf numFmtId="0" fontId="77" fillId="0" borderId="0" xfId="0" applyFont="1" applyFill="1" applyAlignment="1">
      <alignment horizontal="center" vertical="center" wrapText="1"/>
    </xf>
    <xf numFmtId="0" fontId="89" fillId="0" borderId="4" xfId="0" applyFont="1" applyBorder="1" applyAlignment="1">
      <alignment horizontal="center"/>
    </xf>
    <xf numFmtId="0" fontId="90" fillId="0" borderId="4" xfId="0" applyFont="1" applyBorder="1" applyAlignment="1">
      <alignment horizontal="center" vertical="center"/>
    </xf>
    <xf numFmtId="3" fontId="90" fillId="0" borderId="4" xfId="0" applyNumberFormat="1" applyFont="1" applyBorder="1" applyAlignment="1">
      <alignment horizontal="center" vertical="center"/>
    </xf>
    <xf numFmtId="0" fontId="90" fillId="0" borderId="4" xfId="0" applyFont="1" applyBorder="1" applyAlignment="1">
      <alignment horizontal="left" vertical="center"/>
    </xf>
    <xf numFmtId="0" fontId="90" fillId="0" borderId="4" xfId="0" applyFont="1" applyBorder="1" applyAlignment="1">
      <alignment horizontal="left" vertical="center" wrapText="1"/>
    </xf>
    <xf numFmtId="3" fontId="90" fillId="0" borderId="4" xfId="0" applyNumberFormat="1" applyFont="1" applyBorder="1" applyAlignment="1">
      <alignment horizontal="left" vertical="center"/>
    </xf>
    <xf numFmtId="3" fontId="90" fillId="0" borderId="4" xfId="0" applyNumberFormat="1" applyFont="1" applyBorder="1" applyAlignment="1">
      <alignment horizontal="right" vertical="center"/>
    </xf>
    <xf numFmtId="0" fontId="80" fillId="0" borderId="4" xfId="0" applyFont="1" applyBorder="1" applyAlignment="1">
      <alignment horizontal="left" vertical="center" wrapText="1"/>
    </xf>
    <xf numFmtId="3" fontId="80"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6"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7"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3" fillId="29" borderId="4" xfId="0" applyFont="1" applyFill="1" applyBorder="1" applyAlignment="1">
      <alignment horizontal="center" vertical="center" wrapText="1"/>
    </xf>
    <xf numFmtId="0" fontId="85"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4"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3" fillId="29" borderId="4" xfId="0" applyFont="1" applyFill="1" applyBorder="1" applyAlignment="1">
      <alignment horizontal="center" vertical="center" wrapText="1"/>
    </xf>
    <xf numFmtId="3" fontId="91" fillId="30" borderId="4" xfId="75" applyNumberFormat="1" applyFont="1" applyFill="1" applyBorder="1" applyAlignment="1">
      <alignment vertical="center"/>
    </xf>
    <xf numFmtId="3" fontId="77" fillId="27" borderId="4" xfId="75" applyNumberFormat="1" applyFont="1" applyFill="1" applyBorder="1" applyAlignment="1">
      <alignment horizontal="right" vertical="center" wrapText="1"/>
    </xf>
    <xf numFmtId="3" fontId="78" fillId="0" borderId="4" xfId="75" applyNumberFormat="1" applyFont="1" applyFill="1" applyBorder="1" applyAlignment="1">
      <alignment horizontal="right" vertical="center" wrapText="1"/>
    </xf>
    <xf numFmtId="3" fontId="78" fillId="29" borderId="4" xfId="75" applyNumberFormat="1" applyFont="1" applyFill="1" applyBorder="1" applyAlignment="1">
      <alignment horizontal="right" vertical="center" wrapText="1"/>
    </xf>
    <xf numFmtId="3" fontId="80" fillId="0" borderId="4" xfId="75" applyNumberFormat="1" applyFont="1" applyFill="1" applyBorder="1" applyAlignment="1">
      <alignment horizontal="right" vertical="center" wrapText="1"/>
    </xf>
    <xf numFmtId="3" fontId="80"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7" fillId="31" borderId="4" xfId="75" applyNumberFormat="1" applyFont="1" applyFill="1" applyBorder="1" applyAlignment="1">
      <alignment horizontal="right" vertical="center" wrapText="1"/>
    </xf>
    <xf numFmtId="3" fontId="73"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3" fillId="0" borderId="4" xfId="75" applyNumberFormat="1" applyFont="1" applyFill="1" applyBorder="1" applyAlignment="1">
      <alignment horizontal="right" vertical="center" wrapText="1"/>
    </xf>
    <xf numFmtId="3" fontId="83" fillId="28" borderId="4" xfId="75" applyNumberFormat="1" applyFont="1" applyFill="1" applyBorder="1" applyAlignment="1">
      <alignment horizontal="right" vertical="center" wrapText="1"/>
    </xf>
    <xf numFmtId="3" fontId="83" fillId="29" borderId="4" xfId="75" applyNumberFormat="1" applyFont="1" applyFill="1" applyBorder="1" applyAlignment="1">
      <alignment horizontal="right" vertical="center" wrapText="1"/>
    </xf>
    <xf numFmtId="3" fontId="73" fillId="28" borderId="4" xfId="75" applyNumberFormat="1" applyFont="1" applyFill="1" applyBorder="1" applyAlignment="1">
      <alignment vertical="center" wrapText="1"/>
    </xf>
    <xf numFmtId="3" fontId="77" fillId="29" borderId="4" xfId="75" applyNumberFormat="1" applyFont="1" applyFill="1" applyBorder="1" applyAlignment="1">
      <alignment horizontal="right" vertical="center"/>
    </xf>
    <xf numFmtId="3" fontId="80" fillId="29" borderId="4" xfId="75" applyNumberFormat="1" applyFont="1" applyFill="1" applyBorder="1" applyAlignment="1">
      <alignment horizontal="right" vertical="center"/>
    </xf>
    <xf numFmtId="3" fontId="80"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8" fillId="29" borderId="4" xfId="75" applyNumberFormat="1" applyFont="1" applyFill="1" applyBorder="1" applyAlignment="1">
      <alignment horizontal="right" vertical="center"/>
    </xf>
    <xf numFmtId="3" fontId="78" fillId="28" borderId="4" xfId="75" applyNumberFormat="1" applyFont="1" applyFill="1" applyBorder="1" applyAlignment="1">
      <alignment horizontal="right" vertical="center"/>
    </xf>
    <xf numFmtId="3" fontId="77" fillId="0" borderId="4" xfId="0" applyNumberFormat="1" applyFont="1" applyBorder="1" applyAlignment="1">
      <alignment horizontal="center" vertical="center" wrapText="1"/>
    </xf>
    <xf numFmtId="0" fontId="82" fillId="0" borderId="0" xfId="0" applyFont="1" applyAlignment="1">
      <alignment horizontal="center" vertical="center" wrapText="1"/>
    </xf>
    <xf numFmtId="0" fontId="76" fillId="28" borderId="0" xfId="0" applyFont="1" applyFill="1" applyAlignment="1">
      <alignment horizontal="center" vertical="center" wrapText="1"/>
    </xf>
    <xf numFmtId="3" fontId="29" fillId="29" borderId="4" xfId="75" applyNumberFormat="1" applyFont="1" applyFill="1" applyBorder="1" applyAlignment="1">
      <alignment horizontal="right" vertical="center" wrapText="1"/>
    </xf>
    <xf numFmtId="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0" fontId="20" fillId="29" borderId="4" xfId="0" applyFont="1" applyFill="1" applyBorder="1" applyAlignment="1">
      <alignment horizontal="left" vertical="center" wrapText="1"/>
    </xf>
    <xf numFmtId="3" fontId="20" fillId="29" borderId="4" xfId="75" applyNumberFormat="1" applyFont="1" applyFill="1" applyBorder="1" applyAlignment="1">
      <alignment horizontal="center" vertical="center" wrapText="1"/>
    </xf>
    <xf numFmtId="0" fontId="90" fillId="29" borderId="0" xfId="0" applyFont="1" applyFill="1" applyAlignment="1">
      <alignment vertical="center" wrapText="1"/>
    </xf>
    <xf numFmtId="3" fontId="20" fillId="29" borderId="4" xfId="75" applyNumberFormat="1" applyFont="1" applyFill="1" applyBorder="1" applyAlignment="1">
      <alignment vertical="center" wrapText="1"/>
    </xf>
    <xf numFmtId="0" fontId="29" fillId="29" borderId="4" xfId="0" applyFont="1" applyFill="1" applyBorder="1" applyAlignment="1" quotePrefix="1">
      <alignment horizontal="center" vertical="center" wrapText="1"/>
    </xf>
    <xf numFmtId="203" fontId="29" fillId="29" borderId="4" xfId="75" applyNumberFormat="1" applyFont="1" applyFill="1" applyBorder="1" applyAlignment="1">
      <alignment horizontal="right" vertical="center" wrapText="1"/>
    </xf>
    <xf numFmtId="0" fontId="68" fillId="29" borderId="0" xfId="0" applyFont="1" applyFill="1" applyAlignment="1">
      <alignment vertical="center"/>
    </xf>
    <xf numFmtId="0" fontId="90" fillId="29" borderId="0" xfId="0" applyFont="1" applyFill="1" applyAlignment="1">
      <alignment vertical="center"/>
    </xf>
    <xf numFmtId="0" fontId="89" fillId="29" borderId="0" xfId="0" applyFont="1" applyFill="1" applyAlignment="1">
      <alignment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0" fontId="90" fillId="29" borderId="0" xfId="0" applyFont="1" applyFill="1" applyAlignment="1">
      <alignment horizontal="center" vertical="center"/>
    </xf>
    <xf numFmtId="190" fontId="90" fillId="29" borderId="0" xfId="0" applyNumberFormat="1" applyFont="1" applyFill="1" applyAlignment="1">
      <alignment horizontal="center" vertical="center"/>
    </xf>
    <xf numFmtId="4" fontId="90" fillId="29" borderId="0" xfId="75"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203" fontId="20" fillId="29" borderId="4" xfId="75" applyNumberFormat="1" applyFont="1" applyFill="1" applyBorder="1" applyAlignment="1">
      <alignment horizontal="right" vertical="center" wrapText="1"/>
    </xf>
    <xf numFmtId="4" fontId="29" fillId="29" borderId="4" xfId="75" applyNumberFormat="1" applyFont="1" applyFill="1" applyBorder="1" applyAlignment="1">
      <alignment horizontal="center" vertical="center" wrapText="1"/>
    </xf>
    <xf numFmtId="4" fontId="34" fillId="29" borderId="0" xfId="0" applyNumberFormat="1" applyFont="1" applyFill="1" applyAlignment="1">
      <alignment horizontal="center" vertical="center" wrapText="1"/>
    </xf>
    <xf numFmtId="0" fontId="34" fillId="29" borderId="0" xfId="0" applyFont="1" applyFill="1" applyAlignment="1">
      <alignment vertical="center" wrapText="1"/>
    </xf>
    <xf numFmtId="0" fontId="20" fillId="29" borderId="0" xfId="0" applyFont="1" applyFill="1" applyAlignment="1">
      <alignment horizontal="center" vertical="center" wrapText="1"/>
    </xf>
    <xf numFmtId="0" fontId="20" fillId="29" borderId="0" xfId="0" applyFont="1" applyFill="1" applyAlignment="1">
      <alignment horizontal="left" vertical="center" wrapText="1"/>
    </xf>
    <xf numFmtId="0" fontId="29" fillId="29" borderId="0" xfId="0" applyFont="1" applyFill="1" applyAlignment="1">
      <alignment horizontal="right" vertical="center" wrapText="1"/>
    </xf>
    <xf numFmtId="0" fontId="29" fillId="29" borderId="0" xfId="0" applyFont="1" applyFill="1" applyAlignment="1">
      <alignment vertical="center" wrapText="1"/>
    </xf>
    <xf numFmtId="190" fontId="29" fillId="29" borderId="4" xfId="75" applyNumberFormat="1" applyFont="1" applyFill="1" applyBorder="1" applyAlignment="1">
      <alignment horizontal="center" vertical="center" wrapText="1"/>
    </xf>
    <xf numFmtId="0" fontId="29" fillId="29" borderId="0" xfId="0" applyFont="1" applyFill="1" applyAlignment="1">
      <alignment horizontal="center" vertical="center" wrapText="1"/>
    </xf>
    <xf numFmtId="190" fontId="20" fillId="29" borderId="4" xfId="75" applyNumberFormat="1" applyFont="1" applyFill="1" applyBorder="1" applyAlignment="1">
      <alignment horizontal="center" vertical="center" wrapText="1"/>
    </xf>
    <xf numFmtId="0" fontId="36" fillId="29" borderId="0" xfId="0" applyFont="1" applyFill="1" applyAlignment="1">
      <alignment vertical="center" wrapText="1"/>
    </xf>
    <xf numFmtId="0" fontId="20" fillId="29" borderId="4" xfId="0" applyFont="1" applyFill="1" applyBorder="1" applyAlignment="1">
      <alignment horizontal="center" vertical="center" wrapText="1"/>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191" fontId="88" fillId="0" borderId="4" xfId="75" applyNumberFormat="1" applyFont="1" applyBorder="1" applyAlignment="1">
      <alignment horizontal="right" vertical="center"/>
    </xf>
    <xf numFmtId="0" fontId="92" fillId="0" borderId="4" xfId="0" applyFont="1" applyBorder="1" applyAlignment="1">
      <alignment vertical="center"/>
    </xf>
    <xf numFmtId="0" fontId="68" fillId="0" borderId="4" xfId="0" applyFont="1" applyBorder="1" applyAlignment="1">
      <alignment horizontal="center" vertical="center"/>
    </xf>
    <xf numFmtId="0" fontId="68" fillId="0" borderId="4" xfId="0" applyFont="1" applyBorder="1" applyAlignment="1">
      <alignment vertical="center"/>
    </xf>
    <xf numFmtId="191" fontId="68" fillId="0" borderId="4" xfId="75" applyNumberFormat="1" applyFont="1" applyBorder="1" applyAlignment="1">
      <alignment horizontal="right" vertical="center"/>
    </xf>
    <xf numFmtId="0" fontId="93" fillId="0" borderId="4" xfId="0" applyFont="1" applyBorder="1" applyAlignment="1">
      <alignment vertical="center"/>
    </xf>
    <xf numFmtId="0" fontId="93" fillId="0" borderId="0" xfId="0" applyFont="1" applyAlignment="1">
      <alignment horizontal="center" vertical="center"/>
    </xf>
    <xf numFmtId="0" fontId="93" fillId="0" borderId="0" xfId="0" applyFont="1" applyAlignment="1">
      <alignment vertical="center"/>
    </xf>
    <xf numFmtId="0" fontId="90" fillId="0" borderId="0" xfId="0" applyFont="1" applyAlignment="1">
      <alignment/>
    </xf>
    <xf numFmtId="3" fontId="29" fillId="29" borderId="4" xfId="75" applyNumberFormat="1" applyFont="1" applyFill="1" applyBorder="1" applyAlignment="1">
      <alignment vertical="center"/>
    </xf>
    <xf numFmtId="3" fontId="20" fillId="29" borderId="4" xfId="75" applyNumberFormat="1" applyFont="1" applyFill="1" applyBorder="1" applyAlignment="1">
      <alignment vertical="center"/>
    </xf>
    <xf numFmtId="3" fontId="29" fillId="29" borderId="8" xfId="75"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190" fontId="20" fillId="29" borderId="0" xfId="75" applyNumberFormat="1" applyFont="1" applyFill="1" applyBorder="1" applyAlignment="1">
      <alignment horizontal="center" vertical="center" wrapText="1"/>
    </xf>
    <xf numFmtId="203" fontId="29" fillId="29" borderId="7" xfId="75" applyNumberFormat="1" applyFont="1" applyFill="1" applyBorder="1" applyAlignment="1">
      <alignment horizontal="right" vertical="center" wrapText="1"/>
    </xf>
    <xf numFmtId="203" fontId="20" fillId="29" borderId="7" xfId="75" applyNumberFormat="1" applyFont="1" applyFill="1" applyBorder="1" applyAlignment="1">
      <alignment horizontal="right" vertical="center" wrapText="1"/>
    </xf>
    <xf numFmtId="0" fontId="29" fillId="29" borderId="0" xfId="0" applyFont="1" applyFill="1" applyBorder="1" applyAlignment="1">
      <alignment horizontal="center" vertical="center" wrapText="1"/>
    </xf>
    <xf numFmtId="3" fontId="29" fillId="29" borderId="0" xfId="75" applyNumberFormat="1" applyFont="1" applyFill="1" applyBorder="1" applyAlignment="1">
      <alignment horizontal="right" vertical="center" wrapText="1"/>
    </xf>
    <xf numFmtId="203" fontId="29" fillId="29" borderId="0" xfId="75" applyNumberFormat="1" applyFont="1" applyFill="1" applyBorder="1" applyAlignment="1">
      <alignment horizontal="right" vertical="center" wrapText="1"/>
    </xf>
    <xf numFmtId="3" fontId="29" fillId="29" borderId="0" xfId="75" applyNumberFormat="1" applyFont="1" applyFill="1" applyBorder="1" applyAlignment="1">
      <alignment horizontal="center" vertical="center" wrapText="1"/>
    </xf>
    <xf numFmtId="190" fontId="29" fillId="29" borderId="0" xfId="75" applyNumberFormat="1" applyFont="1" applyFill="1" applyBorder="1" applyAlignment="1">
      <alignment horizontal="center" vertical="center" wrapText="1"/>
    </xf>
    <xf numFmtId="0" fontId="20" fillId="29" borderId="0" xfId="0" applyFont="1" applyFill="1" applyBorder="1" applyAlignment="1">
      <alignment horizontal="center" vertical="center" wrapText="1"/>
    </xf>
    <xf numFmtId="3" fontId="20" fillId="29" borderId="0" xfId="75" applyNumberFormat="1" applyFont="1" applyFill="1" applyBorder="1" applyAlignment="1">
      <alignment horizontal="right" vertical="center" wrapText="1"/>
    </xf>
    <xf numFmtId="203" fontId="20" fillId="29" borderId="0" xfId="75" applyNumberFormat="1" applyFont="1" applyFill="1" applyBorder="1" applyAlignment="1">
      <alignment horizontal="right" vertical="center" wrapText="1"/>
    </xf>
    <xf numFmtId="3" fontId="20" fillId="29" borderId="0" xfId="75"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33" fillId="29" borderId="0" xfId="0" applyFont="1" applyFill="1" applyAlignment="1">
      <alignment horizontal="center" vertical="center" wrapText="1"/>
    </xf>
    <xf numFmtId="0" fontId="32" fillId="29" borderId="0" xfId="0" applyFont="1" applyFill="1" applyAlignment="1">
      <alignment horizontal="center" vertical="center" wrapText="1"/>
    </xf>
    <xf numFmtId="0" fontId="30" fillId="29" borderId="0" xfId="0" applyFont="1" applyFill="1" applyAlignment="1">
      <alignment horizontal="right" vertical="center" wrapText="1"/>
    </xf>
    <xf numFmtId="0" fontId="34" fillId="29" borderId="0" xfId="0" applyFont="1" applyFill="1" applyAlignment="1">
      <alignment horizontal="center" vertical="center" wrapText="1"/>
    </xf>
    <xf numFmtId="0" fontId="38" fillId="29" borderId="0" xfId="0" applyFont="1" applyFill="1" applyAlignment="1">
      <alignment vertical="center" wrapText="1"/>
    </xf>
    <xf numFmtId="3" fontId="29" fillId="29" borderId="0" xfId="0" applyNumberFormat="1" applyFont="1" applyFill="1" applyAlignment="1">
      <alignment horizontal="center" vertical="center" wrapText="1"/>
    </xf>
    <xf numFmtId="0" fontId="38" fillId="29" borderId="0" xfId="0" applyFont="1" applyFill="1" applyAlignment="1">
      <alignment horizontal="center" vertical="center" wrapText="1"/>
    </xf>
    <xf numFmtId="190" fontId="29" fillId="29" borderId="0" xfId="0" applyNumberFormat="1" applyFont="1" applyFill="1" applyAlignment="1">
      <alignment horizontal="center" vertical="center" wrapText="1"/>
    </xf>
    <xf numFmtId="1" fontId="38" fillId="29" borderId="0" xfId="75" applyNumberFormat="1" applyFont="1" applyFill="1" applyAlignment="1">
      <alignment horizontal="center" vertical="center" wrapText="1"/>
    </xf>
    <xf numFmtId="0" fontId="29" fillId="0" borderId="0" xfId="0" applyFont="1" applyFill="1" applyAlignment="1">
      <alignment horizontal="center" vertical="center" wrapText="1"/>
    </xf>
    <xf numFmtId="0" fontId="38" fillId="0" borderId="0" xfId="0" applyFont="1" applyFill="1" applyAlignment="1">
      <alignment horizontal="center" vertical="center" wrapText="1"/>
    </xf>
    <xf numFmtId="0" fontId="20" fillId="0" borderId="0" xfId="0" applyFont="1" applyFill="1" applyAlignment="1">
      <alignment horizontal="center" vertical="center" wrapText="1"/>
    </xf>
    <xf numFmtId="0" fontId="36" fillId="0" borderId="0" xfId="0" applyFont="1" applyFill="1" applyAlignment="1">
      <alignment horizontal="center" vertical="center" wrapText="1"/>
    </xf>
    <xf numFmtId="212" fontId="38" fillId="29" borderId="0" xfId="0" applyNumberFormat="1" applyFont="1" applyFill="1" applyAlignment="1">
      <alignment horizontal="center" vertical="center" wrapText="1"/>
    </xf>
    <xf numFmtId="203" fontId="38" fillId="21" borderId="0" xfId="0" applyNumberFormat="1" applyFont="1" applyFill="1" applyAlignment="1">
      <alignment horizontal="center" vertical="center" wrapText="1"/>
    </xf>
    <xf numFmtId="0" fontId="38" fillId="21" borderId="0" xfId="0" applyFont="1" applyFill="1" applyAlignment="1">
      <alignment horizontal="center" vertical="center" wrapText="1"/>
    </xf>
    <xf numFmtId="0" fontId="36" fillId="29" borderId="0" xfId="0" applyFont="1" applyFill="1" applyAlignment="1">
      <alignment horizontal="center" vertical="center" wrapText="1"/>
    </xf>
    <xf numFmtId="0" fontId="36" fillId="29" borderId="0" xfId="0" applyFont="1" applyFill="1" applyAlignment="1">
      <alignment horizontal="left" vertical="center" wrapText="1"/>
    </xf>
    <xf numFmtId="0" fontId="36" fillId="0" borderId="0" xfId="0" applyFont="1" applyFill="1" applyAlignment="1">
      <alignment vertical="center" wrapText="1"/>
    </xf>
    <xf numFmtId="203" fontId="36" fillId="29" borderId="0" xfId="75" applyNumberFormat="1" applyFont="1" applyFill="1" applyAlignment="1">
      <alignment vertical="center" wrapText="1"/>
    </xf>
    <xf numFmtId="203" fontId="36" fillId="0" borderId="0" xfId="75" applyNumberFormat="1" applyFont="1" applyFill="1" applyAlignment="1">
      <alignment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84" fillId="29" borderId="4" xfId="0" applyFont="1" applyFill="1" applyBorder="1" applyAlignment="1">
      <alignment horizontal="left" vertical="center" wrapText="1"/>
    </xf>
    <xf numFmtId="0" fontId="84" fillId="29" borderId="4" xfId="0" applyFont="1" applyFill="1" applyBorder="1" applyAlignment="1" quotePrefix="1">
      <alignment horizontal="center" vertical="center" wrapText="1"/>
    </xf>
    <xf numFmtId="3" fontId="84" fillId="29" borderId="4" xfId="75" applyNumberFormat="1" applyFont="1" applyFill="1" applyBorder="1" applyAlignment="1">
      <alignment vertical="center" wrapText="1"/>
    </xf>
    <xf numFmtId="3" fontId="84" fillId="29" borderId="4" xfId="75" applyNumberFormat="1" applyFont="1" applyFill="1" applyBorder="1" applyAlignment="1">
      <alignment horizontal="right" vertical="center" wrapText="1"/>
    </xf>
    <xf numFmtId="3" fontId="84" fillId="29" borderId="4" xfId="75" applyNumberFormat="1" applyFont="1" applyFill="1" applyBorder="1" applyAlignment="1">
      <alignment horizontal="center" vertical="center" wrapText="1"/>
    </xf>
    <xf numFmtId="190" fontId="84" fillId="29" borderId="4" xfId="75" applyNumberFormat="1" applyFont="1" applyFill="1" applyBorder="1" applyAlignment="1">
      <alignment horizontal="center" vertical="center" wrapText="1"/>
    </xf>
    <xf numFmtId="0" fontId="94" fillId="29" borderId="0" xfId="0" applyFont="1" applyFill="1" applyAlignment="1">
      <alignment horizontal="center" vertical="center" wrapText="1"/>
    </xf>
    <xf numFmtId="0" fontId="95" fillId="29" borderId="0" xfId="0" applyFont="1" applyFill="1" applyAlignment="1">
      <alignment horizontal="center" vertical="center" wrapText="1"/>
    </xf>
    <xf numFmtId="3" fontId="38" fillId="0" borderId="0" xfId="0" applyNumberFormat="1" applyFont="1" applyFill="1" applyAlignment="1">
      <alignment horizontal="center" vertical="center" wrapText="1"/>
    </xf>
    <xf numFmtId="0" fontId="84" fillId="29" borderId="0" xfId="0" applyFont="1" applyFill="1" applyAlignment="1">
      <alignment horizontal="center" vertical="center" wrapText="1"/>
    </xf>
    <xf numFmtId="0" fontId="84" fillId="0" borderId="0" xfId="0" applyFont="1" applyFill="1" applyAlignment="1">
      <alignment horizontal="center" vertical="center" wrapText="1"/>
    </xf>
    <xf numFmtId="0" fontId="96" fillId="0" borderId="0" xfId="0" applyFont="1" applyFill="1" applyAlignment="1">
      <alignment horizontal="center" vertical="center" wrapText="1"/>
    </xf>
    <xf numFmtId="0" fontId="94" fillId="21" borderId="0" xfId="0" applyFont="1" applyFill="1" applyAlignment="1">
      <alignment horizontal="center" vertical="center" wrapText="1"/>
    </xf>
    <xf numFmtId="0" fontId="95" fillId="21" borderId="0" xfId="0" applyFont="1" applyFill="1" applyAlignment="1">
      <alignment horizontal="center" vertical="center" wrapText="1"/>
    </xf>
    <xf numFmtId="1" fontId="38" fillId="0" borderId="0" xfId="0" applyNumberFormat="1" applyFont="1" applyFill="1" applyAlignment="1">
      <alignment horizontal="center" vertical="center" wrapText="1"/>
    </xf>
    <xf numFmtId="1" fontId="38" fillId="21" borderId="0" xfId="75" applyNumberFormat="1" applyFont="1" applyFill="1" applyAlignment="1">
      <alignment horizontal="center" vertical="center" wrapText="1"/>
    </xf>
    <xf numFmtId="3" fontId="29" fillId="28" borderId="4" xfId="75" applyNumberFormat="1" applyFont="1" applyFill="1" applyBorder="1" applyAlignment="1">
      <alignment horizontal="right" vertical="center" wrapText="1"/>
    </xf>
    <xf numFmtId="3" fontId="84" fillId="28" borderId="4" xfId="75" applyNumberFormat="1" applyFont="1" applyFill="1" applyBorder="1" applyAlignment="1">
      <alignment vertical="center" wrapText="1"/>
    </xf>
    <xf numFmtId="3" fontId="84" fillId="28" borderId="4" xfId="75" applyNumberFormat="1" applyFont="1" applyFill="1" applyBorder="1" applyAlignment="1">
      <alignment horizontal="right" vertical="center" wrapText="1"/>
    </xf>
    <xf numFmtId="3" fontId="20" fillId="28" borderId="4" xfId="75" applyNumberFormat="1" applyFont="1" applyFill="1" applyBorder="1" applyAlignment="1">
      <alignment horizontal="right" vertical="center" wrapText="1"/>
    </xf>
    <xf numFmtId="0" fontId="36" fillId="28" borderId="0" xfId="0" applyFont="1" applyFill="1" applyAlignment="1">
      <alignment vertical="center" wrapText="1"/>
    </xf>
    <xf numFmtId="0" fontId="32" fillId="29" borderId="0" xfId="0" applyFont="1" applyFill="1" applyAlignment="1">
      <alignment horizontal="center" vertical="center"/>
    </xf>
    <xf numFmtId="0" fontId="30" fillId="29" borderId="0" xfId="0" applyFont="1" applyFill="1" applyAlignment="1">
      <alignment horizontal="right" vertical="center"/>
    </xf>
    <xf numFmtId="0" fontId="33" fillId="29" borderId="0" xfId="0" applyFont="1" applyFill="1" applyAlignment="1">
      <alignment horizontal="center" vertical="center"/>
    </xf>
    <xf numFmtId="0" fontId="29" fillId="29" borderId="9"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8" xfId="0" applyFont="1" applyFill="1" applyBorder="1" applyAlignment="1">
      <alignment horizontal="center" vertical="center"/>
    </xf>
    <xf numFmtId="4" fontId="29" fillId="29" borderId="4" xfId="75" applyNumberFormat="1" applyFont="1" applyFill="1" applyBorder="1" applyAlignment="1">
      <alignment horizontal="center" vertical="center" wrapText="1"/>
    </xf>
    <xf numFmtId="4" fontId="29" fillId="29" borderId="9"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8" xfId="75" applyNumberFormat="1" applyFont="1" applyFill="1" applyBorder="1" applyAlignment="1">
      <alignment horizontal="center" vertical="center" wrapText="1"/>
    </xf>
    <xf numFmtId="4" fontId="29" fillId="29" borderId="7" xfId="75" applyNumberFormat="1" applyFont="1" applyFill="1" applyBorder="1" applyAlignment="1">
      <alignment horizontal="center" vertical="center" wrapText="1"/>
    </xf>
    <xf numFmtId="4" fontId="29" fillId="29" borderId="6" xfId="75"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9" borderId="6" xfId="0" applyFont="1" applyFill="1" applyBorder="1" applyAlignment="1">
      <alignment horizontal="center"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8" xfId="0" applyFont="1" applyFill="1" applyBorder="1" applyAlignment="1">
      <alignment horizontal="center" vertical="center" wrapText="1"/>
    </xf>
    <xf numFmtId="0" fontId="35" fillId="29" borderId="11" xfId="0" applyFont="1" applyFill="1" applyBorder="1" applyAlignment="1">
      <alignment horizontal="left" vertical="center" wrapText="1"/>
    </xf>
    <xf numFmtId="0" fontId="34" fillId="29" borderId="11" xfId="0" applyFont="1" applyFill="1" applyBorder="1" applyAlignment="1">
      <alignment horizontal="left" vertical="center" wrapText="1"/>
    </xf>
    <xf numFmtId="0" fontId="33" fillId="29" borderId="0" xfId="0" applyFont="1" applyFill="1" applyAlignment="1">
      <alignment horizontal="center" vertical="center" wrapText="1"/>
    </xf>
    <xf numFmtId="0" fontId="29" fillId="29" borderId="7" xfId="0" applyFont="1" applyFill="1" applyBorder="1" applyAlignment="1">
      <alignment horizontal="center" vertical="center" wrapText="1"/>
    </xf>
    <xf numFmtId="0" fontId="29" fillId="29" borderId="12" xfId="0" applyFont="1" applyFill="1" applyBorder="1" applyAlignment="1">
      <alignment horizontal="center" vertical="center" wrapText="1"/>
    </xf>
    <xf numFmtId="0" fontId="32" fillId="29" borderId="0" xfId="0" applyFont="1" applyFill="1" applyAlignment="1">
      <alignment horizontal="center" vertical="center" wrapText="1"/>
    </xf>
    <xf numFmtId="0" fontId="30" fillId="29" borderId="0" xfId="0" applyFont="1" applyFill="1" applyAlignment="1">
      <alignment horizontal="right" vertical="center" wrapText="1"/>
    </xf>
    <xf numFmtId="0" fontId="79" fillId="0" borderId="0" xfId="0" applyFont="1" applyAlignment="1">
      <alignment horizontal="right" vertical="center" wrapText="1"/>
    </xf>
    <xf numFmtId="0" fontId="82" fillId="0" borderId="0" xfId="0" applyFont="1" applyAlignment="1">
      <alignment horizontal="center" vertical="center" wrapText="1"/>
    </xf>
    <xf numFmtId="0" fontId="97" fillId="0" borderId="0" xfId="0" applyFont="1" applyAlignment="1">
      <alignment horizontal="center" vertical="center" wrapText="1"/>
    </xf>
    <xf numFmtId="3" fontId="0" fillId="28" borderId="10" xfId="0" applyNumberFormat="1" applyFill="1" applyBorder="1" applyAlignment="1">
      <alignment horizontal="center" vertical="center"/>
    </xf>
    <xf numFmtId="3" fontId="0" fillId="28" borderId="0" xfId="0" applyNumberFormat="1" applyFill="1" applyAlignment="1">
      <alignment horizontal="center" vertical="center"/>
    </xf>
    <xf numFmtId="0" fontId="98" fillId="0" borderId="11" xfId="0" applyFont="1" applyBorder="1" applyAlignment="1">
      <alignment horizontal="left" vertical="center"/>
    </xf>
    <xf numFmtId="0" fontId="98" fillId="0" borderId="0" xfId="0" applyFont="1" applyAlignment="1">
      <alignment horizontal="left" vertical="center"/>
    </xf>
    <xf numFmtId="0" fontId="79" fillId="0" borderId="0" xfId="0" applyFont="1" applyAlignment="1">
      <alignment horizontal="center" vertical="center" wrapText="1"/>
    </xf>
    <xf numFmtId="0" fontId="79" fillId="0" borderId="13" xfId="0" applyFont="1" applyBorder="1" applyAlignment="1">
      <alignment horizontal="center" vertical="center" wrapText="1"/>
    </xf>
    <xf numFmtId="0" fontId="77" fillId="0" borderId="4" xfId="0" applyFont="1" applyBorder="1" applyAlignment="1">
      <alignment horizontal="center" vertical="center" wrapText="1"/>
    </xf>
    <xf numFmtId="3" fontId="77" fillId="0" borderId="9" xfId="0" applyNumberFormat="1" applyFont="1" applyBorder="1" applyAlignment="1">
      <alignment horizontal="center" vertical="center" wrapText="1"/>
    </xf>
    <xf numFmtId="3" fontId="77" fillId="0" borderId="8" xfId="0" applyNumberFormat="1" applyFont="1" applyBorder="1" applyAlignment="1">
      <alignment horizontal="center" vertical="center" wrapText="1"/>
    </xf>
    <xf numFmtId="3" fontId="77" fillId="0" borderId="7" xfId="0" applyNumberFormat="1" applyFont="1" applyBorder="1" applyAlignment="1">
      <alignment horizontal="center" vertical="center" wrapText="1"/>
    </xf>
    <xf numFmtId="3" fontId="77" fillId="0" borderId="6" xfId="0" applyNumberFormat="1" applyFont="1" applyBorder="1" applyAlignment="1">
      <alignment horizontal="center" vertical="center" wrapText="1"/>
    </xf>
    <xf numFmtId="3" fontId="77"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7" fillId="28" borderId="14" xfId="0" applyNumberFormat="1" applyFont="1" applyFill="1" applyBorder="1" applyAlignment="1">
      <alignment horizontal="center" vertical="center" wrapText="1"/>
    </xf>
    <xf numFmtId="3" fontId="77" fillId="28" borderId="11" xfId="0" applyNumberFormat="1" applyFont="1" applyFill="1" applyBorder="1" applyAlignment="1">
      <alignment horizontal="center" vertical="center" wrapText="1"/>
    </xf>
    <xf numFmtId="3" fontId="77" fillId="28" borderId="15" xfId="0" applyNumberFormat="1" applyFont="1" applyFill="1" applyBorder="1" applyAlignment="1">
      <alignment horizontal="center" vertical="center" wrapText="1"/>
    </xf>
    <xf numFmtId="3" fontId="77" fillId="28" borderId="16" xfId="0" applyNumberFormat="1" applyFont="1" applyFill="1" applyBorder="1" applyAlignment="1">
      <alignment horizontal="center" vertical="center" wrapText="1"/>
    </xf>
    <xf numFmtId="3" fontId="77" fillId="28" borderId="13" xfId="0" applyNumberFormat="1" applyFont="1" applyFill="1" applyBorder="1" applyAlignment="1">
      <alignment horizontal="center" vertical="center" wrapText="1"/>
    </xf>
    <xf numFmtId="3" fontId="77" fillId="28" borderId="17" xfId="0" applyNumberFormat="1" applyFont="1" applyFill="1" applyBorder="1" applyAlignment="1">
      <alignment horizontal="center" vertical="center" wrapText="1"/>
    </xf>
    <xf numFmtId="0" fontId="77" fillId="0" borderId="1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7" xfId="0" applyFont="1" applyBorder="1" applyAlignment="1">
      <alignment horizontal="center" vertical="center" wrapText="1"/>
    </xf>
    <xf numFmtId="3" fontId="77" fillId="28" borderId="4" xfId="0" applyNumberFormat="1" applyFont="1" applyFill="1" applyBorder="1" applyAlignment="1">
      <alignment horizontal="center" vertical="center" wrapText="1"/>
    </xf>
    <xf numFmtId="0" fontId="77" fillId="28" borderId="9" xfId="0" applyFont="1" applyFill="1" applyBorder="1" applyAlignment="1">
      <alignment horizontal="center" vertical="center" wrapText="1"/>
    </xf>
    <xf numFmtId="0" fontId="77" fillId="28" borderId="8" xfId="0" applyFont="1" applyFill="1" applyBorder="1" applyAlignment="1">
      <alignment horizontal="center" vertical="center" wrapText="1"/>
    </xf>
    <xf numFmtId="0" fontId="76" fillId="28" borderId="10" xfId="0" applyFont="1" applyFill="1" applyBorder="1" applyAlignment="1">
      <alignment horizontal="center" vertical="center" wrapText="1"/>
    </xf>
    <xf numFmtId="0" fontId="76" fillId="0" borderId="0" xfId="0" applyFont="1" applyAlignment="1">
      <alignment horizontal="left" vertical="center" wrapText="1"/>
    </xf>
    <xf numFmtId="0" fontId="77" fillId="0" borderId="6" xfId="0" applyFont="1" applyBorder="1" applyAlignment="1">
      <alignment horizontal="center" vertical="center" wrapText="1"/>
    </xf>
    <xf numFmtId="0" fontId="77" fillId="28" borderId="4" xfId="0" applyFont="1" applyFill="1" applyBorder="1" applyAlignment="1">
      <alignment horizontal="center" vertical="center" wrapText="1"/>
    </xf>
    <xf numFmtId="0" fontId="77" fillId="29" borderId="4" xfId="0" applyFont="1" applyFill="1" applyBorder="1" applyAlignment="1">
      <alignment horizontal="center" vertical="center" wrapText="1"/>
    </xf>
    <xf numFmtId="0" fontId="76" fillId="0" borderId="0" xfId="0" applyFont="1" applyBorder="1" applyAlignment="1">
      <alignment vertical="center" wrapText="1"/>
    </xf>
    <xf numFmtId="0" fontId="88" fillId="0" borderId="0" xfId="0" applyFont="1" applyAlignment="1">
      <alignment horizontal="center" vertical="center"/>
    </xf>
    <xf numFmtId="0" fontId="88" fillId="0" borderId="0" xfId="0" applyFont="1" applyAlignment="1">
      <alignment horizontal="center" vertical="center" wrapText="1"/>
    </xf>
    <xf numFmtId="0" fontId="99" fillId="0" borderId="0" xfId="0" applyFont="1" applyAlignment="1">
      <alignment horizontal="center" vertical="center" wrapText="1"/>
    </xf>
    <xf numFmtId="0" fontId="99" fillId="0" borderId="13" xfId="0" applyFont="1" applyBorder="1" applyAlignment="1">
      <alignment horizontal="right" vertical="center"/>
    </xf>
    <xf numFmtId="0" fontId="88" fillId="0" borderId="7" xfId="0" applyFont="1" applyBorder="1" applyAlignment="1">
      <alignment horizontal="center" vertical="center"/>
    </xf>
    <xf numFmtId="0" fontId="88" fillId="0" borderId="6" xfId="0" applyFont="1" applyBorder="1" applyAlignment="1">
      <alignment horizontal="center" vertical="center"/>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I24"/>
  <sheetViews>
    <sheetView showZeros="0" view="pageBreakPreview" zoomScale="70" zoomScaleNormal="70" zoomScaleSheetLayoutView="70" zoomScalePageLayoutView="0" workbookViewId="0" topLeftCell="A1">
      <selection activeCell="K11" sqref="K11"/>
    </sheetView>
  </sheetViews>
  <sheetFormatPr defaultColWidth="9.140625" defaultRowHeight="15"/>
  <cols>
    <col min="1" max="1" width="7.00390625" style="210" customWidth="1"/>
    <col min="2" max="2" width="60.57421875" style="201" customWidth="1"/>
    <col min="3" max="6" width="17.7109375" style="212" customWidth="1"/>
    <col min="7" max="7" width="14.28125" style="210" customWidth="1"/>
    <col min="8" max="8" width="9.140625" style="206" customWidth="1"/>
    <col min="9" max="9" width="9.421875" style="206" bestFit="1" customWidth="1"/>
    <col min="10" max="16384" width="9.140625" style="206" customWidth="1"/>
  </cols>
  <sheetData>
    <row r="1" spans="1:7" s="205" customFormat="1" ht="18">
      <c r="A1" s="306" t="s">
        <v>269</v>
      </c>
      <c r="B1" s="306"/>
      <c r="C1" s="306"/>
      <c r="D1" s="306"/>
      <c r="E1" s="306"/>
      <c r="F1" s="306"/>
      <c r="G1" s="306"/>
    </row>
    <row r="2" spans="1:7" s="205" customFormat="1" ht="22.5" customHeight="1" hidden="1">
      <c r="A2" s="308" t="s">
        <v>232</v>
      </c>
      <c r="B2" s="308"/>
      <c r="C2" s="308"/>
      <c r="D2" s="308"/>
      <c r="E2" s="308"/>
      <c r="F2" s="308"/>
      <c r="G2" s="308"/>
    </row>
    <row r="3" spans="1:7" s="205" customFormat="1" ht="22.5" customHeight="1">
      <c r="A3" s="306" t="s">
        <v>234</v>
      </c>
      <c r="B3" s="306"/>
      <c r="C3" s="306"/>
      <c r="D3" s="306"/>
      <c r="E3" s="306"/>
      <c r="F3" s="306"/>
      <c r="G3" s="306"/>
    </row>
    <row r="4" spans="1:7" s="205" customFormat="1" ht="22.5" customHeight="1">
      <c r="A4" s="308" t="s">
        <v>271</v>
      </c>
      <c r="B4" s="308"/>
      <c r="C4" s="308"/>
      <c r="D4" s="308"/>
      <c r="E4" s="308"/>
      <c r="F4" s="308"/>
      <c r="G4" s="308"/>
    </row>
    <row r="5" spans="1:7" s="205" customFormat="1" ht="22.5" customHeight="1" hidden="1">
      <c r="A5" s="308" t="s">
        <v>242</v>
      </c>
      <c r="B5" s="308"/>
      <c r="C5" s="308"/>
      <c r="D5" s="308"/>
      <c r="E5" s="308"/>
      <c r="F5" s="308"/>
      <c r="G5" s="308"/>
    </row>
    <row r="6" spans="1:7" ht="24" customHeight="1">
      <c r="A6" s="213"/>
      <c r="B6" s="214"/>
      <c r="C6" s="307" t="s">
        <v>243</v>
      </c>
      <c r="D6" s="307"/>
      <c r="E6" s="307"/>
      <c r="F6" s="307"/>
      <c r="G6" s="307"/>
    </row>
    <row r="7" spans="1:7" ht="37.5" customHeight="1">
      <c r="A7" s="309" t="s">
        <v>174</v>
      </c>
      <c r="B7" s="319" t="s">
        <v>210</v>
      </c>
      <c r="C7" s="312" t="s">
        <v>209</v>
      </c>
      <c r="D7" s="318" t="s">
        <v>241</v>
      </c>
      <c r="E7" s="318"/>
      <c r="F7" s="318"/>
      <c r="G7" s="309" t="s">
        <v>3</v>
      </c>
    </row>
    <row r="8" spans="1:7" ht="25.5" customHeight="1">
      <c r="A8" s="310"/>
      <c r="B8" s="320"/>
      <c r="C8" s="312"/>
      <c r="D8" s="312" t="s">
        <v>25</v>
      </c>
      <c r="E8" s="312"/>
      <c r="F8" s="312"/>
      <c r="G8" s="310"/>
    </row>
    <row r="9" spans="1:7" ht="25.5" customHeight="1">
      <c r="A9" s="310"/>
      <c r="B9" s="320"/>
      <c r="C9" s="313" t="s">
        <v>12</v>
      </c>
      <c r="D9" s="312" t="s">
        <v>193</v>
      </c>
      <c r="E9" s="316"/>
      <c r="F9" s="317"/>
      <c r="G9" s="310"/>
    </row>
    <row r="10" spans="1:7" ht="25.5" customHeight="1">
      <c r="A10" s="310"/>
      <c r="B10" s="320"/>
      <c r="C10" s="314"/>
      <c r="D10" s="312"/>
      <c r="E10" s="312" t="s">
        <v>12</v>
      </c>
      <c r="F10" s="221" t="s">
        <v>15</v>
      </c>
      <c r="G10" s="310"/>
    </row>
    <row r="11" spans="1:7" ht="72.75" customHeight="1">
      <c r="A11" s="311"/>
      <c r="B11" s="321"/>
      <c r="C11" s="315"/>
      <c r="D11" s="312"/>
      <c r="E11" s="312"/>
      <c r="F11" s="221" t="s">
        <v>20</v>
      </c>
      <c r="G11" s="311"/>
    </row>
    <row r="12" spans="1:7" s="207" customFormat="1" ht="45" customHeight="1">
      <c r="A12" s="215" t="s">
        <v>4</v>
      </c>
      <c r="B12" s="247" t="s">
        <v>24</v>
      </c>
      <c r="C12" s="244">
        <f>C13+C17+C24</f>
        <v>18062</v>
      </c>
      <c r="D12" s="244">
        <f>D13+D17+D24</f>
        <v>18062</v>
      </c>
      <c r="E12" s="244">
        <f>E13+E17+E24</f>
        <v>18062</v>
      </c>
      <c r="F12" s="244">
        <f>F13+F17+F24</f>
        <v>18062</v>
      </c>
      <c r="G12" s="232"/>
    </row>
    <row r="13" spans="1:9" s="208" customFormat="1" ht="38.25" customHeight="1">
      <c r="A13" s="215">
        <v>1</v>
      </c>
      <c r="B13" s="198" t="str">
        <f>'B.02.PhanCap'!B14</f>
        <v>Nguồn cân đối NSĐP theo tiêu chí quy định tại Quyết định số 26/2020/QĐ-TTg</v>
      </c>
      <c r="C13" s="244">
        <f>C14+C15+C16</f>
        <v>11056</v>
      </c>
      <c r="D13" s="244">
        <f>D14+D15+D16</f>
        <v>11056</v>
      </c>
      <c r="E13" s="244">
        <f>E14+E15+E16</f>
        <v>11056</v>
      </c>
      <c r="F13" s="244">
        <f>F14+F15+F16</f>
        <v>11056</v>
      </c>
      <c r="G13" s="232"/>
      <c r="I13" s="209"/>
    </row>
    <row r="14" spans="1:9" s="210" customFormat="1" ht="42.75" customHeight="1">
      <c r="A14" s="216" t="s">
        <v>26</v>
      </c>
      <c r="B14" s="199" t="str">
        <f>'B.02.PhanCap'!B15</f>
        <v>Nguồn vốn phân cấp cân đối theo tiêu chí theo quy định tại Nghị quyết số  63/2020/NQ-HĐND tỉnh</v>
      </c>
      <c r="C14" s="217">
        <f>D14</f>
        <v>5926</v>
      </c>
      <c r="D14" s="217">
        <f>E14</f>
        <v>5926</v>
      </c>
      <c r="E14" s="217">
        <f>F14</f>
        <v>5926</v>
      </c>
      <c r="F14" s="217">
        <f>'B.02.PhanCap'!J15</f>
        <v>5926</v>
      </c>
      <c r="G14" s="232"/>
      <c r="I14" s="211"/>
    </row>
    <row r="15" spans="1:7" ht="39" customHeight="1">
      <c r="A15" s="216" t="s">
        <v>27</v>
      </c>
      <c r="B15" s="219" t="str">
        <f>'B.02.PhanCap'!B21</f>
        <v>Phân cấp hỗ trợ xây dựng nông thôn mới (Ưu tiên đầu tư các công trình GD-ĐT)</v>
      </c>
      <c r="C15" s="217">
        <f>'B.02.PhanCap'!J21</f>
        <v>2630</v>
      </c>
      <c r="D15" s="217">
        <f>E15</f>
        <v>2630</v>
      </c>
      <c r="E15" s="217">
        <f>F15</f>
        <v>2630</v>
      </c>
      <c r="F15" s="217">
        <f>'B.02.PhanCap'!J21</f>
        <v>2630</v>
      </c>
      <c r="G15" s="232"/>
    </row>
    <row r="16" spans="1:7" ht="39" customHeight="1">
      <c r="A16" s="216" t="s">
        <v>198</v>
      </c>
      <c r="B16" s="219" t="str">
        <f>'B.02.PhanCap'!B25</f>
        <v>Phân cấp hỗ trợ đầu tư các công trình cấp bách</v>
      </c>
      <c r="C16" s="217">
        <f>2500</f>
        <v>2500</v>
      </c>
      <c r="D16" s="217">
        <f>E16</f>
        <v>2500</v>
      </c>
      <c r="E16" s="217">
        <f>F16</f>
        <v>2500</v>
      </c>
      <c r="F16" s="217">
        <f>'B.02.PhanCap'!J25</f>
        <v>2500</v>
      </c>
      <c r="G16" s="232"/>
    </row>
    <row r="17" spans="1:9" s="210" customFormat="1" ht="36" customHeight="1">
      <c r="A17" s="216">
        <v>2</v>
      </c>
      <c r="B17" s="199" t="str">
        <f>'B.02.PhanCap'!B29</f>
        <v>Phân cấp đầu tư từ nguồn thu tiền sử dụng đất trong cân đối</v>
      </c>
      <c r="C17" s="245">
        <f>4400+1000+736</f>
        <v>6136</v>
      </c>
      <c r="D17" s="245">
        <f>D18+D19</f>
        <v>6136</v>
      </c>
      <c r="E17" s="245">
        <f>E18+E19</f>
        <v>6136</v>
      </c>
      <c r="F17" s="245">
        <f>F18+F19</f>
        <v>6136</v>
      </c>
      <c r="G17" s="232"/>
      <c r="I17" s="211"/>
    </row>
    <row r="18" spans="1:9" s="210" customFormat="1" ht="51.75" customHeight="1">
      <c r="A18" s="216" t="s">
        <v>229</v>
      </c>
      <c r="B18" s="199" t="str">
        <f>'B.02.PhanCap'!B30</f>
        <v>Phân cấp ngân sách các xã được hưởng</v>
      </c>
      <c r="C18" s="245"/>
      <c r="D18" s="245">
        <f>E18</f>
        <v>500</v>
      </c>
      <c r="E18" s="245">
        <f>F18</f>
        <v>500</v>
      </c>
      <c r="F18" s="245">
        <f>'B.02.PhanCap'!J30</f>
        <v>500</v>
      </c>
      <c r="G18" s="232" t="s">
        <v>231</v>
      </c>
      <c r="I18" s="211"/>
    </row>
    <row r="19" spans="1:9" s="210" customFormat="1" ht="36" customHeight="1">
      <c r="A19" s="216" t="s">
        <v>230</v>
      </c>
      <c r="B19" s="199" t="str">
        <f>'B.02.PhanCap'!B31</f>
        <v>Phân cấp ngân sách cấp huyện được hưởng</v>
      </c>
      <c r="C19" s="245"/>
      <c r="D19" s="245">
        <f>D20+D21+D22+D23</f>
        <v>5636</v>
      </c>
      <c r="E19" s="245">
        <f>E20+E21+E22+E23</f>
        <v>5636</v>
      </c>
      <c r="F19" s="245">
        <f>F20+F21+F22+F23</f>
        <v>5636</v>
      </c>
      <c r="G19" s="232"/>
      <c r="I19" s="211"/>
    </row>
    <row r="20" spans="1:9" s="210" customFormat="1" ht="82.5">
      <c r="A20" s="218" t="s">
        <v>5</v>
      </c>
      <c r="B20" s="199" t="str">
        <f>'B.02.PhanCap'!B32</f>
        <v>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v>
      </c>
      <c r="C20" s="245">
        <v>736</v>
      </c>
      <c r="D20" s="245">
        <f>E20</f>
        <v>736</v>
      </c>
      <c r="E20" s="245">
        <f>F20</f>
        <v>736</v>
      </c>
      <c r="F20" s="245">
        <f>'B.02.PhanCap'!J32</f>
        <v>736</v>
      </c>
      <c r="G20" s="232"/>
      <c r="I20" s="211"/>
    </row>
    <row r="21" spans="1:9" s="210" customFormat="1" ht="36" customHeight="1">
      <c r="A21" s="218" t="s">
        <v>5</v>
      </c>
      <c r="B21" s="199" t="str">
        <f>'B.02.PhanCap'!B33</f>
        <v>Phân cấp thực hiện nhiệm vụ Chi đo đạc, cấp giấy chứng nhận, quản lý đất đai</v>
      </c>
      <c r="C21" s="245">
        <v>1000</v>
      </c>
      <c r="D21" s="245">
        <f>E21</f>
        <v>1000</v>
      </c>
      <c r="E21" s="245">
        <f>F21</f>
        <v>1000</v>
      </c>
      <c r="F21" s="245">
        <f>'B.02.PhanCap'!J33</f>
        <v>1000</v>
      </c>
      <c r="G21" s="232"/>
      <c r="I21" s="211"/>
    </row>
    <row r="22" spans="1:9" s="210" customFormat="1" ht="30" customHeight="1">
      <c r="A22" s="218" t="s">
        <v>5</v>
      </c>
      <c r="B22" s="199" t="str">
        <f>'B.02.PhanCap'!B34</f>
        <v>Chi nhiệm vụ quy hoạch</v>
      </c>
      <c r="C22" s="217"/>
      <c r="D22" s="217">
        <f aca="true" t="shared" si="0" ref="D22:E24">E22</f>
        <v>500</v>
      </c>
      <c r="E22" s="217">
        <f t="shared" si="0"/>
        <v>500</v>
      </c>
      <c r="F22" s="217">
        <f>'B.02.PhanCap'!K34</f>
        <v>500</v>
      </c>
      <c r="G22" s="232"/>
      <c r="I22" s="211"/>
    </row>
    <row r="23" spans="1:9" s="210" customFormat="1" ht="31.5" customHeight="1">
      <c r="A23" s="218" t="s">
        <v>5</v>
      </c>
      <c r="B23" s="199" t="str">
        <f>'B.02.PhanCap'!B35</f>
        <v>Chi đầu tư các dự án</v>
      </c>
      <c r="C23" s="217"/>
      <c r="D23" s="217">
        <f t="shared" si="0"/>
        <v>3400</v>
      </c>
      <c r="E23" s="217">
        <f t="shared" si="0"/>
        <v>3400</v>
      </c>
      <c r="F23" s="217">
        <f>'B.02.PhanCap'!K35</f>
        <v>3400</v>
      </c>
      <c r="G23" s="232"/>
      <c r="I23" s="211"/>
    </row>
    <row r="24" spans="1:7" ht="52.5" customHeight="1">
      <c r="A24" s="216">
        <v>3</v>
      </c>
      <c r="B24" s="219" t="str">
        <f>'B.02.PhanCap'!B49</f>
        <v>Phân cấp đầu tư từ nguồn thu XSKT (Ưu tiên đầu tư các công trình GD-ĐT thực hiện CT MTQG xây dựng nông thôn mới)</v>
      </c>
      <c r="C24" s="217">
        <v>870</v>
      </c>
      <c r="D24" s="217">
        <f t="shared" si="0"/>
        <v>870</v>
      </c>
      <c r="E24" s="217">
        <f t="shared" si="0"/>
        <v>870</v>
      </c>
      <c r="F24" s="217">
        <f>'B.02.PhanCap'!J49</f>
        <v>870</v>
      </c>
      <c r="G24" s="232"/>
    </row>
  </sheetData>
  <sheetProtection/>
  <mergeCells count="16">
    <mergeCell ref="A5:G5"/>
    <mergeCell ref="C7:C8"/>
    <mergeCell ref="D7:F7"/>
    <mergeCell ref="A7:A11"/>
    <mergeCell ref="B7:B11"/>
    <mergeCell ref="A3:G3"/>
    <mergeCell ref="A1:G1"/>
    <mergeCell ref="C6:G6"/>
    <mergeCell ref="A2:G2"/>
    <mergeCell ref="G7:G11"/>
    <mergeCell ref="D8:F8"/>
    <mergeCell ref="A4:G4"/>
    <mergeCell ref="C9:C11"/>
    <mergeCell ref="D9:D11"/>
    <mergeCell ref="E9:F9"/>
    <mergeCell ref="E10:E11"/>
  </mergeCells>
  <printOptions/>
  <pageMargins left="0.35433070866141736" right="0.15748031496062992" top="1.0236220472440944" bottom="0.5511811023622047" header="0.7874015748031497" footer="0.1968503937007874"/>
  <pageSetup fitToHeight="0" horizontalDpi="600" verticalDpi="600" orientation="portrait" paperSize="9" scale="63"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S53"/>
  <sheetViews>
    <sheetView showZeros="0" tabSelected="1" view="pageBreakPreview" zoomScale="55" zoomScaleNormal="70" zoomScaleSheetLayoutView="55" zoomScalePageLayoutView="0" workbookViewId="0" topLeftCell="A49">
      <selection activeCell="D23" sqref="D23"/>
    </sheetView>
  </sheetViews>
  <sheetFormatPr defaultColWidth="9.140625" defaultRowHeight="15"/>
  <cols>
    <col min="1" max="1" width="9.28125" style="278" customWidth="1"/>
    <col min="2" max="2" width="50.57421875" style="279" customWidth="1"/>
    <col min="3" max="5" width="14.28125" style="278" customWidth="1"/>
    <col min="6" max="6" width="22.421875" style="278" customWidth="1"/>
    <col min="7" max="7" width="12.28125" style="280" customWidth="1"/>
    <col min="8" max="8" width="14.8515625" style="231" customWidth="1"/>
    <col min="9" max="9" width="14.8515625" style="305" hidden="1" customWidth="1"/>
    <col min="10" max="10" width="13.7109375" style="281" customWidth="1"/>
    <col min="11" max="11" width="15.00390625" style="282" customWidth="1"/>
    <col min="12" max="12" width="27.00390625" style="231" customWidth="1"/>
    <col min="13" max="14" width="17.8515625" style="231" hidden="1" customWidth="1"/>
    <col min="15" max="15" width="18.28125" style="231" hidden="1" customWidth="1"/>
    <col min="16" max="19" width="0" style="231" hidden="1" customWidth="1"/>
    <col min="20" max="20" width="18.57421875" style="231" hidden="1" customWidth="1"/>
    <col min="21" max="23" width="0" style="231" hidden="1" customWidth="1"/>
    <col min="24" max="26" width="9.140625" style="231" customWidth="1"/>
    <col min="27" max="27" width="24.8515625" style="231" customWidth="1"/>
    <col min="28" max="31" width="9.140625" style="231" customWidth="1"/>
    <col min="32" max="32" width="12.140625" style="231" bestFit="1" customWidth="1"/>
    <col min="33" max="16384" width="9.140625" style="231" customWidth="1"/>
  </cols>
  <sheetData>
    <row r="1" spans="1:15" s="265" customFormat="1" ht="26.25" customHeight="1">
      <c r="A1" s="334" t="s">
        <v>245</v>
      </c>
      <c r="B1" s="334"/>
      <c r="C1" s="334"/>
      <c r="D1" s="334"/>
      <c r="E1" s="334"/>
      <c r="F1" s="334"/>
      <c r="G1" s="334"/>
      <c r="H1" s="334"/>
      <c r="I1" s="334"/>
      <c r="J1" s="334"/>
      <c r="K1" s="334"/>
      <c r="L1" s="334"/>
      <c r="M1" s="263"/>
      <c r="N1" s="263"/>
      <c r="O1" s="222"/>
    </row>
    <row r="2" spans="1:14" s="223" customFormat="1" ht="25.5" customHeight="1" hidden="1">
      <c r="A2" s="331" t="s">
        <v>190</v>
      </c>
      <c r="B2" s="331"/>
      <c r="C2" s="331"/>
      <c r="D2" s="331"/>
      <c r="E2" s="331"/>
      <c r="F2" s="331"/>
      <c r="G2" s="331"/>
      <c r="H2" s="331"/>
      <c r="I2" s="331"/>
      <c r="J2" s="331"/>
      <c r="K2" s="331"/>
      <c r="L2" s="331"/>
      <c r="M2" s="262"/>
      <c r="N2" s="262"/>
    </row>
    <row r="3" spans="1:14" s="223" customFormat="1" ht="25.5" customHeight="1" hidden="1">
      <c r="A3" s="331" t="s">
        <v>232</v>
      </c>
      <c r="B3" s="331"/>
      <c r="C3" s="331"/>
      <c r="D3" s="331"/>
      <c r="E3" s="331"/>
      <c r="F3" s="331"/>
      <c r="G3" s="331"/>
      <c r="H3" s="331"/>
      <c r="I3" s="331"/>
      <c r="J3" s="331"/>
      <c r="K3" s="331"/>
      <c r="L3" s="331"/>
      <c r="M3" s="262"/>
      <c r="N3" s="262"/>
    </row>
    <row r="4" spans="1:14" s="223" customFormat="1" ht="25.5" customHeight="1">
      <c r="A4" s="334" t="s">
        <v>233</v>
      </c>
      <c r="B4" s="334"/>
      <c r="C4" s="334"/>
      <c r="D4" s="334"/>
      <c r="E4" s="334"/>
      <c r="F4" s="334"/>
      <c r="G4" s="334"/>
      <c r="H4" s="334"/>
      <c r="I4" s="334"/>
      <c r="J4" s="334"/>
      <c r="K4" s="334"/>
      <c r="L4" s="334"/>
      <c r="M4" s="262"/>
      <c r="N4" s="262"/>
    </row>
    <row r="5" spans="1:14" s="223" customFormat="1" ht="25.5" customHeight="1">
      <c r="A5" s="331" t="str">
        <f>'B.01_TH'!A4</f>
        <v>(Kèm theo Nghị quyết số      /NQ-HĐND ngày          /    / 2021 của Hội đồng nhân dân huyện Ia H’Drai)</v>
      </c>
      <c r="B5" s="331"/>
      <c r="C5" s="331"/>
      <c r="D5" s="331"/>
      <c r="E5" s="331"/>
      <c r="F5" s="331"/>
      <c r="G5" s="331"/>
      <c r="H5" s="331"/>
      <c r="I5" s="331"/>
      <c r="J5" s="331"/>
      <c r="K5" s="331"/>
      <c r="L5" s="331"/>
      <c r="M5" s="262"/>
      <c r="N5" s="262"/>
    </row>
    <row r="6" spans="1:14" s="223" customFormat="1" ht="25.5" customHeight="1" hidden="1">
      <c r="A6" s="331" t="str">
        <f>'B.01_TH'!A5</f>
        <v>(Kèm theo Quyết định số          /QĐ-UBND ngày      /       /2021của Ủy ban nhân dân huyện Ia H'D'rai)</v>
      </c>
      <c r="B6" s="331"/>
      <c r="C6" s="331"/>
      <c r="D6" s="331"/>
      <c r="E6" s="331"/>
      <c r="F6" s="331"/>
      <c r="G6" s="331"/>
      <c r="H6" s="331"/>
      <c r="I6" s="331"/>
      <c r="J6" s="331"/>
      <c r="K6" s="331"/>
      <c r="L6" s="331"/>
      <c r="M6" s="262"/>
      <c r="N6" s="262"/>
    </row>
    <row r="7" spans="1:23" ht="16.5">
      <c r="A7" s="224"/>
      <c r="B7" s="225"/>
      <c r="C7" s="224"/>
      <c r="D7" s="224"/>
      <c r="E7" s="224"/>
      <c r="F7" s="335"/>
      <c r="G7" s="335"/>
      <c r="H7" s="335"/>
      <c r="I7" s="335"/>
      <c r="J7" s="335"/>
      <c r="K7" s="335"/>
      <c r="L7" s="335"/>
      <c r="M7" s="264"/>
      <c r="N7" s="264"/>
      <c r="O7" s="214"/>
      <c r="P7" s="214"/>
      <c r="Q7" s="214"/>
      <c r="R7" s="214"/>
      <c r="S7" s="214"/>
      <c r="T7" s="214"/>
      <c r="U7" s="214"/>
      <c r="V7" s="214"/>
      <c r="W7" s="214"/>
    </row>
    <row r="8" spans="1:23" ht="35.25" customHeight="1">
      <c r="A8" s="319" t="s">
        <v>1</v>
      </c>
      <c r="B8" s="319" t="s">
        <v>29</v>
      </c>
      <c r="C8" s="319" t="s">
        <v>191</v>
      </c>
      <c r="D8" s="319" t="s">
        <v>207</v>
      </c>
      <c r="E8" s="319" t="s">
        <v>208</v>
      </c>
      <c r="F8" s="332" t="s">
        <v>268</v>
      </c>
      <c r="G8" s="333"/>
      <c r="H8" s="333"/>
      <c r="I8" s="333"/>
      <c r="J8" s="333"/>
      <c r="K8" s="323"/>
      <c r="L8" s="319" t="s">
        <v>3</v>
      </c>
      <c r="M8" s="264"/>
      <c r="N8" s="264"/>
      <c r="O8" s="214"/>
      <c r="P8" s="214"/>
      <c r="Q8" s="214"/>
      <c r="R8" s="214"/>
      <c r="S8" s="214"/>
      <c r="T8" s="214"/>
      <c r="U8" s="214"/>
      <c r="V8" s="214"/>
      <c r="W8" s="214"/>
    </row>
    <row r="9" spans="1:23" s="266" customFormat="1" ht="31.5" customHeight="1">
      <c r="A9" s="320"/>
      <c r="B9" s="320"/>
      <c r="C9" s="320"/>
      <c r="D9" s="320"/>
      <c r="E9" s="320"/>
      <c r="F9" s="324" t="s">
        <v>9</v>
      </c>
      <c r="G9" s="324"/>
      <c r="H9" s="324"/>
      <c r="I9" s="326" t="s">
        <v>235</v>
      </c>
      <c r="J9" s="325" t="s">
        <v>236</v>
      </c>
      <c r="K9" s="325"/>
      <c r="L9" s="320"/>
      <c r="M9" s="226"/>
      <c r="N9" s="226"/>
      <c r="O9" s="227"/>
      <c r="P9" s="227"/>
      <c r="Q9" s="227"/>
      <c r="R9" s="227"/>
      <c r="S9" s="227"/>
      <c r="T9" s="227"/>
      <c r="U9" s="227"/>
      <c r="V9" s="227"/>
      <c r="W9" s="227"/>
    </row>
    <row r="10" spans="1:23" s="268" customFormat="1" ht="12.75" customHeight="1">
      <c r="A10" s="320"/>
      <c r="B10" s="320"/>
      <c r="C10" s="320"/>
      <c r="D10" s="320"/>
      <c r="E10" s="320"/>
      <c r="F10" s="324"/>
      <c r="G10" s="324"/>
      <c r="H10" s="324"/>
      <c r="I10" s="327"/>
      <c r="J10" s="325"/>
      <c r="K10" s="325"/>
      <c r="L10" s="320"/>
      <c r="M10" s="323" t="s">
        <v>3</v>
      </c>
      <c r="N10" s="324" t="s">
        <v>3</v>
      </c>
      <c r="O10" s="322"/>
      <c r="P10" s="229"/>
      <c r="Q10" s="229"/>
      <c r="R10" s="229"/>
      <c r="S10" s="229"/>
      <c r="T10" s="267" t="e">
        <f>#REF!+#REF!+#REF!+#REF!+#REF!+#REF!+#REF!+#REF!+#REF!+#REF!</f>
        <v>#REF!</v>
      </c>
      <c r="U10" s="229"/>
      <c r="V10" s="229"/>
      <c r="W10" s="229"/>
    </row>
    <row r="11" spans="1:23" s="268" customFormat="1" ht="41.25" customHeight="1">
      <c r="A11" s="320"/>
      <c r="B11" s="320"/>
      <c r="C11" s="320"/>
      <c r="D11" s="320"/>
      <c r="E11" s="320"/>
      <c r="F11" s="324" t="s">
        <v>123</v>
      </c>
      <c r="G11" s="324" t="s">
        <v>10</v>
      </c>
      <c r="H11" s="324" t="s">
        <v>73</v>
      </c>
      <c r="I11" s="327"/>
      <c r="J11" s="325" t="s">
        <v>195</v>
      </c>
      <c r="K11" s="325" t="s">
        <v>73</v>
      </c>
      <c r="L11" s="320"/>
      <c r="M11" s="323"/>
      <c r="N11" s="324"/>
      <c r="O11" s="322"/>
      <c r="P11" s="229"/>
      <c r="Q11" s="269"/>
      <c r="R11" s="229"/>
      <c r="S11" s="229"/>
      <c r="T11" s="267" t="e">
        <f>#REF!+#REF!+#REF!+#REF!</f>
        <v>#REF!</v>
      </c>
      <c r="U11" s="229"/>
      <c r="V11" s="229"/>
      <c r="W11" s="229"/>
    </row>
    <row r="12" spans="1:23" s="268" customFormat="1" ht="39.75" customHeight="1">
      <c r="A12" s="321"/>
      <c r="B12" s="321"/>
      <c r="C12" s="321"/>
      <c r="D12" s="321"/>
      <c r="E12" s="321"/>
      <c r="F12" s="324"/>
      <c r="G12" s="324"/>
      <c r="H12" s="324"/>
      <c r="I12" s="328"/>
      <c r="J12" s="325"/>
      <c r="K12" s="325"/>
      <c r="L12" s="321"/>
      <c r="M12" s="323"/>
      <c r="N12" s="324"/>
      <c r="O12" s="322"/>
      <c r="P12" s="229"/>
      <c r="Q12" s="229"/>
      <c r="R12" s="229"/>
      <c r="S12" s="229"/>
      <c r="T12" s="229"/>
      <c r="U12" s="229"/>
      <c r="V12" s="229"/>
      <c r="W12" s="229"/>
    </row>
    <row r="13" spans="1:23" s="266" customFormat="1" ht="33" customHeight="1">
      <c r="A13" s="260"/>
      <c r="B13" s="260" t="s">
        <v>239</v>
      </c>
      <c r="C13" s="260"/>
      <c r="D13" s="260"/>
      <c r="E13" s="260"/>
      <c r="F13" s="261"/>
      <c r="G13" s="196"/>
      <c r="H13" s="196"/>
      <c r="I13" s="301"/>
      <c r="J13" s="196">
        <f>J14+J29+J49</f>
        <v>18062</v>
      </c>
      <c r="K13" s="196">
        <f>K14+K29+K49</f>
        <v>18062</v>
      </c>
      <c r="L13" s="197"/>
      <c r="M13" s="228"/>
      <c r="N13" s="228"/>
      <c r="O13" s="227"/>
      <c r="P13" s="227"/>
      <c r="Q13" s="227"/>
      <c r="R13" s="227"/>
      <c r="S13" s="227"/>
      <c r="T13" s="227"/>
      <c r="U13" s="227"/>
      <c r="V13" s="227"/>
      <c r="W13" s="227"/>
    </row>
    <row r="14" spans="1:23" s="266" customFormat="1" ht="41.25" customHeight="1">
      <c r="A14" s="260" t="s">
        <v>4</v>
      </c>
      <c r="B14" s="198" t="s">
        <v>201</v>
      </c>
      <c r="C14" s="260"/>
      <c r="D14" s="260"/>
      <c r="E14" s="260"/>
      <c r="F14" s="261"/>
      <c r="G14" s="196"/>
      <c r="H14" s="196"/>
      <c r="I14" s="301"/>
      <c r="J14" s="196">
        <f>J15+J21+J25</f>
        <v>11056</v>
      </c>
      <c r="K14" s="196">
        <f>K15+K21+K25</f>
        <v>11056</v>
      </c>
      <c r="L14" s="197"/>
      <c r="M14" s="228"/>
      <c r="N14" s="228"/>
      <c r="O14" s="227"/>
      <c r="P14" s="227"/>
      <c r="Q14" s="227"/>
      <c r="R14" s="227"/>
      <c r="S14" s="227"/>
      <c r="T14" s="227"/>
      <c r="U14" s="227"/>
      <c r="V14" s="227"/>
      <c r="W14" s="227"/>
    </row>
    <row r="15" spans="1:23" s="268" customFormat="1" ht="64.5" customHeight="1">
      <c r="A15" s="260">
        <v>1</v>
      </c>
      <c r="B15" s="198" t="s">
        <v>202</v>
      </c>
      <c r="C15" s="260"/>
      <c r="D15" s="260"/>
      <c r="E15" s="260"/>
      <c r="F15" s="261"/>
      <c r="G15" s="196"/>
      <c r="H15" s="196"/>
      <c r="I15" s="301"/>
      <c r="J15" s="196">
        <f>J16</f>
        <v>5926</v>
      </c>
      <c r="K15" s="196">
        <f>K16</f>
        <v>5926</v>
      </c>
      <c r="L15" s="197"/>
      <c r="M15" s="228"/>
      <c r="N15" s="228"/>
      <c r="O15" s="229" t="s">
        <v>130</v>
      </c>
      <c r="P15" s="229"/>
      <c r="Q15" s="229"/>
      <c r="R15" s="229"/>
      <c r="S15" s="229"/>
      <c r="T15" s="229"/>
      <c r="U15" s="229"/>
      <c r="V15" s="229"/>
      <c r="W15" s="229"/>
    </row>
    <row r="16" spans="1:23" s="268" customFormat="1" ht="32.25" customHeight="1">
      <c r="A16" s="203" t="s">
        <v>27</v>
      </c>
      <c r="B16" s="198" t="s">
        <v>157</v>
      </c>
      <c r="C16" s="260"/>
      <c r="D16" s="260"/>
      <c r="E16" s="260"/>
      <c r="F16" s="261"/>
      <c r="G16" s="196"/>
      <c r="H16" s="196"/>
      <c r="I16" s="301"/>
      <c r="J16" s="196">
        <f>J17</f>
        <v>5926</v>
      </c>
      <c r="K16" s="196">
        <f>K17</f>
        <v>5926</v>
      </c>
      <c r="L16" s="197"/>
      <c r="M16" s="228"/>
      <c r="N16" s="228"/>
      <c r="O16" s="229"/>
      <c r="P16" s="229"/>
      <c r="Q16" s="229"/>
      <c r="R16" s="229"/>
      <c r="S16" s="229"/>
      <c r="T16" s="229"/>
      <c r="U16" s="229"/>
      <c r="V16" s="229"/>
      <c r="W16" s="229"/>
    </row>
    <row r="17" spans="1:23" s="268" customFormat="1" ht="27" customHeight="1">
      <c r="A17" s="283" t="s">
        <v>16</v>
      </c>
      <c r="B17" s="198" t="s">
        <v>259</v>
      </c>
      <c r="C17" s="283"/>
      <c r="D17" s="283"/>
      <c r="E17" s="283"/>
      <c r="F17" s="284"/>
      <c r="G17" s="196"/>
      <c r="H17" s="196"/>
      <c r="I17" s="301"/>
      <c r="J17" s="196">
        <f>SUM(J18:J20)</f>
        <v>5926</v>
      </c>
      <c r="K17" s="196">
        <f>SUM(K18:K20)</f>
        <v>5926</v>
      </c>
      <c r="L17" s="197"/>
      <c r="M17" s="228"/>
      <c r="N17" s="228"/>
      <c r="O17" s="229"/>
      <c r="P17" s="229"/>
      <c r="Q17" s="229"/>
      <c r="R17" s="229"/>
      <c r="S17" s="229"/>
      <c r="T17" s="229"/>
      <c r="U17" s="229"/>
      <c r="V17" s="229"/>
      <c r="W17" s="229"/>
    </row>
    <row r="18" spans="1:35" s="292" customFormat="1" ht="59.25" customHeight="1">
      <c r="A18" s="286" t="s">
        <v>5</v>
      </c>
      <c r="B18" s="285" t="s">
        <v>194</v>
      </c>
      <c r="C18" s="170" t="s">
        <v>35</v>
      </c>
      <c r="D18" s="170" t="s">
        <v>44</v>
      </c>
      <c r="E18" s="170" t="s">
        <v>264</v>
      </c>
      <c r="F18" s="170" t="s">
        <v>215</v>
      </c>
      <c r="G18" s="287">
        <v>4500</v>
      </c>
      <c r="H18" s="287">
        <v>4500</v>
      </c>
      <c r="I18" s="302">
        <v>200</v>
      </c>
      <c r="J18" s="288">
        <f>K18</f>
        <v>1000</v>
      </c>
      <c r="K18" s="288">
        <v>1000</v>
      </c>
      <c r="L18" s="289"/>
      <c r="M18" s="290"/>
      <c r="N18" s="290"/>
      <c r="O18" s="291"/>
      <c r="P18" s="291"/>
      <c r="Q18" s="291"/>
      <c r="R18" s="291"/>
      <c r="S18" s="291"/>
      <c r="T18" s="291"/>
      <c r="U18" s="291"/>
      <c r="V18" s="291"/>
      <c r="W18" s="291"/>
      <c r="X18" s="268"/>
      <c r="Y18" s="268"/>
      <c r="Z18" s="268"/>
      <c r="AA18" s="270">
        <v>3906</v>
      </c>
      <c r="AB18" s="268"/>
      <c r="AC18" s="268"/>
      <c r="AD18" s="268"/>
      <c r="AE18" s="268"/>
      <c r="AF18" s="268">
        <f>5926</f>
        <v>5926</v>
      </c>
      <c r="AG18" s="268"/>
      <c r="AH18" s="268"/>
      <c r="AI18" s="268"/>
    </row>
    <row r="19" spans="1:35" s="292" customFormat="1" ht="59.25" customHeight="1">
      <c r="A19" s="286" t="s">
        <v>5</v>
      </c>
      <c r="B19" s="285" t="s">
        <v>266</v>
      </c>
      <c r="C19" s="170" t="s">
        <v>35</v>
      </c>
      <c r="D19" s="170" t="s">
        <v>44</v>
      </c>
      <c r="E19" s="170" t="s">
        <v>264</v>
      </c>
      <c r="F19" s="170" t="s">
        <v>267</v>
      </c>
      <c r="G19" s="287">
        <v>5388.102</v>
      </c>
      <c r="H19" s="287">
        <f>G19</f>
        <v>5388.102</v>
      </c>
      <c r="I19" s="302">
        <v>200</v>
      </c>
      <c r="J19" s="288">
        <v>2108</v>
      </c>
      <c r="K19" s="288">
        <v>2108</v>
      </c>
      <c r="L19" s="289"/>
      <c r="M19" s="290"/>
      <c r="N19" s="290"/>
      <c r="O19" s="291"/>
      <c r="P19" s="291"/>
      <c r="Q19" s="291"/>
      <c r="R19" s="291"/>
      <c r="S19" s="291"/>
      <c r="T19" s="291"/>
      <c r="U19" s="291"/>
      <c r="V19" s="291"/>
      <c r="W19" s="291"/>
      <c r="X19" s="268"/>
      <c r="Y19" s="268"/>
      <c r="Z19" s="268"/>
      <c r="AA19" s="270">
        <v>700</v>
      </c>
      <c r="AB19" s="268"/>
      <c r="AC19" s="268"/>
      <c r="AD19" s="268"/>
      <c r="AE19" s="268"/>
      <c r="AF19" s="268">
        <f>K16-AF18</f>
        <v>0</v>
      </c>
      <c r="AG19" s="268"/>
      <c r="AH19" s="268"/>
      <c r="AI19" s="268"/>
    </row>
    <row r="20" spans="1:35" s="292" customFormat="1" ht="59.25" customHeight="1">
      <c r="A20" s="286" t="s">
        <v>5</v>
      </c>
      <c r="B20" s="285" t="s">
        <v>255</v>
      </c>
      <c r="C20" s="170" t="s">
        <v>35</v>
      </c>
      <c r="D20" s="170" t="s">
        <v>44</v>
      </c>
      <c r="E20" s="170" t="s">
        <v>264</v>
      </c>
      <c r="F20" s="170" t="s">
        <v>256</v>
      </c>
      <c r="G20" s="287">
        <v>3808</v>
      </c>
      <c r="H20" s="287">
        <v>3808</v>
      </c>
      <c r="I20" s="302">
        <v>200</v>
      </c>
      <c r="J20" s="288">
        <v>2818</v>
      </c>
      <c r="K20" s="288">
        <v>2818</v>
      </c>
      <c r="L20" s="289"/>
      <c r="M20" s="290"/>
      <c r="N20" s="290"/>
      <c r="O20" s="291"/>
      <c r="P20" s="291"/>
      <c r="Q20" s="291"/>
      <c r="R20" s="291"/>
      <c r="S20" s="291"/>
      <c r="T20" s="291"/>
      <c r="U20" s="291"/>
      <c r="V20" s="291"/>
      <c r="W20" s="291"/>
      <c r="X20" s="268"/>
      <c r="Y20" s="268"/>
      <c r="Z20" s="268"/>
      <c r="AA20" s="270">
        <v>1076</v>
      </c>
      <c r="AB20" s="268">
        <v>12</v>
      </c>
      <c r="AC20" s="268"/>
      <c r="AD20" s="268"/>
      <c r="AE20" s="268"/>
      <c r="AF20" s="268" t="e">
        <f>#REF!-AF19</f>
        <v>#REF!</v>
      </c>
      <c r="AG20" s="268"/>
      <c r="AH20" s="268"/>
      <c r="AI20" s="268"/>
    </row>
    <row r="21" spans="1:23" s="272" customFormat="1" ht="54" customHeight="1">
      <c r="A21" s="260">
        <v>2</v>
      </c>
      <c r="B21" s="198" t="s">
        <v>200</v>
      </c>
      <c r="C21" s="260"/>
      <c r="D21" s="260"/>
      <c r="E21" s="260"/>
      <c r="F21" s="260"/>
      <c r="G21" s="196"/>
      <c r="H21" s="196"/>
      <c r="I21" s="301"/>
      <c r="J21" s="196">
        <f aca="true" t="shared" si="0" ref="J21:K23">J22</f>
        <v>2630</v>
      </c>
      <c r="K21" s="196">
        <f t="shared" si="0"/>
        <v>2630</v>
      </c>
      <c r="L21" s="197"/>
      <c r="M21" s="228"/>
      <c r="N21" s="228"/>
      <c r="O21" s="229" t="s">
        <v>130</v>
      </c>
      <c r="P21" s="271"/>
      <c r="Q21" s="271"/>
      <c r="R21" s="271"/>
      <c r="S21" s="271"/>
      <c r="T21" s="271"/>
      <c r="U21" s="271"/>
      <c r="V21" s="271"/>
      <c r="W21" s="271"/>
    </row>
    <row r="22" spans="1:30" s="272" customFormat="1" ht="33.75" customHeight="1">
      <c r="A22" s="260" t="s">
        <v>38</v>
      </c>
      <c r="B22" s="198" t="s">
        <v>238</v>
      </c>
      <c r="C22" s="260"/>
      <c r="D22" s="260"/>
      <c r="E22" s="260"/>
      <c r="F22" s="260"/>
      <c r="G22" s="196"/>
      <c r="H22" s="196"/>
      <c r="I22" s="301"/>
      <c r="J22" s="196">
        <f t="shared" si="0"/>
        <v>2630</v>
      </c>
      <c r="K22" s="196">
        <f t="shared" si="0"/>
        <v>2630</v>
      </c>
      <c r="L22" s="197"/>
      <c r="M22" s="228"/>
      <c r="N22" s="228"/>
      <c r="O22" s="229"/>
      <c r="P22" s="271"/>
      <c r="Q22" s="271"/>
      <c r="R22" s="271"/>
      <c r="S22" s="271"/>
      <c r="T22" s="271"/>
      <c r="U22" s="271"/>
      <c r="V22" s="271"/>
      <c r="W22" s="271"/>
      <c r="AD22" s="293">
        <f>AF18-K16</f>
        <v>0</v>
      </c>
    </row>
    <row r="23" spans="1:23" s="272" customFormat="1" ht="36.75" customHeight="1">
      <c r="A23" s="283" t="s">
        <v>16</v>
      </c>
      <c r="B23" s="198" t="s">
        <v>260</v>
      </c>
      <c r="C23" s="283"/>
      <c r="D23" s="283"/>
      <c r="E23" s="283"/>
      <c r="F23" s="283"/>
      <c r="G23" s="196"/>
      <c r="H23" s="196"/>
      <c r="I23" s="301"/>
      <c r="J23" s="196">
        <f t="shared" si="0"/>
        <v>2630</v>
      </c>
      <c r="K23" s="196">
        <f t="shared" si="0"/>
        <v>2630</v>
      </c>
      <c r="L23" s="197"/>
      <c r="M23" s="228"/>
      <c r="N23" s="228"/>
      <c r="O23" s="229"/>
      <c r="P23" s="271"/>
      <c r="Q23" s="271"/>
      <c r="R23" s="271"/>
      <c r="S23" s="271"/>
      <c r="T23" s="271"/>
      <c r="U23" s="271"/>
      <c r="V23" s="271"/>
      <c r="W23" s="271"/>
    </row>
    <row r="24" spans="1:29" s="274" customFormat="1" ht="67.5" customHeight="1">
      <c r="A24" s="164" t="s">
        <v>5</v>
      </c>
      <c r="B24" s="199" t="s">
        <v>197</v>
      </c>
      <c r="C24" s="232" t="s">
        <v>35</v>
      </c>
      <c r="D24" s="232" t="s">
        <v>45</v>
      </c>
      <c r="E24" s="232" t="s">
        <v>264</v>
      </c>
      <c r="F24" s="232" t="s">
        <v>223</v>
      </c>
      <c r="G24" s="182">
        <v>8000</v>
      </c>
      <c r="H24" s="182">
        <v>8000</v>
      </c>
      <c r="I24" s="303">
        <v>2630</v>
      </c>
      <c r="J24" s="182">
        <f>K24</f>
        <v>2630</v>
      </c>
      <c r="K24" s="182">
        <v>2630</v>
      </c>
      <c r="L24" s="200"/>
      <c r="M24" s="230"/>
      <c r="N24" s="230"/>
      <c r="O24" s="224"/>
      <c r="P24" s="273"/>
      <c r="Q24" s="273"/>
      <c r="R24" s="273"/>
      <c r="S24" s="273"/>
      <c r="T24" s="273"/>
      <c r="U24" s="273"/>
      <c r="V24" s="273"/>
      <c r="W24" s="273"/>
      <c r="AC24" s="274">
        <v>2409</v>
      </c>
    </row>
    <row r="25" spans="1:23" s="272" customFormat="1" ht="37.5" customHeight="1">
      <c r="A25" s="260">
        <v>3</v>
      </c>
      <c r="B25" s="198" t="s">
        <v>199</v>
      </c>
      <c r="C25" s="260"/>
      <c r="D25" s="260"/>
      <c r="E25" s="260"/>
      <c r="F25" s="260"/>
      <c r="G25" s="196"/>
      <c r="H25" s="196"/>
      <c r="I25" s="301"/>
      <c r="J25" s="196">
        <f aca="true" t="shared" si="1" ref="J25:K27">J26</f>
        <v>2500</v>
      </c>
      <c r="K25" s="196">
        <f t="shared" si="1"/>
        <v>2500</v>
      </c>
      <c r="L25" s="197"/>
      <c r="M25" s="228"/>
      <c r="N25" s="228"/>
      <c r="O25" s="229"/>
      <c r="P25" s="271"/>
      <c r="Q25" s="271"/>
      <c r="R25" s="271"/>
      <c r="S25" s="271"/>
      <c r="T25" s="271"/>
      <c r="U25" s="271"/>
      <c r="V25" s="271"/>
      <c r="W25" s="271"/>
    </row>
    <row r="26" spans="1:23" s="272" customFormat="1" ht="36" customHeight="1">
      <c r="A26" s="260" t="s">
        <v>196</v>
      </c>
      <c r="B26" s="198" t="s">
        <v>36</v>
      </c>
      <c r="C26" s="260"/>
      <c r="D26" s="260"/>
      <c r="E26" s="260"/>
      <c r="F26" s="260"/>
      <c r="G26" s="196"/>
      <c r="H26" s="196"/>
      <c r="I26" s="301"/>
      <c r="J26" s="196">
        <f t="shared" si="1"/>
        <v>2500</v>
      </c>
      <c r="K26" s="196">
        <f t="shared" si="1"/>
        <v>2500</v>
      </c>
      <c r="L26" s="197"/>
      <c r="M26" s="228"/>
      <c r="N26" s="228"/>
      <c r="O26" s="229"/>
      <c r="P26" s="271"/>
      <c r="Q26" s="271"/>
      <c r="R26" s="271"/>
      <c r="S26" s="271"/>
      <c r="T26" s="271"/>
      <c r="U26" s="271"/>
      <c r="V26" s="271"/>
      <c r="W26" s="271"/>
    </row>
    <row r="27" spans="1:23" s="272" customFormat="1" ht="42.75" customHeight="1">
      <c r="A27" s="283" t="s">
        <v>16</v>
      </c>
      <c r="B27" s="198" t="s">
        <v>260</v>
      </c>
      <c r="C27" s="283"/>
      <c r="D27" s="283"/>
      <c r="E27" s="283"/>
      <c r="F27" s="284"/>
      <c r="G27" s="196"/>
      <c r="H27" s="196"/>
      <c r="I27" s="301"/>
      <c r="J27" s="196">
        <f t="shared" si="1"/>
        <v>2500</v>
      </c>
      <c r="K27" s="196">
        <f t="shared" si="1"/>
        <v>2500</v>
      </c>
      <c r="L27" s="197"/>
      <c r="M27" s="228"/>
      <c r="N27" s="228"/>
      <c r="O27" s="229"/>
      <c r="P27" s="271"/>
      <c r="Q27" s="271"/>
      <c r="R27" s="271"/>
      <c r="S27" s="271"/>
      <c r="T27" s="271"/>
      <c r="U27" s="271"/>
      <c r="V27" s="271"/>
      <c r="W27" s="271"/>
    </row>
    <row r="28" spans="1:23" s="272" customFormat="1" ht="49.5">
      <c r="A28" s="164" t="s">
        <v>206</v>
      </c>
      <c r="B28" s="199" t="s">
        <v>214</v>
      </c>
      <c r="C28" s="232" t="s">
        <v>35</v>
      </c>
      <c r="D28" s="232" t="s">
        <v>45</v>
      </c>
      <c r="E28" s="232" t="s">
        <v>264</v>
      </c>
      <c r="F28" s="232" t="s">
        <v>221</v>
      </c>
      <c r="G28" s="202">
        <v>11163</v>
      </c>
      <c r="H28" s="202">
        <v>11163</v>
      </c>
      <c r="I28" s="302">
        <v>7213.611075</v>
      </c>
      <c r="J28" s="182">
        <f>K28</f>
        <v>2500</v>
      </c>
      <c r="K28" s="182">
        <v>2500</v>
      </c>
      <c r="L28" s="200"/>
      <c r="M28" s="230"/>
      <c r="N28" s="230"/>
      <c r="O28" s="229"/>
      <c r="P28" s="271"/>
      <c r="Q28" s="271"/>
      <c r="R28" s="271"/>
      <c r="S28" s="271"/>
      <c r="T28" s="271"/>
      <c r="U28" s="271"/>
      <c r="V28" s="271"/>
      <c r="W28" s="271"/>
    </row>
    <row r="29" spans="1:23" s="268" customFormat="1" ht="33.75" customHeight="1">
      <c r="A29" s="260" t="s">
        <v>6</v>
      </c>
      <c r="B29" s="198" t="s">
        <v>222</v>
      </c>
      <c r="C29" s="260"/>
      <c r="D29" s="260"/>
      <c r="E29" s="260"/>
      <c r="F29" s="197"/>
      <c r="G29" s="196"/>
      <c r="H29" s="196"/>
      <c r="I29" s="301"/>
      <c r="J29" s="196">
        <f>J30+J31</f>
        <v>6136</v>
      </c>
      <c r="K29" s="196">
        <f>K30+K31</f>
        <v>6136</v>
      </c>
      <c r="L29" s="197"/>
      <c r="M29" s="228"/>
      <c r="N29" s="228"/>
      <c r="O29" s="229"/>
      <c r="P29" s="229"/>
      <c r="Q29" s="229"/>
      <c r="R29" s="229"/>
      <c r="S29" s="229"/>
      <c r="T29" s="229"/>
      <c r="U29" s="229"/>
      <c r="V29" s="229"/>
      <c r="W29" s="229"/>
    </row>
    <row r="30" spans="1:23" s="268" customFormat="1" ht="33.75" customHeight="1">
      <c r="A30" s="260">
        <v>1</v>
      </c>
      <c r="B30" s="198" t="s">
        <v>224</v>
      </c>
      <c r="C30" s="260"/>
      <c r="D30" s="260"/>
      <c r="E30" s="260"/>
      <c r="F30" s="197"/>
      <c r="G30" s="196"/>
      <c r="H30" s="196"/>
      <c r="I30" s="301"/>
      <c r="J30" s="196">
        <f>K30</f>
        <v>500</v>
      </c>
      <c r="K30" s="196">
        <v>500</v>
      </c>
      <c r="L30" s="197" t="s">
        <v>231</v>
      </c>
      <c r="M30" s="228"/>
      <c r="N30" s="228"/>
      <c r="O30" s="229"/>
      <c r="P30" s="229"/>
      <c r="Q30" s="229"/>
      <c r="R30" s="229"/>
      <c r="S30" s="229"/>
      <c r="T30" s="229"/>
      <c r="U30" s="229"/>
      <c r="V30" s="229"/>
      <c r="W30" s="229"/>
    </row>
    <row r="31" spans="1:23" s="268" customFormat="1" ht="81.75" customHeight="1">
      <c r="A31" s="260">
        <v>2</v>
      </c>
      <c r="B31" s="198" t="s">
        <v>225</v>
      </c>
      <c r="C31" s="260"/>
      <c r="D31" s="260"/>
      <c r="E31" s="260"/>
      <c r="F31" s="197"/>
      <c r="G31" s="196">
        <f>G34+G35</f>
        <v>0</v>
      </c>
      <c r="H31" s="196">
        <f>H34+H35</f>
        <v>0</v>
      </c>
      <c r="I31" s="301"/>
      <c r="J31" s="196">
        <f>J34+J35+J33+J32</f>
        <v>5636</v>
      </c>
      <c r="K31" s="196">
        <f>K34+K35+K33+K32</f>
        <v>5636</v>
      </c>
      <c r="L31" s="197" t="s">
        <v>192</v>
      </c>
      <c r="M31" s="228"/>
      <c r="N31" s="228"/>
      <c r="O31" s="229"/>
      <c r="P31" s="229"/>
      <c r="Q31" s="229"/>
      <c r="R31" s="229"/>
      <c r="S31" s="229"/>
      <c r="T31" s="229"/>
      <c r="U31" s="229"/>
      <c r="V31" s="229"/>
      <c r="W31" s="229"/>
    </row>
    <row r="32" spans="1:23" s="268" customFormat="1" ht="122.25" customHeight="1">
      <c r="A32" s="260" t="s">
        <v>38</v>
      </c>
      <c r="B32" s="198" t="s">
        <v>246</v>
      </c>
      <c r="C32" s="260"/>
      <c r="D32" s="260"/>
      <c r="E32" s="260"/>
      <c r="F32" s="197"/>
      <c r="G32" s="196"/>
      <c r="H32" s="196"/>
      <c r="I32" s="301"/>
      <c r="J32" s="196">
        <f>K32</f>
        <v>736</v>
      </c>
      <c r="K32" s="196">
        <v>736</v>
      </c>
      <c r="L32" s="197"/>
      <c r="M32" s="228"/>
      <c r="N32" s="228"/>
      <c r="O32" s="229"/>
      <c r="P32" s="229"/>
      <c r="Q32" s="229"/>
      <c r="R32" s="229"/>
      <c r="S32" s="229"/>
      <c r="T32" s="229"/>
      <c r="U32" s="229"/>
      <c r="V32" s="229"/>
      <c r="W32" s="229"/>
    </row>
    <row r="33" spans="1:23" s="268" customFormat="1" ht="92.25" customHeight="1">
      <c r="A33" s="260" t="s">
        <v>39</v>
      </c>
      <c r="B33" s="198" t="s">
        <v>247</v>
      </c>
      <c r="C33" s="260"/>
      <c r="D33" s="260"/>
      <c r="E33" s="260"/>
      <c r="F33" s="197"/>
      <c r="G33" s="196"/>
      <c r="H33" s="196"/>
      <c r="I33" s="301"/>
      <c r="J33" s="196">
        <v>1000</v>
      </c>
      <c r="K33" s="196">
        <v>1000</v>
      </c>
      <c r="L33" s="197"/>
      <c r="M33" s="228"/>
      <c r="N33" s="228"/>
      <c r="O33" s="229"/>
      <c r="P33" s="229"/>
      <c r="Q33" s="229"/>
      <c r="R33" s="229"/>
      <c r="S33" s="229"/>
      <c r="T33" s="229"/>
      <c r="U33" s="229"/>
      <c r="V33" s="229"/>
      <c r="W33" s="229"/>
    </row>
    <row r="34" spans="1:23" s="268" customFormat="1" ht="78" customHeight="1">
      <c r="A34" s="260" t="s">
        <v>251</v>
      </c>
      <c r="B34" s="198" t="s">
        <v>237</v>
      </c>
      <c r="C34" s="260" t="s">
        <v>43</v>
      </c>
      <c r="D34" s="260"/>
      <c r="E34" s="260"/>
      <c r="F34" s="260"/>
      <c r="G34" s="196"/>
      <c r="H34" s="196"/>
      <c r="I34" s="301"/>
      <c r="J34" s="196">
        <v>500</v>
      </c>
      <c r="K34" s="196">
        <v>500</v>
      </c>
      <c r="L34" s="200"/>
      <c r="M34" s="228"/>
      <c r="N34" s="228"/>
      <c r="O34" s="229"/>
      <c r="P34" s="229"/>
      <c r="Q34" s="229"/>
      <c r="R34" s="229"/>
      <c r="S34" s="229"/>
      <c r="T34" s="229"/>
      <c r="U34" s="229"/>
      <c r="V34" s="229"/>
      <c r="W34" s="229"/>
    </row>
    <row r="35" spans="1:23" s="268" customFormat="1" ht="26.25" customHeight="1">
      <c r="A35" s="260" t="s">
        <v>252</v>
      </c>
      <c r="B35" s="198" t="s">
        <v>244</v>
      </c>
      <c r="C35" s="260"/>
      <c r="D35" s="260"/>
      <c r="E35" s="260"/>
      <c r="F35" s="260"/>
      <c r="G35" s="196"/>
      <c r="H35" s="196"/>
      <c r="I35" s="301"/>
      <c r="J35" s="196">
        <f>J36+J39</f>
        <v>3400</v>
      </c>
      <c r="K35" s="196">
        <f>K36+K39</f>
        <v>3400</v>
      </c>
      <c r="L35" s="246"/>
      <c r="M35" s="228"/>
      <c r="N35" s="228"/>
      <c r="O35" s="229"/>
      <c r="P35" s="229"/>
      <c r="Q35" s="229"/>
      <c r="R35" s="229"/>
      <c r="S35" s="229"/>
      <c r="T35" s="229"/>
      <c r="U35" s="229"/>
      <c r="V35" s="229"/>
      <c r="W35" s="229"/>
    </row>
    <row r="36" spans="1:23" s="268" customFormat="1" ht="36.75" customHeight="1">
      <c r="A36" s="260" t="s">
        <v>253</v>
      </c>
      <c r="B36" s="198" t="s">
        <v>33</v>
      </c>
      <c r="C36" s="260"/>
      <c r="D36" s="260"/>
      <c r="E36" s="260"/>
      <c r="F36" s="260"/>
      <c r="G36" s="196">
        <v>0</v>
      </c>
      <c r="H36" s="196">
        <v>0</v>
      </c>
      <c r="I36" s="301"/>
      <c r="J36" s="196">
        <f>J37+J38</f>
        <v>200</v>
      </c>
      <c r="K36" s="196">
        <f>K37+K38</f>
        <v>200</v>
      </c>
      <c r="L36" s="197"/>
      <c r="M36" s="228"/>
      <c r="N36" s="228"/>
      <c r="O36" s="229"/>
      <c r="P36" s="229"/>
      <c r="Q36" s="229"/>
      <c r="R36" s="229"/>
      <c r="S36" s="229"/>
      <c r="T36" s="229"/>
      <c r="U36" s="229"/>
      <c r="V36" s="229"/>
      <c r="W36" s="229"/>
    </row>
    <row r="37" spans="1:23" s="272" customFormat="1" ht="86.25" customHeight="1">
      <c r="A37" s="164" t="s">
        <v>5</v>
      </c>
      <c r="B37" s="199" t="s">
        <v>217</v>
      </c>
      <c r="C37" s="232" t="s">
        <v>35</v>
      </c>
      <c r="D37" s="232" t="s">
        <v>17</v>
      </c>
      <c r="E37" s="232" t="s">
        <v>264</v>
      </c>
      <c r="F37" s="232" t="s">
        <v>219</v>
      </c>
      <c r="G37" s="182">
        <v>104248</v>
      </c>
      <c r="H37" s="182">
        <v>104248</v>
      </c>
      <c r="I37" s="304"/>
      <c r="J37" s="182">
        <v>100</v>
      </c>
      <c r="K37" s="182">
        <v>100</v>
      </c>
      <c r="L37" s="202"/>
      <c r="M37" s="230"/>
      <c r="N37" s="230"/>
      <c r="O37" s="229"/>
      <c r="P37" s="271"/>
      <c r="Q37" s="271"/>
      <c r="R37" s="271"/>
      <c r="S37" s="271"/>
      <c r="T37" s="271"/>
      <c r="U37" s="271"/>
      <c r="V37" s="271"/>
      <c r="W37" s="271"/>
    </row>
    <row r="38" spans="1:23" s="272" customFormat="1" ht="78" customHeight="1">
      <c r="A38" s="164" t="s">
        <v>5</v>
      </c>
      <c r="B38" s="199" t="s">
        <v>218</v>
      </c>
      <c r="C38" s="232" t="s">
        <v>35</v>
      </c>
      <c r="D38" s="232" t="s">
        <v>17</v>
      </c>
      <c r="E38" s="232" t="s">
        <v>264</v>
      </c>
      <c r="F38" s="232" t="s">
        <v>220</v>
      </c>
      <c r="G38" s="182">
        <f>H38</f>
        <v>149882</v>
      </c>
      <c r="H38" s="182">
        <v>149882</v>
      </c>
      <c r="I38" s="304"/>
      <c r="J38" s="182">
        <v>100</v>
      </c>
      <c r="K38" s="182">
        <v>100</v>
      </c>
      <c r="L38" s="202"/>
      <c r="M38" s="230"/>
      <c r="N38" s="230"/>
      <c r="O38" s="229"/>
      <c r="P38" s="271"/>
      <c r="Q38" s="271"/>
      <c r="R38" s="271"/>
      <c r="S38" s="271"/>
      <c r="T38" s="271"/>
      <c r="U38" s="271"/>
      <c r="V38" s="271"/>
      <c r="W38" s="271"/>
    </row>
    <row r="39" spans="1:27" s="268" customFormat="1" ht="36.75" customHeight="1">
      <c r="A39" s="260" t="s">
        <v>254</v>
      </c>
      <c r="B39" s="198" t="s">
        <v>204</v>
      </c>
      <c r="C39" s="260"/>
      <c r="D39" s="260"/>
      <c r="E39" s="260"/>
      <c r="F39" s="260"/>
      <c r="G39" s="196"/>
      <c r="H39" s="196"/>
      <c r="I39" s="301"/>
      <c r="J39" s="196">
        <f>J40+J42+J45</f>
        <v>3200</v>
      </c>
      <c r="K39" s="196">
        <f>K40+K42+K45</f>
        <v>3200</v>
      </c>
      <c r="L39" s="197"/>
      <c r="M39" s="228"/>
      <c r="N39" s="228"/>
      <c r="O39" s="229"/>
      <c r="P39" s="229"/>
      <c r="Q39" s="229"/>
      <c r="R39" s="229"/>
      <c r="S39" s="229"/>
      <c r="T39" s="229"/>
      <c r="U39" s="229"/>
      <c r="V39" s="229"/>
      <c r="W39" s="229"/>
      <c r="AA39" s="275" t="e">
        <f>#REF!-#REF!</f>
        <v>#REF!</v>
      </c>
    </row>
    <row r="40" spans="1:23" s="268" customFormat="1" ht="64.5" customHeight="1">
      <c r="A40" s="260" t="s">
        <v>16</v>
      </c>
      <c r="B40" s="198" t="s">
        <v>205</v>
      </c>
      <c r="C40" s="260"/>
      <c r="D40" s="260"/>
      <c r="E40" s="260"/>
      <c r="F40" s="197"/>
      <c r="G40" s="196"/>
      <c r="H40" s="196"/>
      <c r="I40" s="301"/>
      <c r="J40" s="196">
        <f>SUM(J41:J41)</f>
        <v>1000</v>
      </c>
      <c r="K40" s="196">
        <f>SUM(K41:K41)</f>
        <v>1000</v>
      </c>
      <c r="L40" s="197"/>
      <c r="M40" s="228"/>
      <c r="N40" s="228"/>
      <c r="O40" s="229"/>
      <c r="P40" s="229"/>
      <c r="Q40" s="229"/>
      <c r="R40" s="229"/>
      <c r="S40" s="229"/>
      <c r="T40" s="229"/>
      <c r="U40" s="229"/>
      <c r="V40" s="229"/>
      <c r="W40" s="229"/>
    </row>
    <row r="41" spans="1:35" s="298" customFormat="1" ht="66">
      <c r="A41" s="286" t="s">
        <v>5</v>
      </c>
      <c r="B41" s="285" t="s">
        <v>261</v>
      </c>
      <c r="C41" s="170" t="s">
        <v>35</v>
      </c>
      <c r="D41" s="170" t="s">
        <v>17</v>
      </c>
      <c r="E41" s="170">
        <v>2019</v>
      </c>
      <c r="F41" s="170" t="s">
        <v>216</v>
      </c>
      <c r="G41" s="287">
        <v>26350.926</v>
      </c>
      <c r="H41" s="287">
        <v>26350.926</v>
      </c>
      <c r="I41" s="302">
        <v>5014.715828</v>
      </c>
      <c r="J41" s="288">
        <f>K41</f>
        <v>1000</v>
      </c>
      <c r="K41" s="288">
        <v>1000</v>
      </c>
      <c r="L41" s="289"/>
      <c r="M41" s="290"/>
      <c r="N41" s="290"/>
      <c r="O41" s="291"/>
      <c r="P41" s="297"/>
      <c r="Q41" s="297"/>
      <c r="R41" s="297"/>
      <c r="S41" s="297"/>
      <c r="T41" s="297"/>
      <c r="U41" s="297"/>
      <c r="V41" s="297"/>
      <c r="W41" s="297"/>
      <c r="X41" s="276"/>
      <c r="Y41" s="277"/>
      <c r="Z41" s="277"/>
      <c r="AA41" s="277"/>
      <c r="AB41" s="300">
        <v>4825.257961</v>
      </c>
      <c r="AC41" s="300"/>
      <c r="AD41" s="300">
        <f>AB41-J35</f>
        <v>1425.2579610000003</v>
      </c>
      <c r="AE41" s="300"/>
      <c r="AF41" s="300">
        <v>189.457867</v>
      </c>
      <c r="AG41" s="277"/>
      <c r="AH41" s="277"/>
      <c r="AI41" s="277"/>
    </row>
    <row r="42" spans="1:28" s="272" customFormat="1" ht="39" customHeight="1">
      <c r="A42" s="260" t="s">
        <v>18</v>
      </c>
      <c r="B42" s="198" t="s">
        <v>260</v>
      </c>
      <c r="C42" s="260"/>
      <c r="D42" s="260"/>
      <c r="E42" s="260"/>
      <c r="F42" s="261">
        <f>SUM(F43:F43)</f>
        <v>0</v>
      </c>
      <c r="G42" s="196"/>
      <c r="H42" s="196"/>
      <c r="I42" s="301"/>
      <c r="J42" s="196">
        <f>SUM(J43:J44)</f>
        <v>232</v>
      </c>
      <c r="K42" s="196">
        <f>SUM(K43:K44)</f>
        <v>232</v>
      </c>
      <c r="L42" s="197"/>
      <c r="M42" s="228"/>
      <c r="N42" s="228"/>
      <c r="O42" s="229"/>
      <c r="P42" s="271"/>
      <c r="Q42" s="271"/>
      <c r="R42" s="271"/>
      <c r="S42" s="271"/>
      <c r="T42" s="271"/>
      <c r="U42" s="271"/>
      <c r="V42" s="271"/>
      <c r="W42" s="271"/>
      <c r="AB42" s="299">
        <f>AB41+AF41</f>
        <v>5014.715828</v>
      </c>
    </row>
    <row r="43" spans="1:23" s="274" customFormat="1" ht="73.5" customHeight="1">
      <c r="A43" s="164" t="s">
        <v>5</v>
      </c>
      <c r="B43" s="199" t="s">
        <v>214</v>
      </c>
      <c r="C43" s="232" t="s">
        <v>35</v>
      </c>
      <c r="D43" s="232" t="s">
        <v>45</v>
      </c>
      <c r="E43" s="232" t="s">
        <v>264</v>
      </c>
      <c r="F43" s="232" t="s">
        <v>221</v>
      </c>
      <c r="G43" s="202">
        <v>11163</v>
      </c>
      <c r="H43" s="202">
        <v>11163</v>
      </c>
      <c r="I43" s="303">
        <v>639.393082</v>
      </c>
      <c r="J43" s="182">
        <v>109</v>
      </c>
      <c r="K43" s="182">
        <v>109</v>
      </c>
      <c r="L43" s="200"/>
      <c r="M43" s="230"/>
      <c r="N43" s="230"/>
      <c r="O43" s="224"/>
      <c r="P43" s="273"/>
      <c r="Q43" s="273"/>
      <c r="R43" s="273"/>
      <c r="S43" s="273"/>
      <c r="T43" s="273"/>
      <c r="U43" s="273"/>
      <c r="V43" s="273"/>
      <c r="W43" s="273"/>
    </row>
    <row r="44" spans="1:29" s="274" customFormat="1" ht="75" customHeight="1">
      <c r="A44" s="164" t="s">
        <v>5</v>
      </c>
      <c r="B44" s="199" t="s">
        <v>249</v>
      </c>
      <c r="C44" s="232" t="s">
        <v>35</v>
      </c>
      <c r="D44" s="232" t="s">
        <v>17</v>
      </c>
      <c r="E44" s="232" t="s">
        <v>264</v>
      </c>
      <c r="F44" s="200" t="s">
        <v>250</v>
      </c>
      <c r="G44" s="182">
        <v>4967.05</v>
      </c>
      <c r="H44" s="182">
        <v>4967.05</v>
      </c>
      <c r="I44" s="303">
        <v>3836.54718</v>
      </c>
      <c r="J44" s="182">
        <f>K44</f>
        <v>123</v>
      </c>
      <c r="K44" s="182">
        <v>123</v>
      </c>
      <c r="L44" s="200"/>
      <c r="M44" s="230"/>
      <c r="N44" s="230"/>
      <c r="O44" s="224"/>
      <c r="P44" s="273"/>
      <c r="Q44" s="273"/>
      <c r="R44" s="273"/>
      <c r="S44" s="273"/>
      <c r="T44" s="273"/>
      <c r="U44" s="273"/>
      <c r="V44" s="273"/>
      <c r="W44" s="273"/>
      <c r="AC44" s="274">
        <f>3250-2811</f>
        <v>439</v>
      </c>
    </row>
    <row r="45" spans="1:23" s="272" customFormat="1" ht="28.5" customHeight="1">
      <c r="A45" s="283" t="s">
        <v>19</v>
      </c>
      <c r="B45" s="198" t="s">
        <v>259</v>
      </c>
      <c r="C45" s="283"/>
      <c r="D45" s="283"/>
      <c r="E45" s="283"/>
      <c r="F45" s="197"/>
      <c r="G45" s="196"/>
      <c r="H45" s="196"/>
      <c r="I45" s="301"/>
      <c r="J45" s="196">
        <f>SUM(J46:J48)</f>
        <v>1968</v>
      </c>
      <c r="K45" s="196">
        <f>SUM(K46:K48)</f>
        <v>1968</v>
      </c>
      <c r="L45" s="197"/>
      <c r="M45" s="228"/>
      <c r="N45" s="228"/>
      <c r="O45" s="229"/>
      <c r="P45" s="271"/>
      <c r="Q45" s="271"/>
      <c r="R45" s="271"/>
      <c r="S45" s="271"/>
      <c r="T45" s="271"/>
      <c r="U45" s="271"/>
      <c r="V45" s="271"/>
      <c r="W45" s="271"/>
    </row>
    <row r="46" spans="1:35" s="296" customFormat="1" ht="64.5" customHeight="1">
      <c r="A46" s="286" t="s">
        <v>5</v>
      </c>
      <c r="B46" s="285" t="s">
        <v>262</v>
      </c>
      <c r="C46" s="170" t="s">
        <v>35</v>
      </c>
      <c r="D46" s="170" t="s">
        <v>17</v>
      </c>
      <c r="E46" s="170" t="s">
        <v>263</v>
      </c>
      <c r="F46" s="289" t="s">
        <v>265</v>
      </c>
      <c r="G46" s="288">
        <v>1292.196</v>
      </c>
      <c r="H46" s="288">
        <v>1292.196</v>
      </c>
      <c r="I46" s="303"/>
      <c r="J46" s="288">
        <v>1000</v>
      </c>
      <c r="K46" s="288">
        <v>1000</v>
      </c>
      <c r="L46" s="289"/>
      <c r="M46" s="290"/>
      <c r="N46" s="290"/>
      <c r="O46" s="294"/>
      <c r="P46" s="295"/>
      <c r="Q46" s="295"/>
      <c r="R46" s="295"/>
      <c r="S46" s="295"/>
      <c r="T46" s="295"/>
      <c r="U46" s="295"/>
      <c r="V46" s="295"/>
      <c r="W46" s="295"/>
      <c r="X46" s="274"/>
      <c r="Y46" s="274"/>
      <c r="Z46" s="274"/>
      <c r="AA46" s="274"/>
      <c r="AB46" s="274"/>
      <c r="AC46" s="274"/>
      <c r="AD46" s="274"/>
      <c r="AE46" s="274"/>
      <c r="AF46" s="274"/>
      <c r="AG46" s="274"/>
      <c r="AH46" s="274"/>
      <c r="AI46" s="274"/>
    </row>
    <row r="47" spans="1:23" s="274" customFormat="1" ht="75" customHeight="1">
      <c r="A47" s="164" t="s">
        <v>5</v>
      </c>
      <c r="B47" s="199" t="s">
        <v>255</v>
      </c>
      <c r="C47" s="232" t="s">
        <v>35</v>
      </c>
      <c r="D47" s="232" t="s">
        <v>17</v>
      </c>
      <c r="E47" s="232" t="s">
        <v>263</v>
      </c>
      <c r="F47" s="200" t="s">
        <v>256</v>
      </c>
      <c r="G47" s="182">
        <v>3808</v>
      </c>
      <c r="H47" s="182">
        <v>3808</v>
      </c>
      <c r="I47" s="304"/>
      <c r="J47" s="182">
        <v>611</v>
      </c>
      <c r="K47" s="182">
        <v>611</v>
      </c>
      <c r="L47" s="200"/>
      <c r="M47" s="230"/>
      <c r="N47" s="230"/>
      <c r="O47" s="224"/>
      <c r="P47" s="273"/>
      <c r="Q47" s="273"/>
      <c r="R47" s="273"/>
      <c r="S47" s="273"/>
      <c r="T47" s="273"/>
      <c r="U47" s="273"/>
      <c r="V47" s="273"/>
      <c r="W47" s="273"/>
    </row>
    <row r="48" spans="1:23" s="274" customFormat="1" ht="75" customHeight="1">
      <c r="A48" s="164" t="s">
        <v>5</v>
      </c>
      <c r="B48" s="199" t="s">
        <v>257</v>
      </c>
      <c r="C48" s="232" t="s">
        <v>35</v>
      </c>
      <c r="D48" s="232" t="s">
        <v>17</v>
      </c>
      <c r="E48" s="232" t="s">
        <v>263</v>
      </c>
      <c r="F48" s="200" t="s">
        <v>258</v>
      </c>
      <c r="G48" s="182">
        <v>4842</v>
      </c>
      <c r="H48" s="182">
        <v>4842</v>
      </c>
      <c r="I48" s="304"/>
      <c r="J48" s="182">
        <v>357</v>
      </c>
      <c r="K48" s="182">
        <v>357</v>
      </c>
      <c r="L48" s="200"/>
      <c r="M48" s="230"/>
      <c r="N48" s="230"/>
      <c r="O48" s="224"/>
      <c r="P48" s="273"/>
      <c r="Q48" s="273"/>
      <c r="R48" s="273"/>
      <c r="S48" s="273"/>
      <c r="T48" s="273"/>
      <c r="U48" s="273"/>
      <c r="V48" s="273"/>
      <c r="W48" s="273"/>
    </row>
    <row r="49" spans="1:71" s="272" customFormat="1" ht="54.75" customHeight="1">
      <c r="A49" s="260" t="s">
        <v>212</v>
      </c>
      <c r="B49" s="198" t="s">
        <v>203</v>
      </c>
      <c r="C49" s="260"/>
      <c r="D49" s="260"/>
      <c r="E49" s="260"/>
      <c r="F49" s="260"/>
      <c r="G49" s="196">
        <f aca="true" t="shared" si="2" ref="G49:N49">G50+G53</f>
        <v>0</v>
      </c>
      <c r="H49" s="196">
        <f t="shared" si="2"/>
        <v>0</v>
      </c>
      <c r="I49" s="301">
        <f t="shared" si="2"/>
        <v>0</v>
      </c>
      <c r="J49" s="196">
        <f aca="true" t="shared" si="3" ref="J49:K51">J50</f>
        <v>870</v>
      </c>
      <c r="K49" s="196">
        <f t="shared" si="3"/>
        <v>870</v>
      </c>
      <c r="L49" s="196">
        <f t="shared" si="2"/>
        <v>0</v>
      </c>
      <c r="M49" s="204">
        <f t="shared" si="2"/>
        <v>870</v>
      </c>
      <c r="N49" s="204">
        <f t="shared" si="2"/>
        <v>870</v>
      </c>
      <c r="O49" s="260"/>
      <c r="P49" s="196">
        <f aca="true" t="shared" si="4" ref="P49:W49">P50+P53</f>
        <v>0</v>
      </c>
      <c r="Q49" s="196">
        <f t="shared" si="4"/>
        <v>0</v>
      </c>
      <c r="R49" s="196">
        <f t="shared" si="4"/>
        <v>0</v>
      </c>
      <c r="S49" s="196">
        <f t="shared" si="4"/>
        <v>0</v>
      </c>
      <c r="T49" s="196">
        <f t="shared" si="4"/>
        <v>0</v>
      </c>
      <c r="U49" s="196">
        <f t="shared" si="4"/>
        <v>0</v>
      </c>
      <c r="V49" s="204">
        <f t="shared" si="4"/>
        <v>870</v>
      </c>
      <c r="W49" s="249">
        <f t="shared" si="4"/>
        <v>870</v>
      </c>
      <c r="X49" s="251"/>
      <c r="Y49" s="252"/>
      <c r="Z49" s="252"/>
      <c r="AA49" s="252"/>
      <c r="AB49" s="252"/>
      <c r="AC49" s="252"/>
      <c r="AD49" s="252"/>
      <c r="AE49" s="253"/>
      <c r="AF49" s="253"/>
      <c r="AG49" s="251"/>
      <c r="AH49" s="253"/>
      <c r="AI49" s="253"/>
      <c r="AJ49" s="253"/>
      <c r="AK49" s="253"/>
      <c r="AL49" s="253"/>
      <c r="AM49" s="253"/>
      <c r="AN49" s="253"/>
      <c r="AO49" s="253"/>
      <c r="AP49" s="251"/>
      <c r="AQ49" s="252"/>
      <c r="AR49" s="252"/>
      <c r="AS49" s="252"/>
      <c r="AT49" s="252"/>
      <c r="AU49" s="252"/>
      <c r="AV49" s="252"/>
      <c r="AW49" s="252"/>
      <c r="AX49" s="252"/>
      <c r="AY49" s="251"/>
      <c r="AZ49" s="252"/>
      <c r="BA49" s="252"/>
      <c r="BB49" s="252"/>
      <c r="BC49" s="252"/>
      <c r="BD49" s="252"/>
      <c r="BE49" s="252"/>
      <c r="BF49" s="252"/>
      <c r="BG49" s="252"/>
      <c r="BH49" s="254"/>
      <c r="BI49" s="255"/>
      <c r="BJ49" s="255"/>
      <c r="BK49" s="229"/>
      <c r="BL49" s="271"/>
      <c r="BM49" s="271"/>
      <c r="BN49" s="271"/>
      <c r="BO49" s="271"/>
      <c r="BP49" s="271"/>
      <c r="BQ49" s="271"/>
      <c r="BR49" s="271"/>
      <c r="BS49" s="271"/>
    </row>
    <row r="50" spans="1:71" s="272" customFormat="1" ht="36" customHeight="1">
      <c r="A50" s="260">
        <v>1</v>
      </c>
      <c r="B50" s="198" t="s">
        <v>157</v>
      </c>
      <c r="C50" s="260"/>
      <c r="D50" s="260"/>
      <c r="E50" s="260"/>
      <c r="F50" s="260"/>
      <c r="G50" s="196"/>
      <c r="H50" s="196"/>
      <c r="I50" s="301"/>
      <c r="J50" s="196">
        <f t="shared" si="3"/>
        <v>870</v>
      </c>
      <c r="K50" s="196">
        <f t="shared" si="3"/>
        <v>870</v>
      </c>
      <c r="L50" s="196">
        <f>SUM(L52:L52)</f>
        <v>0</v>
      </c>
      <c r="M50" s="204">
        <f>SUM(M52:M52)</f>
        <v>870</v>
      </c>
      <c r="N50" s="204">
        <f>SUM(N52:N52)</f>
        <v>870</v>
      </c>
      <c r="O50" s="260"/>
      <c r="P50" s="196"/>
      <c r="Q50" s="196"/>
      <c r="R50" s="196"/>
      <c r="S50" s="196"/>
      <c r="T50" s="196">
        <f>SUM(T52:T52)</f>
        <v>0</v>
      </c>
      <c r="U50" s="196">
        <f>SUM(U52:U52)</f>
        <v>0</v>
      </c>
      <c r="V50" s="204">
        <f>SUM(V52:V52)</f>
        <v>870</v>
      </c>
      <c r="W50" s="249">
        <f>SUM(W52:W52)</f>
        <v>870</v>
      </c>
      <c r="X50" s="251"/>
      <c r="Y50" s="252"/>
      <c r="Z50" s="252"/>
      <c r="AA50" s="252"/>
      <c r="AB50" s="252"/>
      <c r="AC50" s="252"/>
      <c r="AD50" s="252"/>
      <c r="AE50" s="253"/>
      <c r="AF50" s="253"/>
      <c r="AG50" s="251"/>
      <c r="AH50" s="253"/>
      <c r="AI50" s="253"/>
      <c r="AJ50" s="253"/>
      <c r="AK50" s="253"/>
      <c r="AL50" s="253"/>
      <c r="AM50" s="253"/>
      <c r="AN50" s="253"/>
      <c r="AO50" s="253"/>
      <c r="AP50" s="251"/>
      <c r="AQ50" s="252"/>
      <c r="AR50" s="252"/>
      <c r="AS50" s="252"/>
      <c r="AT50" s="252"/>
      <c r="AU50" s="252"/>
      <c r="AV50" s="252"/>
      <c r="AW50" s="252"/>
      <c r="AX50" s="252"/>
      <c r="AY50" s="251"/>
      <c r="AZ50" s="252"/>
      <c r="BA50" s="252"/>
      <c r="BB50" s="252"/>
      <c r="BC50" s="252"/>
      <c r="BD50" s="252"/>
      <c r="BE50" s="252"/>
      <c r="BF50" s="252"/>
      <c r="BG50" s="252"/>
      <c r="BH50" s="254"/>
      <c r="BI50" s="255"/>
      <c r="BJ50" s="255"/>
      <c r="BK50" s="229"/>
      <c r="BL50" s="271"/>
      <c r="BM50" s="271"/>
      <c r="BN50" s="271"/>
      <c r="BO50" s="271"/>
      <c r="BP50" s="271"/>
      <c r="BQ50" s="271"/>
      <c r="BR50" s="271"/>
      <c r="BS50" s="271"/>
    </row>
    <row r="51" spans="1:71" s="272" customFormat="1" ht="37.5" customHeight="1">
      <c r="A51" s="283" t="s">
        <v>16</v>
      </c>
      <c r="B51" s="198" t="s">
        <v>260</v>
      </c>
      <c r="C51" s="283"/>
      <c r="D51" s="283"/>
      <c r="E51" s="283"/>
      <c r="F51" s="283"/>
      <c r="G51" s="196"/>
      <c r="H51" s="196"/>
      <c r="I51" s="301"/>
      <c r="J51" s="196">
        <f t="shared" si="3"/>
        <v>870</v>
      </c>
      <c r="K51" s="196">
        <f t="shared" si="3"/>
        <v>870</v>
      </c>
      <c r="L51" s="196"/>
      <c r="M51" s="204"/>
      <c r="N51" s="204"/>
      <c r="O51" s="283"/>
      <c r="P51" s="196"/>
      <c r="Q51" s="196"/>
      <c r="R51" s="196"/>
      <c r="S51" s="196"/>
      <c r="T51" s="196"/>
      <c r="U51" s="196"/>
      <c r="V51" s="204"/>
      <c r="W51" s="249"/>
      <c r="X51" s="251"/>
      <c r="Y51" s="252"/>
      <c r="Z51" s="252"/>
      <c r="AA51" s="252"/>
      <c r="AB51" s="252"/>
      <c r="AC51" s="252"/>
      <c r="AD51" s="252"/>
      <c r="AE51" s="253"/>
      <c r="AF51" s="253"/>
      <c r="AG51" s="251"/>
      <c r="AH51" s="253"/>
      <c r="AI51" s="253"/>
      <c r="AJ51" s="253"/>
      <c r="AK51" s="253"/>
      <c r="AL51" s="253"/>
      <c r="AM51" s="253"/>
      <c r="AN51" s="253"/>
      <c r="AO51" s="253"/>
      <c r="AP51" s="251"/>
      <c r="AQ51" s="252"/>
      <c r="AR51" s="252"/>
      <c r="AS51" s="252"/>
      <c r="AT51" s="252"/>
      <c r="AU51" s="252"/>
      <c r="AV51" s="252"/>
      <c r="AW51" s="252"/>
      <c r="AX51" s="252"/>
      <c r="AY51" s="251"/>
      <c r="AZ51" s="252"/>
      <c r="BA51" s="252"/>
      <c r="BB51" s="252"/>
      <c r="BC51" s="252"/>
      <c r="BD51" s="252"/>
      <c r="BE51" s="252"/>
      <c r="BF51" s="252"/>
      <c r="BG51" s="252"/>
      <c r="BH51" s="254"/>
      <c r="BI51" s="255"/>
      <c r="BJ51" s="255"/>
      <c r="BK51" s="229"/>
      <c r="BL51" s="271"/>
      <c r="BM51" s="271"/>
      <c r="BN51" s="271"/>
      <c r="BO51" s="271"/>
      <c r="BP51" s="271"/>
      <c r="BQ51" s="271"/>
      <c r="BR51" s="271"/>
      <c r="BS51" s="271"/>
    </row>
    <row r="52" spans="1:71" s="278" customFormat="1" ht="33">
      <c r="A52" s="164" t="s">
        <v>5</v>
      </c>
      <c r="B52" s="199" t="s">
        <v>213</v>
      </c>
      <c r="C52" s="232" t="s">
        <v>35</v>
      </c>
      <c r="D52" s="232" t="s">
        <v>44</v>
      </c>
      <c r="E52" s="232" t="s">
        <v>264</v>
      </c>
      <c r="F52" s="232"/>
      <c r="G52" s="182">
        <v>4340</v>
      </c>
      <c r="H52" s="182">
        <v>4340</v>
      </c>
      <c r="I52" s="303">
        <v>870</v>
      </c>
      <c r="J52" s="182">
        <f>K52</f>
        <v>870</v>
      </c>
      <c r="K52" s="182">
        <v>870</v>
      </c>
      <c r="L52" s="182"/>
      <c r="M52" s="220">
        <v>870</v>
      </c>
      <c r="N52" s="220">
        <v>870</v>
      </c>
      <c r="O52" s="232" t="s">
        <v>211</v>
      </c>
      <c r="P52" s="182">
        <v>4340</v>
      </c>
      <c r="Q52" s="182">
        <v>4340</v>
      </c>
      <c r="R52" s="182">
        <v>870</v>
      </c>
      <c r="S52" s="182">
        <v>870</v>
      </c>
      <c r="T52" s="182"/>
      <c r="U52" s="182"/>
      <c r="V52" s="220">
        <v>870</v>
      </c>
      <c r="W52" s="250">
        <v>870</v>
      </c>
      <c r="X52" s="256" t="s">
        <v>211</v>
      </c>
      <c r="Y52" s="257"/>
      <c r="Z52" s="257"/>
      <c r="AA52" s="257"/>
      <c r="AB52" s="257"/>
      <c r="AC52" s="257"/>
      <c r="AD52" s="257"/>
      <c r="AE52" s="258"/>
      <c r="AF52" s="258"/>
      <c r="AG52" s="256"/>
      <c r="AH52" s="258"/>
      <c r="AI52" s="258"/>
      <c r="AJ52" s="258"/>
      <c r="AK52" s="258"/>
      <c r="AL52" s="258"/>
      <c r="AM52" s="258"/>
      <c r="AN52" s="258"/>
      <c r="AO52" s="258"/>
      <c r="AP52" s="256"/>
      <c r="AQ52" s="257"/>
      <c r="AR52" s="257"/>
      <c r="AS52" s="257"/>
      <c r="AT52" s="257"/>
      <c r="AU52" s="257"/>
      <c r="AV52" s="257"/>
      <c r="AW52" s="257"/>
      <c r="AX52" s="257"/>
      <c r="AY52" s="256"/>
      <c r="AZ52" s="257"/>
      <c r="BA52" s="257"/>
      <c r="BB52" s="257"/>
      <c r="BC52" s="257"/>
      <c r="BD52" s="257"/>
      <c r="BE52" s="257"/>
      <c r="BF52" s="257"/>
      <c r="BG52" s="257"/>
      <c r="BH52" s="259"/>
      <c r="BI52" s="248"/>
      <c r="BJ52" s="248"/>
      <c r="BK52" s="224"/>
      <c r="BL52" s="224"/>
      <c r="BM52" s="224"/>
      <c r="BN52" s="224"/>
      <c r="BO52" s="224"/>
      <c r="BP52" s="224"/>
      <c r="BQ52" s="224"/>
      <c r="BR52" s="224"/>
      <c r="BS52" s="224"/>
    </row>
    <row r="53" spans="1:12" ht="49.5" customHeight="1">
      <c r="A53" s="329" t="s">
        <v>248</v>
      </c>
      <c r="B53" s="330"/>
      <c r="C53" s="330"/>
      <c r="D53" s="330"/>
      <c r="E53" s="330"/>
      <c r="F53" s="330"/>
      <c r="G53" s="330"/>
      <c r="H53" s="330"/>
      <c r="I53" s="330"/>
      <c r="J53" s="330"/>
      <c r="K53" s="330"/>
      <c r="L53" s="330"/>
    </row>
  </sheetData>
  <sheetProtection/>
  <mergeCells count="26">
    <mergeCell ref="D8:D12"/>
    <mergeCell ref="E8:E12"/>
    <mergeCell ref="A1:L1"/>
    <mergeCell ref="F7:L7"/>
    <mergeCell ref="B8:B12"/>
    <mergeCell ref="A4:L4"/>
    <mergeCell ref="A53:L53"/>
    <mergeCell ref="L8:L12"/>
    <mergeCell ref="A3:L3"/>
    <mergeCell ref="A8:A12"/>
    <mergeCell ref="N10:N12"/>
    <mergeCell ref="A2:L2"/>
    <mergeCell ref="A6:L6"/>
    <mergeCell ref="A5:L5"/>
    <mergeCell ref="F8:K8"/>
    <mergeCell ref="C8:C12"/>
    <mergeCell ref="O10:O12"/>
    <mergeCell ref="M10:M12"/>
    <mergeCell ref="G11:G12"/>
    <mergeCell ref="J11:J12"/>
    <mergeCell ref="F11:F12"/>
    <mergeCell ref="I9:I12"/>
    <mergeCell ref="F9:H10"/>
    <mergeCell ref="J9:K10"/>
    <mergeCell ref="H11:H12"/>
    <mergeCell ref="K11:K12"/>
  </mergeCells>
  <printOptions/>
  <pageMargins left="0.38" right="0.2362204724409449" top="1.0236220472440944" bottom="0.5905511811023623" header="0.6692913385826772" footer="0.1968503937007874"/>
  <pageSetup horizontalDpi="600" verticalDpi="600" orientation="landscape" paperSize="9" scale="65"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36" t="s">
        <v>72</v>
      </c>
      <c r="B1" s="336"/>
      <c r="C1" s="336"/>
      <c r="D1" s="336"/>
      <c r="E1" s="336"/>
      <c r="F1" s="336"/>
      <c r="G1" s="336"/>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37" t="s">
        <v>60</v>
      </c>
      <c r="B4" s="337"/>
      <c r="C4" s="337"/>
      <c r="D4" s="337"/>
      <c r="E4" s="337"/>
      <c r="F4" s="337"/>
      <c r="G4" s="337"/>
      <c r="H4" s="4"/>
      <c r="I4" s="4"/>
      <c r="J4" s="4"/>
      <c r="K4" s="4"/>
      <c r="L4" s="4"/>
      <c r="M4" s="4"/>
      <c r="N4" s="4"/>
      <c r="O4" s="4"/>
      <c r="P4" s="4"/>
      <c r="Q4" s="4"/>
      <c r="R4" s="4"/>
      <c r="S4" s="4"/>
      <c r="T4" s="4"/>
    </row>
    <row r="5" spans="1:20" ht="17.25" hidden="1">
      <c r="A5" s="338" t="e">
        <f>'B.01_TH'!#REF!</f>
        <v>#REF!</v>
      </c>
      <c r="B5" s="338"/>
      <c r="C5" s="338"/>
      <c r="D5" s="338"/>
      <c r="E5" s="338"/>
      <c r="F5" s="338"/>
      <c r="G5" s="338"/>
      <c r="H5" s="4"/>
      <c r="I5" s="4"/>
      <c r="J5" s="4"/>
      <c r="K5" s="4"/>
      <c r="L5" s="4"/>
      <c r="M5" s="4"/>
      <c r="N5" s="4"/>
      <c r="O5" s="4"/>
      <c r="P5" s="4"/>
      <c r="Q5" s="4"/>
      <c r="R5" s="4"/>
      <c r="S5" s="4"/>
      <c r="T5" s="4"/>
    </row>
    <row r="6" spans="1:20" ht="17.25">
      <c r="A6" s="338" t="s">
        <v>75</v>
      </c>
      <c r="B6" s="338"/>
      <c r="C6" s="338"/>
      <c r="D6" s="338"/>
      <c r="E6" s="338"/>
      <c r="F6" s="338"/>
      <c r="G6" s="338"/>
      <c r="H6" s="4"/>
      <c r="I6" s="4"/>
      <c r="J6" s="4"/>
      <c r="K6" s="4"/>
      <c r="L6" s="4"/>
      <c r="M6" s="4"/>
      <c r="N6" s="4"/>
      <c r="O6" s="4"/>
      <c r="P6" s="4"/>
      <c r="Q6" s="4"/>
      <c r="R6" s="4"/>
      <c r="S6" s="4"/>
      <c r="T6" s="4"/>
    </row>
    <row r="7" spans="1:20" ht="17.25" hidden="1">
      <c r="A7" s="338" t="e">
        <f>'B.01_TH'!#REF!</f>
        <v>#REF!</v>
      </c>
      <c r="B7" s="338"/>
      <c r="C7" s="338"/>
      <c r="D7" s="338"/>
      <c r="E7" s="338"/>
      <c r="F7" s="338"/>
      <c r="G7" s="338"/>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36" t="s">
        <v>0</v>
      </c>
      <c r="F9" s="336"/>
      <c r="G9" s="336"/>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37" t="s">
        <v>90</v>
      </c>
      <c r="B1" s="337"/>
      <c r="C1" s="337"/>
      <c r="D1" s="337"/>
      <c r="E1" s="337"/>
      <c r="F1" s="337"/>
      <c r="G1" s="337"/>
      <c r="H1" s="337"/>
      <c r="I1" s="337"/>
      <c r="J1" s="337"/>
      <c r="K1" s="337"/>
      <c r="L1" s="337"/>
      <c r="M1" s="337"/>
      <c r="N1" s="337"/>
      <c r="O1" s="337"/>
      <c r="P1" s="337"/>
      <c r="Q1" s="337"/>
      <c r="R1" s="337"/>
      <c r="S1" s="31"/>
    </row>
    <row r="2" spans="1:19" ht="16.5" hidden="1">
      <c r="A2" s="343" t="e">
        <f>'B.01_TH'!#REF!</f>
        <v>#REF!</v>
      </c>
      <c r="B2" s="343"/>
      <c r="C2" s="343"/>
      <c r="D2" s="343"/>
      <c r="E2" s="343"/>
      <c r="F2" s="343"/>
      <c r="G2" s="343"/>
      <c r="H2" s="343"/>
      <c r="I2" s="343"/>
      <c r="J2" s="343"/>
      <c r="K2" s="343"/>
      <c r="L2" s="343"/>
      <c r="M2" s="343"/>
      <c r="N2" s="343"/>
      <c r="O2" s="343"/>
      <c r="P2" s="343"/>
      <c r="Q2" s="343"/>
      <c r="R2" s="343"/>
      <c r="S2" s="31"/>
    </row>
    <row r="3" spans="1:19" ht="16.5">
      <c r="A3" s="343" t="e">
        <f>'B.01_TH'!#REF!</f>
        <v>#REF!</v>
      </c>
      <c r="B3" s="343"/>
      <c r="C3" s="343"/>
      <c r="D3" s="343"/>
      <c r="E3" s="343"/>
      <c r="F3" s="343"/>
      <c r="G3" s="343"/>
      <c r="H3" s="343"/>
      <c r="I3" s="343"/>
      <c r="J3" s="343"/>
      <c r="K3" s="343"/>
      <c r="L3" s="343"/>
      <c r="M3" s="343"/>
      <c r="N3" s="343"/>
      <c r="O3" s="343"/>
      <c r="P3" s="343"/>
      <c r="Q3" s="343"/>
      <c r="R3" s="343"/>
      <c r="S3" s="31"/>
    </row>
    <row r="4" spans="1:19" ht="16.5" hidden="1">
      <c r="A4" s="343" t="e">
        <f>'B.01_TH'!#REF!</f>
        <v>#REF!</v>
      </c>
      <c r="B4" s="343"/>
      <c r="C4" s="343"/>
      <c r="D4" s="343"/>
      <c r="E4" s="343"/>
      <c r="F4" s="343"/>
      <c r="G4" s="343"/>
      <c r="H4" s="343"/>
      <c r="I4" s="343"/>
      <c r="J4" s="343"/>
      <c r="K4" s="343"/>
      <c r="L4" s="343"/>
      <c r="M4" s="343"/>
      <c r="N4" s="343"/>
      <c r="O4" s="343"/>
      <c r="P4" s="343"/>
      <c r="Q4" s="343"/>
      <c r="R4" s="343"/>
      <c r="S4" s="31"/>
    </row>
    <row r="5" spans="1:19" ht="16.5" hidden="1">
      <c r="A5" s="343" t="s">
        <v>129</v>
      </c>
      <c r="B5" s="343"/>
      <c r="C5" s="343"/>
      <c r="D5" s="343"/>
      <c r="E5" s="343"/>
      <c r="F5" s="343"/>
      <c r="G5" s="343"/>
      <c r="H5" s="343"/>
      <c r="I5" s="343"/>
      <c r="J5" s="343"/>
      <c r="K5" s="343"/>
      <c r="L5" s="343"/>
      <c r="M5" s="343"/>
      <c r="N5" s="343"/>
      <c r="O5" s="343"/>
      <c r="P5" s="343"/>
      <c r="Q5" s="343"/>
      <c r="R5" s="343"/>
      <c r="S5" s="31"/>
    </row>
    <row r="6" spans="1:19" ht="23.25" customHeight="1" hidden="1">
      <c r="A6" s="343" t="e">
        <f>'B.01_TH'!#REF!</f>
        <v>#REF!</v>
      </c>
      <c r="B6" s="343"/>
      <c r="C6" s="343"/>
      <c r="D6" s="343"/>
      <c r="E6" s="343"/>
      <c r="F6" s="343"/>
      <c r="G6" s="343"/>
      <c r="H6" s="343"/>
      <c r="I6" s="343"/>
      <c r="J6" s="343"/>
      <c r="K6" s="343"/>
      <c r="L6" s="343"/>
      <c r="M6" s="343"/>
      <c r="N6" s="343"/>
      <c r="O6" s="343"/>
      <c r="P6" s="343"/>
      <c r="Q6" s="343"/>
      <c r="R6" s="343"/>
      <c r="S6" s="31"/>
    </row>
    <row r="7" spans="1:19" ht="16.5">
      <c r="A7" s="5"/>
      <c r="B7" s="4"/>
      <c r="C7" s="5"/>
      <c r="D7" s="5"/>
      <c r="E7" s="5"/>
      <c r="F7" s="36"/>
      <c r="G7" s="100"/>
      <c r="H7" s="100"/>
      <c r="I7" s="100"/>
      <c r="J7" s="101"/>
      <c r="K7" s="101"/>
      <c r="L7" s="101"/>
      <c r="M7" s="100"/>
      <c r="N7" s="100"/>
      <c r="O7" s="70"/>
      <c r="P7" s="344" t="s">
        <v>106</v>
      </c>
      <c r="Q7" s="344"/>
      <c r="R7" s="344"/>
      <c r="S7" s="70"/>
    </row>
    <row r="8" spans="1:19" ht="37.5" customHeight="1">
      <c r="A8" s="345" t="s">
        <v>1</v>
      </c>
      <c r="B8" s="345" t="s">
        <v>47</v>
      </c>
      <c r="C8" s="345" t="s">
        <v>8</v>
      </c>
      <c r="D8" s="345" t="s">
        <v>30</v>
      </c>
      <c r="E8" s="345" t="s">
        <v>48</v>
      </c>
      <c r="F8" s="358" t="s">
        <v>122</v>
      </c>
      <c r="G8" s="359"/>
      <c r="H8" s="359"/>
      <c r="I8" s="360"/>
      <c r="J8" s="352" t="s">
        <v>49</v>
      </c>
      <c r="K8" s="353"/>
      <c r="L8" s="354"/>
      <c r="M8" s="350" t="s">
        <v>91</v>
      </c>
      <c r="N8" s="350"/>
      <c r="O8" s="350"/>
      <c r="P8" s="351" t="s">
        <v>76</v>
      </c>
      <c r="Q8" s="351"/>
      <c r="R8" s="351"/>
      <c r="S8" s="102"/>
    </row>
    <row r="9" spans="1:19" ht="18.75" customHeight="1">
      <c r="A9" s="345"/>
      <c r="B9" s="345"/>
      <c r="C9" s="345"/>
      <c r="D9" s="345"/>
      <c r="E9" s="345"/>
      <c r="F9" s="361"/>
      <c r="G9" s="362"/>
      <c r="H9" s="362"/>
      <c r="I9" s="363"/>
      <c r="J9" s="355"/>
      <c r="K9" s="356"/>
      <c r="L9" s="357"/>
      <c r="M9" s="350"/>
      <c r="N9" s="350"/>
      <c r="O9" s="350"/>
      <c r="P9" s="351"/>
      <c r="Q9" s="351"/>
      <c r="R9" s="351"/>
      <c r="S9" s="102"/>
    </row>
    <row r="10" spans="1:19" ht="24" customHeight="1">
      <c r="A10" s="345"/>
      <c r="B10" s="345"/>
      <c r="C10" s="345"/>
      <c r="D10" s="345"/>
      <c r="E10" s="345"/>
      <c r="F10" s="365" t="s">
        <v>121</v>
      </c>
      <c r="G10" s="346" t="s">
        <v>105</v>
      </c>
      <c r="H10" s="348" t="s">
        <v>15</v>
      </c>
      <c r="I10" s="349"/>
      <c r="J10" s="364" t="s">
        <v>14</v>
      </c>
      <c r="K10" s="364" t="s">
        <v>15</v>
      </c>
      <c r="L10" s="364"/>
      <c r="M10" s="350" t="s">
        <v>105</v>
      </c>
      <c r="N10" s="350" t="s">
        <v>15</v>
      </c>
      <c r="O10" s="350"/>
      <c r="P10" s="351" t="s">
        <v>105</v>
      </c>
      <c r="Q10" s="351" t="s">
        <v>15</v>
      </c>
      <c r="R10" s="351"/>
      <c r="S10" s="102"/>
    </row>
    <row r="11" spans="1:19" ht="115.5" customHeight="1">
      <c r="A11" s="345"/>
      <c r="B11" s="345"/>
      <c r="C11" s="345"/>
      <c r="D11" s="345"/>
      <c r="E11" s="345"/>
      <c r="F11" s="366"/>
      <c r="G11" s="347"/>
      <c r="H11" s="86" t="s">
        <v>50</v>
      </c>
      <c r="I11" s="86" t="s">
        <v>51</v>
      </c>
      <c r="J11" s="364"/>
      <c r="K11" s="87" t="s">
        <v>50</v>
      </c>
      <c r="L11" s="87" t="s">
        <v>51</v>
      </c>
      <c r="M11" s="350"/>
      <c r="N11" s="86" t="s">
        <v>50</v>
      </c>
      <c r="O11" s="86" t="s">
        <v>51</v>
      </c>
      <c r="P11" s="351"/>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156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131</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182</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132</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136</v>
      </c>
      <c r="C19" s="52" t="s">
        <v>45</v>
      </c>
      <c r="D19" s="52" t="s">
        <v>133</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136</v>
      </c>
      <c r="C20" s="52" t="s">
        <v>46</v>
      </c>
      <c r="D20" s="52" t="s">
        <v>134</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136</v>
      </c>
      <c r="C21" s="52" t="s">
        <v>44</v>
      </c>
      <c r="D21" s="52" t="s">
        <v>135</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133</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134</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135</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120</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92</v>
      </c>
      <c r="C32" s="165" t="s">
        <v>93</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169</v>
      </c>
      <c r="C33" s="169" t="s">
        <v>168</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158</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159</v>
      </c>
      <c r="C35" s="169" t="s">
        <v>160</v>
      </c>
      <c r="D35" s="169" t="s">
        <v>161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162</v>
      </c>
      <c r="C36" s="169" t="s">
        <v>163</v>
      </c>
      <c r="D36" s="169" t="s">
        <v>161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94</v>
      </c>
      <c r="C37" s="171" t="s">
        <v>104</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95</v>
      </c>
      <c r="C38" s="165" t="s">
        <v>80</v>
      </c>
      <c r="D38" s="165" t="s">
        <v>46</v>
      </c>
      <c r="E38" s="165" t="s">
        <v>100</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96</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97</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184</v>
      </c>
      <c r="C41" s="165" t="s">
        <v>99</v>
      </c>
      <c r="D41" s="165" t="s">
        <v>46</v>
      </c>
      <c r="E41" s="165" t="s">
        <v>100</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166</v>
      </c>
      <c r="C42" s="171" t="s">
        <v>167</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164</v>
      </c>
      <c r="C43" s="169" t="s">
        <v>165</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101</v>
      </c>
      <c r="C45" s="165" t="s">
        <v>102</v>
      </c>
      <c r="D45" s="165" t="s">
        <v>82</v>
      </c>
      <c r="E45" s="165" t="s">
        <v>100</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157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169</v>
      </c>
      <c r="C50" s="160" t="s">
        <v>179</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39" t="s">
        <v>189</v>
      </c>
      <c r="T50" s="340"/>
      <c r="U50" s="340"/>
    </row>
    <row r="51" spans="1:21" s="105" customFormat="1" ht="33" customHeight="1">
      <c r="A51" s="160">
        <v>2</v>
      </c>
      <c r="B51" s="161" t="s">
        <v>94</v>
      </c>
      <c r="C51" s="162" t="s">
        <v>104</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39"/>
      <c r="T51" s="340"/>
      <c r="U51" s="340"/>
    </row>
    <row r="52" spans="1:21" s="105" customFormat="1" ht="33" customHeight="1">
      <c r="A52" s="160">
        <v>3</v>
      </c>
      <c r="B52" s="161" t="s">
        <v>96</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39"/>
      <c r="T52" s="340"/>
      <c r="U52" s="340"/>
    </row>
    <row r="53" spans="1:21" s="105" customFormat="1" ht="33" customHeight="1">
      <c r="A53" s="160">
        <v>4</v>
      </c>
      <c r="B53" s="161" t="s">
        <v>97</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39"/>
      <c r="T53" s="340"/>
      <c r="U53" s="340"/>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39"/>
      <c r="T54" s="340"/>
      <c r="U54" s="340"/>
    </row>
    <row r="55" spans="1:21" s="105" customFormat="1" ht="33" customHeight="1">
      <c r="A55" s="160">
        <v>6</v>
      </c>
      <c r="B55" s="161" t="s">
        <v>92</v>
      </c>
      <c r="C55" s="96" t="s">
        <v>93</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39"/>
      <c r="T55" s="340"/>
      <c r="U55" s="340"/>
    </row>
    <row r="56" spans="1:21" s="105" customFormat="1" ht="33" customHeight="1">
      <c r="A56" s="160">
        <v>7</v>
      </c>
      <c r="B56" s="161" t="s">
        <v>98</v>
      </c>
      <c r="C56" s="96" t="s">
        <v>99</v>
      </c>
      <c r="D56" s="96" t="s">
        <v>46</v>
      </c>
      <c r="E56" s="96" t="s">
        <v>100</v>
      </c>
      <c r="F56" s="97"/>
      <c r="G56" s="186"/>
      <c r="H56" s="186"/>
      <c r="I56" s="186"/>
      <c r="J56" s="186">
        <v>1491.6</v>
      </c>
      <c r="K56" s="186">
        <v>1356</v>
      </c>
      <c r="L56" s="186">
        <v>135.6</v>
      </c>
      <c r="M56" s="186">
        <v>0</v>
      </c>
      <c r="N56" s="186">
        <v>0</v>
      </c>
      <c r="O56" s="186">
        <v>0</v>
      </c>
      <c r="P56" s="186">
        <f t="shared" si="11"/>
        <v>375</v>
      </c>
      <c r="Q56" s="186">
        <f>450-120</f>
        <v>330</v>
      </c>
      <c r="R56" s="186">
        <v>45</v>
      </c>
      <c r="S56" s="339"/>
      <c r="T56" s="340"/>
      <c r="U56" s="340"/>
    </row>
    <row r="57" spans="1:21" s="105" customFormat="1" ht="33" customHeight="1">
      <c r="A57" s="160">
        <v>8</v>
      </c>
      <c r="B57" s="161" t="s">
        <v>101</v>
      </c>
      <c r="C57" s="96" t="s">
        <v>102</v>
      </c>
      <c r="D57" s="96" t="s">
        <v>82</v>
      </c>
      <c r="E57" s="96" t="s">
        <v>100</v>
      </c>
      <c r="F57" s="97"/>
      <c r="G57" s="186"/>
      <c r="H57" s="186"/>
      <c r="I57" s="186"/>
      <c r="J57" s="186">
        <v>9562.3</v>
      </c>
      <c r="K57" s="186">
        <v>8693</v>
      </c>
      <c r="L57" s="186">
        <v>869.3</v>
      </c>
      <c r="M57" s="186">
        <v>0</v>
      </c>
      <c r="N57" s="186">
        <v>0</v>
      </c>
      <c r="O57" s="186">
        <v>0</v>
      </c>
      <c r="P57" s="186">
        <f t="shared" si="11"/>
        <v>1731</v>
      </c>
      <c r="Q57" s="186">
        <f>1710-150</f>
        <v>1560</v>
      </c>
      <c r="R57" s="186">
        <v>171</v>
      </c>
      <c r="S57" s="339"/>
      <c r="T57" s="340"/>
      <c r="U57" s="340"/>
    </row>
    <row r="58" spans="1:21" s="105" customFormat="1" ht="33" customHeight="1">
      <c r="A58" s="160">
        <v>9</v>
      </c>
      <c r="B58" s="161" t="s">
        <v>95</v>
      </c>
      <c r="C58" s="96" t="s">
        <v>80</v>
      </c>
      <c r="D58" s="96" t="s">
        <v>46</v>
      </c>
      <c r="E58" s="96" t="s">
        <v>100</v>
      </c>
      <c r="F58" s="97"/>
      <c r="G58" s="186"/>
      <c r="H58" s="186"/>
      <c r="I58" s="186"/>
      <c r="J58" s="186">
        <v>1996.5</v>
      </c>
      <c r="K58" s="186">
        <v>1815</v>
      </c>
      <c r="L58" s="186">
        <v>181.5</v>
      </c>
      <c r="M58" s="186">
        <v>0</v>
      </c>
      <c r="N58" s="186">
        <v>0</v>
      </c>
      <c r="O58" s="186">
        <v>0</v>
      </c>
      <c r="P58" s="186">
        <f t="shared" si="11"/>
        <v>505</v>
      </c>
      <c r="Q58" s="186">
        <f>550-100</f>
        <v>450</v>
      </c>
      <c r="R58" s="186">
        <v>55</v>
      </c>
      <c r="S58" s="339"/>
      <c r="T58" s="340"/>
      <c r="U58" s="340"/>
    </row>
    <row r="59" spans="1:18" ht="14.25">
      <c r="A59" s="341" t="s">
        <v>187</v>
      </c>
      <c r="B59" s="341"/>
      <c r="C59" s="341"/>
      <c r="D59" s="341"/>
      <c r="E59" s="341"/>
      <c r="F59" s="341"/>
      <c r="G59" s="341"/>
      <c r="H59" s="341"/>
      <c r="I59" s="341"/>
      <c r="J59" s="341"/>
      <c r="K59" s="341"/>
      <c r="L59" s="341"/>
      <c r="M59" s="341"/>
      <c r="N59" s="341"/>
      <c r="O59" s="341"/>
      <c r="P59" s="341"/>
      <c r="Q59" s="341"/>
      <c r="R59" s="341"/>
    </row>
    <row r="60" spans="1:18" ht="14.25">
      <c r="A60" s="342"/>
      <c r="B60" s="342"/>
      <c r="C60" s="342"/>
      <c r="D60" s="342"/>
      <c r="E60" s="342"/>
      <c r="F60" s="342"/>
      <c r="G60" s="342"/>
      <c r="H60" s="342"/>
      <c r="I60" s="342"/>
      <c r="J60" s="342"/>
      <c r="K60" s="342"/>
      <c r="L60" s="342"/>
      <c r="M60" s="342"/>
      <c r="N60" s="342"/>
      <c r="O60" s="342"/>
      <c r="P60" s="342"/>
      <c r="Q60" s="342"/>
      <c r="R60" s="342"/>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37" t="s">
        <v>86</v>
      </c>
      <c r="B1" s="337"/>
      <c r="C1" s="337"/>
      <c r="D1" s="337"/>
      <c r="E1" s="337"/>
      <c r="F1" s="337"/>
      <c r="G1" s="337"/>
      <c r="H1" s="337"/>
      <c r="I1" s="337"/>
      <c r="J1" s="337"/>
      <c r="K1" s="337"/>
      <c r="L1" s="337"/>
      <c r="M1" s="337"/>
      <c r="N1" s="337"/>
      <c r="O1" s="337"/>
      <c r="P1" s="337"/>
      <c r="Q1" s="337"/>
      <c r="R1" s="337"/>
      <c r="S1" s="337"/>
    </row>
    <row r="2" spans="1:23" ht="18" hidden="1">
      <c r="A2" s="338" t="e">
        <f>'B.01_TH'!#REF!</f>
        <v>#REF!</v>
      </c>
      <c r="B2" s="338"/>
      <c r="C2" s="338"/>
      <c r="D2" s="338"/>
      <c r="E2" s="338"/>
      <c r="F2" s="338"/>
      <c r="G2" s="338"/>
      <c r="H2" s="338"/>
      <c r="I2" s="338"/>
      <c r="J2" s="338"/>
      <c r="K2" s="338"/>
      <c r="L2" s="338"/>
      <c r="M2" s="338"/>
      <c r="N2" s="338"/>
      <c r="O2" s="338"/>
      <c r="P2" s="338"/>
      <c r="Q2" s="338"/>
      <c r="R2" s="338"/>
      <c r="S2" s="61"/>
      <c r="W2" s="46"/>
    </row>
    <row r="3" spans="1:23" ht="18.75" customHeight="1">
      <c r="A3" s="338" t="e">
        <f>'B.01_TH'!#REF!</f>
        <v>#REF!</v>
      </c>
      <c r="B3" s="338"/>
      <c r="C3" s="338"/>
      <c r="D3" s="338"/>
      <c r="E3" s="338"/>
      <c r="F3" s="338"/>
      <c r="G3" s="338"/>
      <c r="H3" s="338"/>
      <c r="I3" s="338"/>
      <c r="J3" s="338"/>
      <c r="K3" s="338"/>
      <c r="L3" s="338"/>
      <c r="M3" s="338"/>
      <c r="N3" s="338"/>
      <c r="O3" s="338"/>
      <c r="P3" s="338"/>
      <c r="Q3" s="338"/>
      <c r="R3" s="338"/>
      <c r="S3" s="61"/>
      <c r="W3" s="46"/>
    </row>
    <row r="4" spans="1:23" ht="24" customHeight="1" hidden="1">
      <c r="A4" s="338" t="e">
        <f>'B.01_TH'!#REF!</f>
        <v>#REF!</v>
      </c>
      <c r="B4" s="338"/>
      <c r="C4" s="338"/>
      <c r="D4" s="338"/>
      <c r="E4" s="338"/>
      <c r="F4" s="338"/>
      <c r="G4" s="338"/>
      <c r="H4" s="338"/>
      <c r="I4" s="338"/>
      <c r="J4" s="338"/>
      <c r="K4" s="338"/>
      <c r="L4" s="338"/>
      <c r="M4" s="338"/>
      <c r="N4" s="338"/>
      <c r="O4" s="338"/>
      <c r="P4" s="338"/>
      <c r="Q4" s="338"/>
      <c r="R4" s="338"/>
      <c r="S4" s="61"/>
      <c r="W4" s="46"/>
    </row>
    <row r="5" spans="1:23" ht="24" customHeight="1" hidden="1">
      <c r="A5" s="338" t="s">
        <v>129</v>
      </c>
      <c r="B5" s="338"/>
      <c r="C5" s="338"/>
      <c r="D5" s="338"/>
      <c r="E5" s="338"/>
      <c r="F5" s="338"/>
      <c r="G5" s="338"/>
      <c r="H5" s="338"/>
      <c r="I5" s="338"/>
      <c r="J5" s="338"/>
      <c r="K5" s="338"/>
      <c r="L5" s="338"/>
      <c r="M5" s="338"/>
      <c r="N5" s="338"/>
      <c r="O5" s="338"/>
      <c r="P5" s="338"/>
      <c r="Q5" s="338"/>
      <c r="R5" s="338"/>
      <c r="S5" s="61"/>
      <c r="W5" s="110"/>
    </row>
    <row r="6" spans="1:23" ht="24" customHeight="1" hidden="1">
      <c r="A6" s="338" t="e">
        <f>'B.01_TH'!#REF!</f>
        <v>#REF!</v>
      </c>
      <c r="B6" s="338"/>
      <c r="C6" s="338"/>
      <c r="D6" s="338"/>
      <c r="E6" s="338"/>
      <c r="F6" s="338"/>
      <c r="G6" s="338"/>
      <c r="H6" s="338"/>
      <c r="I6" s="338"/>
      <c r="J6" s="338"/>
      <c r="K6" s="338"/>
      <c r="L6" s="338"/>
      <c r="M6" s="338"/>
      <c r="N6" s="338"/>
      <c r="O6" s="338"/>
      <c r="P6" s="338"/>
      <c r="Q6" s="338"/>
      <c r="R6" s="338"/>
      <c r="S6" s="61"/>
      <c r="W6" s="194"/>
    </row>
    <row r="7" spans="16:19" ht="16.5">
      <c r="P7" s="336" t="s">
        <v>106</v>
      </c>
      <c r="Q7" s="336"/>
      <c r="R7" s="336"/>
      <c r="S7" s="336"/>
    </row>
    <row r="8" spans="1:23" s="6" customFormat="1" ht="42.75" customHeight="1">
      <c r="A8" s="345" t="s">
        <v>1</v>
      </c>
      <c r="B8" s="345" t="s">
        <v>47</v>
      </c>
      <c r="C8" s="345" t="s">
        <v>7</v>
      </c>
      <c r="D8" s="345" t="s">
        <v>55</v>
      </c>
      <c r="E8" s="345" t="s">
        <v>48</v>
      </c>
      <c r="F8" s="345" t="s">
        <v>107</v>
      </c>
      <c r="G8" s="345"/>
      <c r="H8" s="345"/>
      <c r="I8" s="345"/>
      <c r="J8" s="370" t="s">
        <v>49</v>
      </c>
      <c r="K8" s="370"/>
      <c r="L8" s="370"/>
      <c r="M8" s="345" t="s">
        <v>91</v>
      </c>
      <c r="N8" s="345"/>
      <c r="O8" s="345"/>
      <c r="P8" s="345" t="s">
        <v>76</v>
      </c>
      <c r="Q8" s="345"/>
      <c r="R8" s="345"/>
      <c r="S8" s="370" t="s">
        <v>3</v>
      </c>
      <c r="W8" s="345" t="s">
        <v>3</v>
      </c>
    </row>
    <row r="9" spans="1:23" s="6" customFormat="1" ht="18" customHeight="1">
      <c r="A9" s="345"/>
      <c r="B9" s="345"/>
      <c r="C9" s="345"/>
      <c r="D9" s="345"/>
      <c r="E9" s="345"/>
      <c r="F9" s="345"/>
      <c r="G9" s="345" t="s">
        <v>14</v>
      </c>
      <c r="H9" s="345" t="s">
        <v>15</v>
      </c>
      <c r="I9" s="345"/>
      <c r="J9" s="370" t="s">
        <v>14</v>
      </c>
      <c r="K9" s="370" t="s">
        <v>15</v>
      </c>
      <c r="L9" s="370"/>
      <c r="M9" s="345" t="s">
        <v>14</v>
      </c>
      <c r="N9" s="345" t="s">
        <v>15</v>
      </c>
      <c r="O9" s="345"/>
      <c r="P9" s="345" t="s">
        <v>14</v>
      </c>
      <c r="Q9" s="345" t="s">
        <v>15</v>
      </c>
      <c r="R9" s="345"/>
      <c r="S9" s="370"/>
      <c r="W9" s="345"/>
    </row>
    <row r="10" spans="1:23" s="6" customFormat="1" ht="15" customHeight="1">
      <c r="A10" s="345"/>
      <c r="B10" s="345"/>
      <c r="C10" s="345"/>
      <c r="D10" s="345"/>
      <c r="E10" s="345"/>
      <c r="F10" s="345"/>
      <c r="G10" s="345"/>
      <c r="H10" s="345" t="s">
        <v>50</v>
      </c>
      <c r="I10" s="345" t="s">
        <v>51</v>
      </c>
      <c r="J10" s="370"/>
      <c r="K10" s="370" t="s">
        <v>50</v>
      </c>
      <c r="L10" s="370" t="s">
        <v>51</v>
      </c>
      <c r="M10" s="345"/>
      <c r="N10" s="345" t="s">
        <v>50</v>
      </c>
      <c r="O10" s="345" t="s">
        <v>51</v>
      </c>
      <c r="P10" s="345"/>
      <c r="Q10" s="345" t="s">
        <v>50</v>
      </c>
      <c r="R10" s="345" t="s">
        <v>51</v>
      </c>
      <c r="S10" s="370"/>
      <c r="W10" s="345"/>
    </row>
    <row r="11" spans="1:23" s="6" customFormat="1" ht="84" customHeight="1">
      <c r="A11" s="345"/>
      <c r="B11" s="345"/>
      <c r="C11" s="345"/>
      <c r="D11" s="345"/>
      <c r="E11" s="345"/>
      <c r="F11" s="345"/>
      <c r="G11" s="345"/>
      <c r="H11" s="345"/>
      <c r="I11" s="345"/>
      <c r="J11" s="370"/>
      <c r="K11" s="370"/>
      <c r="L11" s="370"/>
      <c r="M11" s="345"/>
      <c r="N11" s="345"/>
      <c r="O11" s="345"/>
      <c r="P11" s="345"/>
      <c r="Q11" s="345"/>
      <c r="R11" s="345"/>
      <c r="S11" s="370"/>
      <c r="W11" s="345"/>
    </row>
    <row r="12" spans="1:23" s="6" customFormat="1" ht="33" customHeight="1">
      <c r="A12" s="83"/>
      <c r="B12" s="83" t="s">
        <v>149</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140</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141</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180</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181</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120</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142</v>
      </c>
      <c r="C25" s="123" t="s">
        <v>54</v>
      </c>
      <c r="D25" s="124" t="s">
        <v>46</v>
      </c>
      <c r="E25" s="125" t="s">
        <v>148</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143</v>
      </c>
      <c r="C26" s="123" t="s">
        <v>54</v>
      </c>
      <c r="D26" s="124" t="s">
        <v>44</v>
      </c>
      <c r="E26" s="125" t="s">
        <v>100</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144</v>
      </c>
      <c r="C27" s="123" t="s">
        <v>54</v>
      </c>
      <c r="D27" s="124" t="s">
        <v>46</v>
      </c>
      <c r="E27" s="125" t="s">
        <v>148</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145</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146</v>
      </c>
      <c r="C29" s="123" t="s">
        <v>54</v>
      </c>
      <c r="D29" s="124" t="s">
        <v>44</v>
      </c>
      <c r="E29" s="125" t="s">
        <v>148</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147</v>
      </c>
      <c r="C30" s="123" t="s">
        <v>54</v>
      </c>
      <c r="D30" s="124" t="s">
        <v>46</v>
      </c>
      <c r="E30" s="125" t="s">
        <v>148</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157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142</v>
      </c>
      <c r="C33" s="123" t="s">
        <v>54</v>
      </c>
      <c r="D33" s="124" t="s">
        <v>46</v>
      </c>
      <c r="E33" s="125" t="s">
        <v>148</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143</v>
      </c>
      <c r="C34" s="123" t="s">
        <v>54</v>
      </c>
      <c r="D34" s="124" t="s">
        <v>44</v>
      </c>
      <c r="E34" s="125" t="s">
        <v>100</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144</v>
      </c>
      <c r="C35" s="123" t="s">
        <v>54</v>
      </c>
      <c r="D35" s="124" t="s">
        <v>46</v>
      </c>
      <c r="E35" s="125" t="s">
        <v>148</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145</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146</v>
      </c>
      <c r="C37" s="123" t="s">
        <v>54</v>
      </c>
      <c r="D37" s="124" t="s">
        <v>44</v>
      </c>
      <c r="E37" s="125" t="s">
        <v>148</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147</v>
      </c>
      <c r="C38" s="123" t="s">
        <v>54</v>
      </c>
      <c r="D38" s="124" t="s">
        <v>46</v>
      </c>
      <c r="E38" s="125" t="s">
        <v>148</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138</v>
      </c>
      <c r="B39" s="83" t="s">
        <v>139</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137</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180</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181</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151</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150</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152</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151</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120</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100</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100</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157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69"/>
      <c r="U66" s="345"/>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100</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183</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100</v>
      </c>
      <c r="F72" s="161"/>
      <c r="G72" s="77"/>
      <c r="H72" s="77"/>
      <c r="I72" s="77"/>
      <c r="J72" s="77">
        <v>1307.9</v>
      </c>
      <c r="K72" s="77">
        <v>1189</v>
      </c>
      <c r="L72" s="77">
        <v>118.9</v>
      </c>
      <c r="M72" s="77"/>
      <c r="N72" s="77"/>
      <c r="O72" s="77"/>
      <c r="P72" s="77">
        <f>SUM(Q72:R72)</f>
        <v>592</v>
      </c>
      <c r="Q72" s="77">
        <f>629-100</f>
        <v>529</v>
      </c>
      <c r="R72" s="77">
        <v>63</v>
      </c>
      <c r="S72" s="64"/>
      <c r="W72" s="64"/>
      <c r="X72" s="367" t="s">
        <v>188</v>
      </c>
    </row>
    <row r="73" spans="1:24" s="195" customFormat="1" ht="33">
      <c r="A73" s="161">
        <v>2</v>
      </c>
      <c r="B73" s="161" t="s">
        <v>84</v>
      </c>
      <c r="C73" s="64" t="s">
        <v>54</v>
      </c>
      <c r="D73" s="64" t="s">
        <v>46</v>
      </c>
      <c r="E73" s="64" t="s">
        <v>100</v>
      </c>
      <c r="F73" s="161"/>
      <c r="G73" s="60"/>
      <c r="H73" s="60"/>
      <c r="I73" s="60"/>
      <c r="J73" s="60">
        <v>1115.4</v>
      </c>
      <c r="K73" s="60">
        <v>1014</v>
      </c>
      <c r="L73" s="60">
        <v>101.4</v>
      </c>
      <c r="M73" s="60"/>
      <c r="N73" s="60"/>
      <c r="O73" s="60"/>
      <c r="P73" s="77">
        <f>SUM(Q73:R73)</f>
        <v>399</v>
      </c>
      <c r="Q73" s="60">
        <f>454-100</f>
        <v>354</v>
      </c>
      <c r="R73" s="60">
        <v>45</v>
      </c>
      <c r="S73" s="161"/>
      <c r="W73" s="161"/>
      <c r="X73" s="367"/>
    </row>
    <row r="75" spans="1:18" ht="33.75" customHeight="1">
      <c r="A75" s="368" t="s">
        <v>186</v>
      </c>
      <c r="B75" s="368"/>
      <c r="C75" s="368"/>
      <c r="D75" s="368"/>
      <c r="E75" s="368"/>
      <c r="F75" s="368"/>
      <c r="G75" s="368"/>
      <c r="H75" s="368"/>
      <c r="I75" s="368"/>
      <c r="J75" s="368"/>
      <c r="K75" s="368"/>
      <c r="L75" s="368"/>
      <c r="M75" s="368"/>
      <c r="N75" s="368"/>
      <c r="O75" s="368"/>
      <c r="P75" s="368"/>
      <c r="Q75" s="368"/>
      <c r="R75" s="368"/>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37" t="s">
        <v>70</v>
      </c>
      <c r="B1" s="337"/>
      <c r="C1" s="337"/>
      <c r="D1" s="337"/>
      <c r="E1" s="337"/>
      <c r="F1" s="337"/>
      <c r="G1" s="337"/>
      <c r="H1" s="337"/>
      <c r="I1" s="337"/>
      <c r="J1" s="337"/>
      <c r="K1" s="337"/>
      <c r="L1" s="337"/>
      <c r="M1" s="337"/>
      <c r="N1" s="337"/>
      <c r="O1" s="337"/>
      <c r="P1" s="337"/>
      <c r="Q1" s="337"/>
      <c r="R1" s="337"/>
    </row>
    <row r="2" spans="1:18" ht="34.5" customHeight="1" hidden="1">
      <c r="A2" s="338" t="e">
        <f>'B.01_TH'!#REF!</f>
        <v>#REF!</v>
      </c>
      <c r="B2" s="338"/>
      <c r="C2" s="338"/>
      <c r="D2" s="338"/>
      <c r="E2" s="338"/>
      <c r="F2" s="338"/>
      <c r="G2" s="338"/>
      <c r="H2" s="338"/>
      <c r="I2" s="338"/>
      <c r="J2" s="338"/>
      <c r="K2" s="338"/>
      <c r="L2" s="338"/>
      <c r="M2" s="338"/>
      <c r="N2" s="338"/>
      <c r="O2" s="338"/>
      <c r="P2" s="338"/>
      <c r="Q2" s="338"/>
      <c r="R2" s="338"/>
    </row>
    <row r="3" spans="1:18" ht="34.5" customHeight="1">
      <c r="A3" s="338" t="e">
        <f>'B.01_TH'!#REF!</f>
        <v>#REF!</v>
      </c>
      <c r="B3" s="338"/>
      <c r="C3" s="338"/>
      <c r="D3" s="338"/>
      <c r="E3" s="338"/>
      <c r="F3" s="338"/>
      <c r="G3" s="338"/>
      <c r="H3" s="338"/>
      <c r="I3" s="338"/>
      <c r="J3" s="338"/>
      <c r="K3" s="338"/>
      <c r="L3" s="338"/>
      <c r="M3" s="338"/>
      <c r="N3" s="338"/>
      <c r="O3" s="338"/>
      <c r="P3" s="338"/>
      <c r="Q3" s="338"/>
      <c r="R3" s="338"/>
    </row>
    <row r="4" spans="1:18" ht="34.5" customHeight="1" hidden="1">
      <c r="A4" s="338" t="e">
        <f>'B.01_TH'!#REF!</f>
        <v>#REF!</v>
      </c>
      <c r="B4" s="338"/>
      <c r="C4" s="338"/>
      <c r="D4" s="338"/>
      <c r="E4" s="338"/>
      <c r="F4" s="338"/>
      <c r="G4" s="338"/>
      <c r="H4" s="338"/>
      <c r="I4" s="338"/>
      <c r="J4" s="338"/>
      <c r="K4" s="338"/>
      <c r="L4" s="338"/>
      <c r="M4" s="338"/>
      <c r="N4" s="338"/>
      <c r="O4" s="338"/>
      <c r="P4" s="338"/>
      <c r="Q4" s="338"/>
      <c r="R4" s="338"/>
    </row>
    <row r="5" spans="1:18" ht="34.5" customHeight="1" hidden="1">
      <c r="A5" s="338" t="s">
        <v>129</v>
      </c>
      <c r="B5" s="338"/>
      <c r="C5" s="338"/>
      <c r="D5" s="338"/>
      <c r="E5" s="338"/>
      <c r="F5" s="338"/>
      <c r="G5" s="338"/>
      <c r="H5" s="338"/>
      <c r="I5" s="338"/>
      <c r="J5" s="338"/>
      <c r="K5" s="338"/>
      <c r="L5" s="338"/>
      <c r="M5" s="338"/>
      <c r="N5" s="338"/>
      <c r="O5" s="338"/>
      <c r="P5" s="338"/>
      <c r="Q5" s="338"/>
      <c r="R5" s="338"/>
    </row>
    <row r="6" spans="1:18" ht="34.5" customHeight="1" hidden="1">
      <c r="A6" s="338" t="e">
        <f>'B.01_TH'!#REF!</f>
        <v>#REF!</v>
      </c>
      <c r="B6" s="338"/>
      <c r="C6" s="338"/>
      <c r="D6" s="338"/>
      <c r="E6" s="338"/>
      <c r="F6" s="338"/>
      <c r="G6" s="338"/>
      <c r="H6" s="338"/>
      <c r="I6" s="338"/>
      <c r="J6" s="338"/>
      <c r="K6" s="338"/>
      <c r="L6" s="338"/>
      <c r="M6" s="338"/>
      <c r="N6" s="338"/>
      <c r="O6" s="338"/>
      <c r="P6" s="338"/>
      <c r="Q6" s="338"/>
      <c r="R6" s="338"/>
    </row>
    <row r="7" spans="14:18" ht="34.5" customHeight="1">
      <c r="N7" s="336" t="s">
        <v>28</v>
      </c>
      <c r="O7" s="336"/>
      <c r="P7" s="336"/>
      <c r="Q7" s="336"/>
      <c r="R7" s="336"/>
    </row>
    <row r="8" spans="1:18" s="6" customFormat="1" ht="57.75" customHeight="1">
      <c r="A8" s="345" t="s">
        <v>1</v>
      </c>
      <c r="B8" s="345" t="s">
        <v>29</v>
      </c>
      <c r="C8" s="345" t="s">
        <v>7</v>
      </c>
      <c r="D8" s="345" t="s">
        <v>30</v>
      </c>
      <c r="E8" s="345" t="s">
        <v>52</v>
      </c>
      <c r="F8" s="345" t="s">
        <v>9</v>
      </c>
      <c r="G8" s="345"/>
      <c r="H8" s="345"/>
      <c r="I8" s="371" t="s">
        <v>31</v>
      </c>
      <c r="J8" s="371"/>
      <c r="K8" s="370" t="s">
        <v>53</v>
      </c>
      <c r="L8" s="370"/>
      <c r="M8" s="370" t="s">
        <v>32</v>
      </c>
      <c r="N8" s="370"/>
      <c r="O8" s="345" t="s">
        <v>91</v>
      </c>
      <c r="P8" s="345"/>
      <c r="Q8" s="345" t="s">
        <v>76</v>
      </c>
      <c r="R8" s="345"/>
    </row>
    <row r="9" spans="1:18" s="6" customFormat="1" ht="43.5" customHeight="1">
      <c r="A9" s="345"/>
      <c r="B9" s="345"/>
      <c r="C9" s="345"/>
      <c r="D9" s="345"/>
      <c r="E9" s="345"/>
      <c r="F9" s="345" t="s">
        <v>13</v>
      </c>
      <c r="G9" s="345" t="s">
        <v>10</v>
      </c>
      <c r="H9" s="345" t="s">
        <v>11</v>
      </c>
      <c r="I9" s="371" t="s">
        <v>14</v>
      </c>
      <c r="J9" s="371" t="s">
        <v>11</v>
      </c>
      <c r="K9" s="370" t="s">
        <v>14</v>
      </c>
      <c r="L9" s="370" t="s">
        <v>11</v>
      </c>
      <c r="M9" s="370" t="s">
        <v>14</v>
      </c>
      <c r="N9" s="370" t="s">
        <v>11</v>
      </c>
      <c r="O9" s="345" t="s">
        <v>14</v>
      </c>
      <c r="P9" s="345" t="s">
        <v>11</v>
      </c>
      <c r="Q9" s="345" t="s">
        <v>14</v>
      </c>
      <c r="R9" s="345" t="s">
        <v>11</v>
      </c>
    </row>
    <row r="10" spans="1:18" s="6" customFormat="1" ht="43.5" customHeight="1">
      <c r="A10" s="345"/>
      <c r="B10" s="345"/>
      <c r="C10" s="345"/>
      <c r="D10" s="345"/>
      <c r="E10" s="345"/>
      <c r="F10" s="345"/>
      <c r="G10" s="345"/>
      <c r="H10" s="345"/>
      <c r="I10" s="371"/>
      <c r="J10" s="371"/>
      <c r="K10" s="370"/>
      <c r="L10" s="370"/>
      <c r="M10" s="370"/>
      <c r="N10" s="370"/>
      <c r="O10" s="345"/>
      <c r="P10" s="345"/>
      <c r="Q10" s="345"/>
      <c r="R10" s="345"/>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108</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109</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116</v>
      </c>
      <c r="C14" s="20" t="s">
        <v>54</v>
      </c>
      <c r="D14" s="20" t="s">
        <v>113</v>
      </c>
      <c r="E14" s="20" t="s">
        <v>114</v>
      </c>
      <c r="F14" s="20" t="s">
        <v>154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115</v>
      </c>
      <c r="B15" s="57" t="s">
        <v>117</v>
      </c>
      <c r="C15" s="20" t="s">
        <v>54</v>
      </c>
      <c r="D15" s="20" t="s">
        <v>113</v>
      </c>
      <c r="E15" s="20" t="s">
        <v>114</v>
      </c>
      <c r="F15" s="20" t="s">
        <v>153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110</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118</v>
      </c>
      <c r="C17" s="20" t="s">
        <v>54</v>
      </c>
      <c r="D17" s="20" t="s">
        <v>113</v>
      </c>
      <c r="E17" s="20" t="s">
        <v>100</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111</v>
      </c>
      <c r="B18" s="372" t="s">
        <v>185</v>
      </c>
      <c r="C18" s="372"/>
      <c r="D18" s="372"/>
      <c r="E18" s="372"/>
      <c r="F18" s="372"/>
      <c r="G18" s="372"/>
      <c r="H18" s="372"/>
      <c r="I18" s="372"/>
      <c r="J18" s="372"/>
      <c r="K18" s="372"/>
      <c r="L18" s="372"/>
      <c r="M18" s="372"/>
      <c r="N18" s="372"/>
      <c r="O18" s="372"/>
      <c r="P18" s="372"/>
      <c r="Q18" s="372"/>
      <c r="R18" s="372"/>
    </row>
    <row r="19" spans="1:18" ht="36" customHeight="1">
      <c r="A19" s="5" t="s">
        <v>119</v>
      </c>
      <c r="B19" s="372" t="s">
        <v>112</v>
      </c>
      <c r="C19" s="372"/>
      <c r="D19" s="372"/>
      <c r="E19" s="372"/>
      <c r="F19" s="372"/>
      <c r="G19" s="372"/>
      <c r="H19" s="372"/>
      <c r="I19" s="372"/>
      <c r="J19" s="372"/>
      <c r="K19" s="372"/>
      <c r="L19" s="372"/>
      <c r="M19" s="372"/>
      <c r="N19" s="372"/>
      <c r="O19" s="372"/>
      <c r="P19" s="372"/>
      <c r="Q19" s="372"/>
      <c r="R19" s="372"/>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37" t="s">
        <v>124</v>
      </c>
      <c r="B1" s="337"/>
      <c r="C1" s="337"/>
      <c r="D1" s="337"/>
      <c r="E1" s="337"/>
      <c r="F1" s="337"/>
      <c r="G1" s="337"/>
      <c r="H1" s="337"/>
      <c r="I1" s="31"/>
    </row>
    <row r="2" spans="1:9" ht="31.5" customHeight="1" hidden="1">
      <c r="A2" s="343" t="e">
        <f>'B.01_TH'!#REF!</f>
        <v>#REF!</v>
      </c>
      <c r="B2" s="343"/>
      <c r="C2" s="343"/>
      <c r="D2" s="343"/>
      <c r="E2" s="343"/>
      <c r="F2" s="343"/>
      <c r="G2" s="343"/>
      <c r="H2" s="343"/>
      <c r="I2" s="31"/>
    </row>
    <row r="3" spans="1:9" ht="30" customHeight="1">
      <c r="A3" s="343" t="e">
        <f>'B.01_TH'!#REF!</f>
        <v>#REF!</v>
      </c>
      <c r="B3" s="343"/>
      <c r="C3" s="343"/>
      <c r="D3" s="343"/>
      <c r="E3" s="343"/>
      <c r="F3" s="343"/>
      <c r="G3" s="343"/>
      <c r="H3" s="343"/>
      <c r="I3" s="31"/>
    </row>
    <row r="4" spans="1:9" ht="22.5" customHeight="1" hidden="1">
      <c r="A4" s="343" t="e">
        <f>'B.01_TH'!#REF!</f>
        <v>#REF!</v>
      </c>
      <c r="B4" s="343"/>
      <c r="C4" s="343"/>
      <c r="D4" s="343"/>
      <c r="E4" s="343"/>
      <c r="F4" s="343"/>
      <c r="G4" s="343"/>
      <c r="H4" s="343"/>
      <c r="I4" s="31"/>
    </row>
    <row r="5" spans="1:9" ht="30" customHeight="1" hidden="1">
      <c r="A5" s="343" t="s">
        <v>129</v>
      </c>
      <c r="B5" s="343"/>
      <c r="C5" s="343"/>
      <c r="D5" s="343"/>
      <c r="E5" s="343"/>
      <c r="F5" s="343"/>
      <c r="G5" s="343"/>
      <c r="H5" s="343"/>
      <c r="I5" s="31"/>
    </row>
    <row r="6" spans="1:9" ht="30" customHeight="1" hidden="1">
      <c r="A6" s="343" t="e">
        <f>'B.01_TH'!#REF!</f>
        <v>#REF!</v>
      </c>
      <c r="B6" s="343"/>
      <c r="C6" s="343"/>
      <c r="D6" s="343"/>
      <c r="E6" s="343"/>
      <c r="F6" s="343"/>
      <c r="G6" s="343"/>
      <c r="H6" s="343"/>
      <c r="I6" s="31"/>
    </row>
    <row r="7" spans="1:9" ht="20.25" customHeight="1">
      <c r="A7" s="5"/>
      <c r="B7" s="4"/>
      <c r="C7" s="5"/>
      <c r="D7" s="5"/>
      <c r="E7" s="100"/>
      <c r="F7" s="100"/>
      <c r="G7" s="344" t="s">
        <v>128</v>
      </c>
      <c r="H7" s="344"/>
      <c r="I7" s="70"/>
    </row>
    <row r="8" spans="1:9" ht="89.25" customHeight="1">
      <c r="A8" s="68" t="s">
        <v>1</v>
      </c>
      <c r="B8" s="68" t="s">
        <v>29</v>
      </c>
      <c r="C8" s="68" t="s">
        <v>8</v>
      </c>
      <c r="D8" s="68" t="s">
        <v>30</v>
      </c>
      <c r="E8" s="86" t="s">
        <v>125</v>
      </c>
      <c r="F8" s="193" t="s">
        <v>91</v>
      </c>
      <c r="G8" s="193" t="s">
        <v>126</v>
      </c>
      <c r="H8" s="85" t="s">
        <v>3</v>
      </c>
      <c r="I8" s="102"/>
    </row>
    <row r="9" spans="1:9" ht="115.5" customHeight="1">
      <c r="A9" s="10">
        <v>1</v>
      </c>
      <c r="B9" s="106" t="s">
        <v>127</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4.25">
      <c r="A2" s="151" t="s">
        <v>174</v>
      </c>
      <c r="B2" s="151" t="s">
        <v>172</v>
      </c>
      <c r="C2" s="151" t="s">
        <v>10</v>
      </c>
      <c r="D2" s="151" t="s">
        <v>173</v>
      </c>
    </row>
    <row r="3" spans="1:4" ht="14.25">
      <c r="A3" s="152">
        <v>1</v>
      </c>
      <c r="B3" s="154" t="s">
        <v>37</v>
      </c>
      <c r="C3" s="157">
        <v>1590000000</v>
      </c>
      <c r="D3" s="157">
        <v>176343000</v>
      </c>
    </row>
    <row r="4" spans="1:4" ht="14.25">
      <c r="A4" s="152">
        <v>2</v>
      </c>
      <c r="B4" s="154" t="s">
        <v>175</v>
      </c>
      <c r="C4" s="157">
        <v>5481990000</v>
      </c>
      <c r="D4" s="157">
        <v>348541295</v>
      </c>
    </row>
    <row r="5" spans="1:4" ht="14.25">
      <c r="A5" s="152">
        <v>3</v>
      </c>
      <c r="B5" s="155" t="s">
        <v>74</v>
      </c>
      <c r="C5" s="157">
        <v>1958000000</v>
      </c>
      <c r="D5" s="157">
        <v>255891445</v>
      </c>
    </row>
    <row r="6" spans="1:4" ht="14.25">
      <c r="A6" s="152">
        <v>4</v>
      </c>
      <c r="B6" s="155" t="s">
        <v>176</v>
      </c>
      <c r="C6" s="157">
        <v>3780000000</v>
      </c>
      <c r="D6" s="157">
        <v>346002892</v>
      </c>
    </row>
    <row r="7" spans="1:4" ht="14.25">
      <c r="A7" s="152">
        <v>5</v>
      </c>
      <c r="B7" s="154" t="s">
        <v>34</v>
      </c>
      <c r="C7" s="157">
        <v>4453496000</v>
      </c>
      <c r="D7" s="157">
        <v>207223000</v>
      </c>
    </row>
    <row r="8" spans="1:4" ht="14.25">
      <c r="A8" s="152">
        <v>6</v>
      </c>
      <c r="B8" s="154" t="s">
        <v>40</v>
      </c>
      <c r="C8" s="157">
        <v>3386867679</v>
      </c>
      <c r="D8" s="157">
        <v>355968758</v>
      </c>
    </row>
    <row r="9" spans="1:4" ht="14.25">
      <c r="A9" s="152">
        <v>7</v>
      </c>
      <c r="B9" s="154" t="s">
        <v>41</v>
      </c>
      <c r="C9" s="153">
        <v>3214313324</v>
      </c>
      <c r="D9" s="157">
        <v>294327057</v>
      </c>
    </row>
    <row r="10" spans="1:4" ht="14.25">
      <c r="A10" s="152">
        <v>8</v>
      </c>
      <c r="B10" s="156" t="s">
        <v>155</v>
      </c>
      <c r="C10" s="157">
        <v>775000000</v>
      </c>
      <c r="D10" s="157">
        <v>1222400</v>
      </c>
    </row>
    <row r="11" spans="1:4" ht="14.25">
      <c r="A11" s="152">
        <v>9</v>
      </c>
      <c r="B11" s="154" t="s">
        <v>103</v>
      </c>
      <c r="C11" s="157">
        <v>4045571616</v>
      </c>
      <c r="D11" s="157">
        <v>114153074</v>
      </c>
    </row>
    <row r="12" spans="1:4" ht="14.25">
      <c r="A12" s="152">
        <v>10</v>
      </c>
      <c r="B12" s="154" t="s">
        <v>177</v>
      </c>
      <c r="C12" s="157">
        <v>3456626461</v>
      </c>
      <c r="D12" s="157">
        <v>6593102</v>
      </c>
    </row>
    <row r="13" spans="1:4" ht="14.25">
      <c r="A13" s="152">
        <v>11</v>
      </c>
      <c r="B13" s="154" t="s">
        <v>178</v>
      </c>
      <c r="C13" s="157">
        <v>3411481000</v>
      </c>
      <c r="D13" s="157">
        <v>26875880</v>
      </c>
    </row>
    <row r="14" spans="1:4" ht="14.2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8"/>
  <sheetViews>
    <sheetView zoomScalePageLayoutView="0" workbookViewId="0" topLeftCell="A1">
      <selection activeCell="D22" sqref="D22"/>
    </sheetView>
  </sheetViews>
  <sheetFormatPr defaultColWidth="9.140625" defaultRowHeight="15"/>
  <cols>
    <col min="1" max="1" width="6.28125" style="243" customWidth="1"/>
    <col min="2" max="2" width="27.00390625" style="243" customWidth="1"/>
    <col min="3" max="3" width="27.421875" style="243" customWidth="1"/>
    <col min="4" max="4" width="35.421875" style="243" customWidth="1"/>
    <col min="5" max="5" width="36.28125" style="243" customWidth="1"/>
    <col min="6" max="16384" width="9.140625" style="243" customWidth="1"/>
  </cols>
  <sheetData>
    <row r="1" spans="1:5" ht="17.25">
      <c r="A1" s="373" t="s">
        <v>270</v>
      </c>
      <c r="B1" s="373"/>
      <c r="C1" s="373"/>
      <c r="D1" s="373"/>
      <c r="E1" s="373"/>
    </row>
    <row r="2" spans="1:5" ht="17.25">
      <c r="A2" s="374" t="s">
        <v>240</v>
      </c>
      <c r="B2" s="373"/>
      <c r="C2" s="373"/>
      <c r="D2" s="373"/>
      <c r="E2" s="373"/>
    </row>
    <row r="3" spans="1:5" ht="18">
      <c r="A3" s="375" t="str">
        <f>'B.01_TH'!A4</f>
        <v>(Kèm theo Nghị quyết số      /NQ-HĐND ngày          /    / 2021 của Hội đồng nhân dân huyện Ia H’Drai)</v>
      </c>
      <c r="B3" s="375"/>
      <c r="C3" s="375"/>
      <c r="D3" s="375"/>
      <c r="E3" s="375"/>
    </row>
    <row r="4" spans="1:5" ht="18">
      <c r="A4" s="376" t="s">
        <v>226</v>
      </c>
      <c r="B4" s="376"/>
      <c r="C4" s="376"/>
      <c r="D4" s="376"/>
      <c r="E4" s="376"/>
    </row>
    <row r="5" spans="1:5" ht="52.5">
      <c r="A5" s="233" t="s">
        <v>174</v>
      </c>
      <c r="B5" s="233" t="s">
        <v>227</v>
      </c>
      <c r="C5" s="233" t="s">
        <v>193</v>
      </c>
      <c r="D5" s="234" t="s">
        <v>228</v>
      </c>
      <c r="E5" s="234" t="s">
        <v>3</v>
      </c>
    </row>
    <row r="6" spans="1:5" ht="17.25">
      <c r="A6" s="377" t="s">
        <v>193</v>
      </c>
      <c r="B6" s="378"/>
      <c r="C6" s="235">
        <f>SUM(C7:C7)</f>
        <v>500</v>
      </c>
      <c r="D6" s="235">
        <f>SUM(D7:D7)</f>
        <v>500</v>
      </c>
      <c r="E6" s="236"/>
    </row>
    <row r="7" spans="1:5" ht="18">
      <c r="A7" s="237">
        <v>1</v>
      </c>
      <c r="B7" s="238" t="s">
        <v>44</v>
      </c>
      <c r="C7" s="239">
        <f>D7</f>
        <v>500</v>
      </c>
      <c r="D7" s="239">
        <f>'B.02.PhanCap'!K30</f>
        <v>500</v>
      </c>
      <c r="E7" s="240"/>
    </row>
    <row r="8" spans="1:5" ht="13.5">
      <c r="A8" s="241"/>
      <c r="B8" s="242"/>
      <c r="C8" s="242"/>
      <c r="D8" s="242"/>
      <c r="E8" s="242"/>
    </row>
  </sheetData>
  <sheetProtection/>
  <mergeCells count="5">
    <mergeCell ref="A1:E1"/>
    <mergeCell ref="A2:E2"/>
    <mergeCell ref="A3:E3"/>
    <mergeCell ref="A4:E4"/>
    <mergeCell ref="A6:B6"/>
  </mergeCells>
  <printOptions/>
  <pageMargins left="0.5" right="0.5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PC</cp:lastModifiedBy>
  <cp:lastPrinted>2021-11-23T09:08:59Z</cp:lastPrinted>
  <dcterms:created xsi:type="dcterms:W3CDTF">2017-11-20T03:08:12Z</dcterms:created>
  <dcterms:modified xsi:type="dcterms:W3CDTF">2021-12-03T08:26:02Z</dcterms:modified>
  <cp:category/>
  <cp:version/>
  <cp:contentType/>
  <cp:contentStatus/>
</cp:coreProperties>
</file>