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4240" windowHeight="12225" activeTab="0"/>
  </bookViews>
  <sheets>
    <sheet name="B.01_TH" sheetId="1" r:id="rId1"/>
    <sheet name="B.02.PhanCap" sheetId="2" r:id="rId2"/>
    <sheet name="Biểu số 03" sheetId="3" state="hidden" r:id="rId3"/>
    <sheet name="B.03.NTM" sheetId="4" state="hidden" r:id="rId4"/>
    <sheet name="B.04.GNBV" sheetId="5" state="hidden" r:id="rId5"/>
    <sheet name="B.05.ThuĐât" sheetId="6" state="hidden" r:id="rId6"/>
    <sheet name="B.06.CCCM" sheetId="7" state="hidden" r:id="rId7"/>
    <sheet name="Sheet3" sheetId="8" state="hidden" r:id="rId8"/>
  </sheets>
  <externalReferences>
    <externalReference r:id="rId11"/>
    <externalReference r:id="rId12"/>
    <externalReference r:id="rId13"/>
  </externalReferences>
  <definedNames>
    <definedName name="_________B1" hidden="1">{"'Sheet1'!$L$16"}</definedName>
    <definedName name="_________NSO2" hidden="1">{"'Sheet1'!$L$16"}</definedName>
    <definedName name="_________Pl2" hidden="1">{"'Sheet1'!$L$16"}</definedName>
    <definedName name="________NSO2" hidden="1">{"'Sheet1'!$L$16"}</definedName>
    <definedName name="_______a1" hidden="1">{"'Sheet1'!$L$16"}</definedName>
    <definedName name="_______B1" hidden="1">{"'Sheet1'!$L$16"}</definedName>
    <definedName name="_______ban2" hidden="1">{"'Sheet1'!$L$16"}</definedName>
    <definedName name="_______h1" hidden="1">{"'Sheet1'!$L$16"}</definedName>
    <definedName name="_______hu1" hidden="1">{"'Sheet1'!$L$16"}</definedName>
    <definedName name="_______hu2" hidden="1">{"'Sheet1'!$L$16"}</definedName>
    <definedName name="_______hu5" hidden="1">{"'Sheet1'!$L$16"}</definedName>
    <definedName name="_______hu6" hidden="1">{"'Sheet1'!$L$16"}</definedName>
    <definedName name="_______M36" hidden="1">{"'Sheet1'!$L$16"}</definedName>
    <definedName name="_______NSO2" hidden="1">{"'Sheet1'!$L$16"}</definedName>
    <definedName name="_______PA3" hidden="1">{"'Sheet1'!$L$16"}</definedName>
    <definedName name="_______Pl2" hidden="1">{"'Sheet1'!$L$16"}</definedName>
    <definedName name="_______Q3" hidden="1">{"'Sheet1'!$L$16"}</definedName>
    <definedName name="_______Tru21" hidden="1">{"'Sheet1'!$L$16"}</definedName>
    <definedName name="______a1" hidden="1">{"'Sheet1'!$L$16"}</definedName>
    <definedName name="______B1" hidden="1">{"'Sheet1'!$L$16"}</definedName>
    <definedName name="______ban2" hidden="1">{"'Sheet1'!$L$16"}</definedName>
    <definedName name="______h1" hidden="1">{"'Sheet1'!$L$16"}</definedName>
    <definedName name="______hu1" hidden="1">{"'Sheet1'!$L$16"}</definedName>
    <definedName name="______hu2" hidden="1">{"'Sheet1'!$L$16"}</definedName>
    <definedName name="______hu5" hidden="1">{"'Sheet1'!$L$16"}</definedName>
    <definedName name="______hu6" hidden="1">{"'Sheet1'!$L$16"}</definedName>
    <definedName name="______M36" hidden="1">{"'Sheet1'!$L$16"}</definedName>
    <definedName name="______NSO2" hidden="1">{"'Sheet1'!$L$16"}</definedName>
    <definedName name="______PA3" hidden="1">{"'Sheet1'!$L$16"}</definedName>
    <definedName name="______Pl2" hidden="1">{"'Sheet1'!$L$16"}</definedName>
    <definedName name="______Tru21" hidden="1">{"'Sheet1'!$L$16"}</definedName>
    <definedName name="_____a1" hidden="1">{"'Sheet1'!$L$16"}</definedName>
    <definedName name="_____B1" hidden="1">{"'Sheet1'!$L$16"}</definedName>
    <definedName name="_____ban2" hidden="1">{"'Sheet1'!$L$16"}</definedName>
    <definedName name="_____h1" hidden="1">{"'Sheet1'!$L$16"}</definedName>
    <definedName name="_____hu1" hidden="1">{"'Sheet1'!$L$16"}</definedName>
    <definedName name="_____hu2" hidden="1">{"'Sheet1'!$L$16"}</definedName>
    <definedName name="_____hu5" hidden="1">{"'Sheet1'!$L$16"}</definedName>
    <definedName name="_____hu6" hidden="1">{"'Sheet1'!$L$16"}</definedName>
    <definedName name="_____M36" hidden="1">{"'Sheet1'!$L$16"}</definedName>
    <definedName name="_____NSO2" hidden="1">{"'Sheet1'!$L$16"}</definedName>
    <definedName name="_____PA3" hidden="1">{"'Sheet1'!$L$16"}</definedName>
    <definedName name="_____Pl2" hidden="1">{"'Sheet1'!$L$16"}</definedName>
    <definedName name="_____Q3" hidden="1">{"'Sheet1'!$L$16"}</definedName>
    <definedName name="_____Tru21" hidden="1">{"'Sheet1'!$L$16"}</definedName>
    <definedName name="____a1" hidden="1">{"'Sheet1'!$L$16"}</definedName>
    <definedName name="____B1" hidden="1">{"'Sheet1'!$L$16"}</definedName>
    <definedName name="____ban2" hidden="1">{"'Sheet1'!$L$16"}</definedName>
    <definedName name="____h1" hidden="1">{"'Sheet1'!$L$16"}</definedName>
    <definedName name="____hu1" hidden="1">{"'Sheet1'!$L$16"}</definedName>
    <definedName name="____hu2" hidden="1">{"'Sheet1'!$L$16"}</definedName>
    <definedName name="____hu5" hidden="1">{"'Sheet1'!$L$16"}</definedName>
    <definedName name="____hu6" hidden="1">{"'Sheet1'!$L$16"}</definedName>
    <definedName name="____M36" hidden="1">{"'Sheet1'!$L$16"}</definedName>
    <definedName name="____NSO2" hidden="1">{"'Sheet1'!$L$16"}</definedName>
    <definedName name="____PA3" hidden="1">{"'Sheet1'!$L$16"}</definedName>
    <definedName name="____Pl2" hidden="1">{"'Sheet1'!$L$16"}</definedName>
    <definedName name="____Q3" hidden="1">{"'Sheet1'!$L$16"}</definedName>
    <definedName name="____Tru21" hidden="1">{"'Sheet1'!$L$16"}</definedName>
    <definedName name="___a1" hidden="1">{"'Sheet1'!$L$16"}</definedName>
    <definedName name="___B1" hidden="1">{"'Sheet1'!$L$16"}</definedName>
    <definedName name="___ban2" hidden="1">{"'Sheet1'!$L$16"}</definedName>
    <definedName name="___h1" hidden="1">{"'Sheet1'!$L$16"}</definedName>
    <definedName name="___hu1" hidden="1">{"'Sheet1'!$L$16"}</definedName>
    <definedName name="___hu2" hidden="1">{"'Sheet1'!$L$16"}</definedName>
    <definedName name="___hu5" hidden="1">{"'Sheet1'!$L$16"}</definedName>
    <definedName name="___hu6" hidden="1">{"'Sheet1'!$L$16"}</definedName>
    <definedName name="___M36" hidden="1">{"'Sheet1'!$L$16"}</definedName>
    <definedName name="___NSO2" hidden="1">{"'Sheet1'!$L$16"}</definedName>
    <definedName name="___PA3" hidden="1">{"'Sheet1'!$L$16"}</definedName>
    <definedName name="___Pl2" hidden="1">{"'Sheet1'!$L$16"}</definedName>
    <definedName name="___PL3" hidden="1">#N/A</definedName>
    <definedName name="___Q3" hidden="1">{"'Sheet1'!$L$16"}</definedName>
    <definedName name="___Tru21" hidden="1">{"'Sheet1'!$L$16"}</definedName>
    <definedName name="___vl2" hidden="1">{"'Sheet1'!$L$16"}</definedName>
    <definedName name="__a1" hidden="1">{"'Sheet1'!$L$16"}</definedName>
    <definedName name="__a129" hidden="1">{"Offgrid",#N/A,FALSE,"OFFGRID";"Region",#N/A,FALSE,"REGION";"Offgrid -2",#N/A,FALSE,"OFFGRID";"WTP",#N/A,FALSE,"WTP";"WTP -2",#N/A,FALSE,"WTP";"Project",#N/A,FALSE,"PROJECT";"Summary -2",#N/A,FALSE,"SUMMARY"}</definedName>
    <definedName name="__a130" hidden="1">{"Offgrid",#N/A,FALSE,"OFFGRID";"Region",#N/A,FALSE,"REGION";"Offgrid -2",#N/A,FALSE,"OFFGRID";"WTP",#N/A,FALSE,"WTP";"WTP -2",#N/A,FALSE,"WTP";"Project",#N/A,FALSE,"PROJECT";"Summary -2",#N/A,FALSE,"SUMMARY"}</definedName>
    <definedName name="__B1" hidden="1">{"'Sheet1'!$L$16"}</definedName>
    <definedName name="__ban2" hidden="1">{"'Sheet1'!$L$16"}</definedName>
    <definedName name="__boi1" localSheetId="6">#REF!</definedName>
    <definedName name="__boi1">#REF!</definedName>
    <definedName name="__boi2" localSheetId="6">#REF!</definedName>
    <definedName name="__boi2">#REF!</definedName>
    <definedName name="__boi3" localSheetId="6">#REF!</definedName>
    <definedName name="__boi3">#REF!</definedName>
    <definedName name="__boi4" localSheetId="6">#REF!</definedName>
    <definedName name="__boi4">#REF!</definedName>
    <definedName name="__btm10" localSheetId="6">#REF!</definedName>
    <definedName name="__btm10">#REF!</definedName>
    <definedName name="__btm100" localSheetId="6">#REF!</definedName>
    <definedName name="__btm100">#REF!</definedName>
    <definedName name="__BTM250" localSheetId="6">#REF!</definedName>
    <definedName name="__BTM250">#REF!</definedName>
    <definedName name="__btM300" localSheetId="6">#REF!</definedName>
    <definedName name="__btM300">#REF!</definedName>
    <definedName name="__cao1" localSheetId="6">#REF!</definedName>
    <definedName name="__cao1">#REF!</definedName>
    <definedName name="__cao2" localSheetId="6">#REF!</definedName>
    <definedName name="__cao2">#REF!</definedName>
    <definedName name="__cao3" localSheetId="6">#REF!</definedName>
    <definedName name="__cao3">#REF!</definedName>
    <definedName name="__cao4" localSheetId="6">#REF!</definedName>
    <definedName name="__cao4">#REF!</definedName>
    <definedName name="__cao5" localSheetId="6">#REF!</definedName>
    <definedName name="__cao5">#REF!</definedName>
    <definedName name="__cao6" localSheetId="6">#REF!</definedName>
    <definedName name="__cao6">#REF!</definedName>
    <definedName name="__CON1" localSheetId="6">#REF!</definedName>
    <definedName name="__CON1">#REF!</definedName>
    <definedName name="__CON2" localSheetId="6">#REF!</definedName>
    <definedName name="__CON2">#REF!</definedName>
    <definedName name="__dai1" localSheetId="6">#REF!</definedName>
    <definedName name="__dai1">#REF!</definedName>
    <definedName name="__dai2" localSheetId="6">#REF!</definedName>
    <definedName name="__dai2">#REF!</definedName>
    <definedName name="__dai3" localSheetId="6">#REF!</definedName>
    <definedName name="__dai3">#REF!</definedName>
    <definedName name="__dai4" localSheetId="6">#REF!</definedName>
    <definedName name="__dai4">#REF!</definedName>
    <definedName name="__dai5" localSheetId="6">#REF!</definedName>
    <definedName name="__dai5">#REF!</definedName>
    <definedName name="__dai6" localSheetId="6">#REF!</definedName>
    <definedName name="__dai6">#REF!</definedName>
    <definedName name="__dan1" localSheetId="6">#REF!</definedName>
    <definedName name="__dan1">#REF!</definedName>
    <definedName name="__dan2" localSheetId="6">#REF!</definedName>
    <definedName name="__dan2">#REF!</definedName>
    <definedName name="__dao1" localSheetId="6">#REF!</definedName>
    <definedName name="__dao1">#REF!</definedName>
    <definedName name="__dbu1" localSheetId="6">#REF!</definedName>
    <definedName name="__dbu1">#REF!</definedName>
    <definedName name="__dbu2" localSheetId="6">#REF!</definedName>
    <definedName name="__dbu2">#REF!</definedName>
    <definedName name="__ddn400" localSheetId="6">#REF!</definedName>
    <definedName name="__ddn400">#REF!</definedName>
    <definedName name="__ddn600" localSheetId="6">#REF!</definedName>
    <definedName name="__ddn600">#REF!</definedName>
    <definedName name="__gon4" localSheetId="6">#REF!</definedName>
    <definedName name="__gon4">#REF!</definedName>
    <definedName name="__h1" hidden="1">{"'Sheet1'!$L$16"}</definedName>
    <definedName name="__hom2" localSheetId="6">#REF!</definedName>
    <definedName name="__hom2">#REF!</definedName>
    <definedName name="__hu1" hidden="1">{"'Sheet1'!$L$16"}</definedName>
    <definedName name="__hu2" hidden="1">{"'Sheet1'!$L$16"}</definedName>
    <definedName name="__hu5" hidden="1">{"'Sheet1'!$L$16"}</definedName>
    <definedName name="__hu6" hidden="1">{"'Sheet1'!$L$16"}</definedName>
    <definedName name="__IntlFixup" hidden="1">TRUE</definedName>
    <definedName name="__KM188" localSheetId="6">#REF!</definedName>
    <definedName name="__KM188">#REF!</definedName>
    <definedName name="__km189" localSheetId="6">#REF!</definedName>
    <definedName name="__km189">#REF!</definedName>
    <definedName name="__km190" localSheetId="6">#REF!</definedName>
    <definedName name="__km190">#REF!</definedName>
    <definedName name="__km191" localSheetId="6">#REF!</definedName>
    <definedName name="__km191">#REF!</definedName>
    <definedName name="__km192" localSheetId="6">#REF!</definedName>
    <definedName name="__km192">#REF!</definedName>
    <definedName name="__km193" localSheetId="6">#REF!</definedName>
    <definedName name="__km193">#REF!</definedName>
    <definedName name="__km194" localSheetId="6">#REF!</definedName>
    <definedName name="__km194">#REF!</definedName>
    <definedName name="__km195" localSheetId="6">#REF!</definedName>
    <definedName name="__km195">#REF!</definedName>
    <definedName name="__km196" localSheetId="6">#REF!</definedName>
    <definedName name="__km196">#REF!</definedName>
    <definedName name="__km197" localSheetId="6">#REF!</definedName>
    <definedName name="__km197">#REF!</definedName>
    <definedName name="__km198" localSheetId="6">#REF!</definedName>
    <definedName name="__km198">#REF!</definedName>
    <definedName name="__lap1" localSheetId="6">#REF!</definedName>
    <definedName name="__lap1">#REF!</definedName>
    <definedName name="__lap2" localSheetId="6">#REF!</definedName>
    <definedName name="__lap2">#REF!</definedName>
    <definedName name="__M36" hidden="1">{"'Sheet1'!$L$16"}</definedName>
    <definedName name="__MAC12" localSheetId="6">#REF!</definedName>
    <definedName name="__MAC12">#REF!</definedName>
    <definedName name="__MAC46" localSheetId="6">#REF!</definedName>
    <definedName name="__MAC46">#REF!</definedName>
    <definedName name="__NCL100" localSheetId="6">#REF!</definedName>
    <definedName name="__NCL100">#REF!</definedName>
    <definedName name="__NCL200" localSheetId="6">#REF!</definedName>
    <definedName name="__NCL200">#REF!</definedName>
    <definedName name="__NCL250" localSheetId="6">#REF!</definedName>
    <definedName name="__NCL250">#REF!</definedName>
    <definedName name="__NET2" localSheetId="6">#REF!</definedName>
    <definedName name="__NET2">#REF!</definedName>
    <definedName name="__nin190" localSheetId="6">#REF!</definedName>
    <definedName name="__nin190">#REF!</definedName>
    <definedName name="__NSO2" hidden="1">{"'Sheet1'!$L$16"}</definedName>
    <definedName name="__PA3" hidden="1">{"'Sheet1'!$L$16"}</definedName>
    <definedName name="__PL1242" localSheetId="6">#REF!</definedName>
    <definedName name="__PL1242">#REF!</definedName>
    <definedName name="__Pl2" hidden="1">{"'Sheet1'!$L$16"}</definedName>
    <definedName name="__phi10" localSheetId="6">#REF!</definedName>
    <definedName name="__phi10">#REF!</definedName>
    <definedName name="__phi12" localSheetId="6">#REF!</definedName>
    <definedName name="__phi12">#REF!</definedName>
    <definedName name="__phi14" localSheetId="6">#REF!</definedName>
    <definedName name="__phi14">#REF!</definedName>
    <definedName name="__phi16" localSheetId="6">#REF!</definedName>
    <definedName name="__phi16">#REF!</definedName>
    <definedName name="__phi18" localSheetId="6">#REF!</definedName>
    <definedName name="__phi18">#REF!</definedName>
    <definedName name="__phi20" localSheetId="6">#REF!</definedName>
    <definedName name="__phi20">#REF!</definedName>
    <definedName name="__phi22" localSheetId="6">#REF!</definedName>
    <definedName name="__phi22">#REF!</definedName>
    <definedName name="__phi25" localSheetId="6">#REF!</definedName>
    <definedName name="__phi25">#REF!</definedName>
    <definedName name="__phi28" localSheetId="6">#REF!</definedName>
    <definedName name="__phi28">#REF!</definedName>
    <definedName name="__phi6" localSheetId="6">#REF!</definedName>
    <definedName name="__phi6">#REF!</definedName>
    <definedName name="__phi8" localSheetId="6">#REF!</definedName>
    <definedName name="__phi8">#REF!</definedName>
    <definedName name="__Q3" hidden="1">{"'Sheet1'!$L$16"}</definedName>
    <definedName name="__sat10" localSheetId="6">#REF!</definedName>
    <definedName name="__sat10">#REF!</definedName>
    <definedName name="__sat14" localSheetId="6">#REF!</definedName>
    <definedName name="__sat14">#REF!</definedName>
    <definedName name="__sat16" localSheetId="6">#REF!</definedName>
    <definedName name="__sat16">#REF!</definedName>
    <definedName name="__sat20" localSheetId="6">#REF!</definedName>
    <definedName name="__sat20">#REF!</definedName>
    <definedName name="__sat8" localSheetId="6">#REF!</definedName>
    <definedName name="__sat8">#REF!</definedName>
    <definedName name="__sc1" localSheetId="6">#REF!</definedName>
    <definedName name="__sc1">#REF!</definedName>
    <definedName name="__SC2" localSheetId="6">#REF!</definedName>
    <definedName name="__SC2">#REF!</definedName>
    <definedName name="__sc3" localSheetId="6">#REF!</definedName>
    <definedName name="__sc3">#REF!</definedName>
    <definedName name="__slg1" localSheetId="6">#REF!</definedName>
    <definedName name="__slg1">#REF!</definedName>
    <definedName name="__slg2" localSheetId="6">#REF!</definedName>
    <definedName name="__slg2">#REF!</definedName>
    <definedName name="__slg3" localSheetId="6">#REF!</definedName>
    <definedName name="__slg3">#REF!</definedName>
    <definedName name="__slg4" localSheetId="6">#REF!</definedName>
    <definedName name="__slg4">#REF!</definedName>
    <definedName name="__slg5" localSheetId="6">#REF!</definedName>
    <definedName name="__slg5">#REF!</definedName>
    <definedName name="__slg6" localSheetId="6">#REF!</definedName>
    <definedName name="__slg6">#REF!</definedName>
    <definedName name="__SN3" localSheetId="6">#REF!</definedName>
    <definedName name="__SN3">#REF!</definedName>
    <definedName name="__sua20" localSheetId="6">#REF!</definedName>
    <definedName name="__sua20">#REF!</definedName>
    <definedName name="__sua30" localSheetId="6">#REF!</definedName>
    <definedName name="__sua30">#REF!</definedName>
    <definedName name="__TB1" localSheetId="6">#REF!</definedName>
    <definedName name="__TB1">#REF!</definedName>
    <definedName name="__TL1" localSheetId="6">#REF!</definedName>
    <definedName name="__TL1">#REF!</definedName>
    <definedName name="__TL2" localSheetId="6">#REF!</definedName>
    <definedName name="__TL2">#REF!</definedName>
    <definedName name="__TL3" localSheetId="6">#REF!</definedName>
    <definedName name="__TL3">#REF!</definedName>
    <definedName name="__TLA120" localSheetId="6">#REF!</definedName>
    <definedName name="__TLA120">#REF!</definedName>
    <definedName name="__TLA35" localSheetId="6">#REF!</definedName>
    <definedName name="__TLA35">#REF!</definedName>
    <definedName name="__TLA50" localSheetId="6">#REF!</definedName>
    <definedName name="__TLA50">#REF!</definedName>
    <definedName name="__TLA70" localSheetId="6">#REF!</definedName>
    <definedName name="__TLA70">#REF!</definedName>
    <definedName name="__TLA95" localSheetId="6">#REF!</definedName>
    <definedName name="__TLA95">#REF!</definedName>
    <definedName name="__TH1" localSheetId="6">#REF!</definedName>
    <definedName name="__TH1">#REF!</definedName>
    <definedName name="__TH2" localSheetId="6">#REF!</definedName>
    <definedName name="__TH2">#REF!</definedName>
    <definedName name="__TH3" localSheetId="6">#REF!</definedName>
    <definedName name="__TH3">#REF!</definedName>
    <definedName name="__Tru21" hidden="1">{"'Sheet1'!$L$16"}</definedName>
    <definedName name="__vc1" localSheetId="6">#REF!</definedName>
    <definedName name="__vc1">#REF!</definedName>
    <definedName name="__vc2" localSheetId="6">#REF!</definedName>
    <definedName name="__vc2">#REF!</definedName>
    <definedName name="__vc3" localSheetId="6">#REF!</definedName>
    <definedName name="__vc3">#REF!</definedName>
    <definedName name="__VL100" localSheetId="6">#REF!</definedName>
    <definedName name="__VL100">#REF!</definedName>
    <definedName name="__vl2" hidden="1">{"'Sheet1'!$L$16"}</definedName>
    <definedName name="__VL250" localSheetId="6">#REF!</definedName>
    <definedName name="__VL250">#REF!</definedName>
    <definedName name="_1">#N/A</definedName>
    <definedName name="_1000A01">#N/A</definedName>
    <definedName name="_2">#N/A</definedName>
    <definedName name="_40x4">5100</definedName>
    <definedName name="_a1" hidden="1">{"'Sheet1'!$L$16"}</definedName>
    <definedName name="_a129" hidden="1">{"Offgrid",#N/A,FALSE,"OFFGRID";"Region",#N/A,FALSE,"REGION";"Offgrid -2",#N/A,FALSE,"OFFGRID";"WTP",#N/A,FALSE,"WTP";"WTP -2",#N/A,FALSE,"WTP";"Project",#N/A,FALSE,"PROJECT";"Summary -2",#N/A,FALSE,"SUMMARY"}</definedName>
    <definedName name="_a130" hidden="1">{"Offgrid",#N/A,FALSE,"OFFGRID";"Region",#N/A,FALSE,"REGION";"Offgrid -2",#N/A,FALSE,"OFFGRID";"WTP",#N/A,FALSE,"WTP";"WTP -2",#N/A,FALSE,"WTP";"Project",#N/A,FALSE,"PROJECT";"Summary -2",#N/A,FALSE,"SUMMARY"}</definedName>
    <definedName name="_A4" hidden="1">{"'Sheet1'!$L$16"}</definedName>
    <definedName name="_B1" hidden="1">{"'Sheet1'!$L$16"}</definedName>
    <definedName name="_ban2" hidden="1">{"'Sheet1'!$L$16"}</definedName>
    <definedName name="_boi1" localSheetId="6">#REF!</definedName>
    <definedName name="_boi1">#REF!</definedName>
    <definedName name="_boi2" localSheetId="6">#REF!</definedName>
    <definedName name="_boi2">#REF!</definedName>
    <definedName name="_boi3" localSheetId="6">#REF!</definedName>
    <definedName name="_boi3">#REF!</definedName>
    <definedName name="_boi4" localSheetId="6">#REF!</definedName>
    <definedName name="_boi4">#REF!</definedName>
    <definedName name="_BTM250" localSheetId="6">#REF!</definedName>
    <definedName name="_BTM250">#REF!</definedName>
    <definedName name="_btM300" localSheetId="6">#REF!</definedName>
    <definedName name="_btM300">#REF!</definedName>
    <definedName name="_cao1" localSheetId="6">#REF!</definedName>
    <definedName name="_cao1">#REF!</definedName>
    <definedName name="_cao2" localSheetId="6">#REF!</definedName>
    <definedName name="_cao2">#REF!</definedName>
    <definedName name="_cao3" localSheetId="6">#REF!</definedName>
    <definedName name="_cao3">#REF!</definedName>
    <definedName name="_cao4" localSheetId="6">#REF!</definedName>
    <definedName name="_cao4">#REF!</definedName>
    <definedName name="_cao5" localSheetId="6">#REF!</definedName>
    <definedName name="_cao5">#REF!</definedName>
    <definedName name="_cao6" localSheetId="6">#REF!</definedName>
    <definedName name="_cao6">#REF!</definedName>
    <definedName name="_CON1" localSheetId="6">#REF!</definedName>
    <definedName name="_CON1">#REF!</definedName>
    <definedName name="_CON2" localSheetId="6">#REF!</definedName>
    <definedName name="_CON2">#REF!</definedName>
    <definedName name="_dai1" localSheetId="6">#REF!</definedName>
    <definedName name="_dai1">#REF!</definedName>
    <definedName name="_dai2" localSheetId="6">#REF!</definedName>
    <definedName name="_dai2">#REF!</definedName>
    <definedName name="_dai3" localSheetId="6">#REF!</definedName>
    <definedName name="_dai3">#REF!</definedName>
    <definedName name="_dai4" localSheetId="6">#REF!</definedName>
    <definedName name="_dai4">#REF!</definedName>
    <definedName name="_dai5" localSheetId="6">#REF!</definedName>
    <definedName name="_dai5">#REF!</definedName>
    <definedName name="_dai6" localSheetId="6">#REF!</definedName>
    <definedName name="_dai6">#REF!</definedName>
    <definedName name="_dan1" localSheetId="6">#REF!</definedName>
    <definedName name="_dan1">#REF!</definedName>
    <definedName name="_dan2" localSheetId="6">#REF!</definedName>
    <definedName name="_dan2">#REF!</definedName>
    <definedName name="_dao1" localSheetId="6">#REF!</definedName>
    <definedName name="_dao1">#REF!</definedName>
    <definedName name="_dbu1" localSheetId="6">#REF!</definedName>
    <definedName name="_dbu1">#REF!</definedName>
    <definedName name="_dbu2" localSheetId="6">#REF!</definedName>
    <definedName name="_dbu2">#REF!</definedName>
    <definedName name="_ddn400" localSheetId="6">#REF!</definedName>
    <definedName name="_ddn400">#REF!</definedName>
    <definedName name="_ddn600" localSheetId="6">#REF!</definedName>
    <definedName name="_ddn600">#REF!</definedName>
    <definedName name="_Fill" localSheetId="6" hidden="1">#REF!</definedName>
    <definedName name="_Fill" hidden="1">#REF!</definedName>
    <definedName name="_Goi8" hidden="1">{"'Sheet1'!$L$16"}</definedName>
    <definedName name="_gon4" localSheetId="6">#REF!</definedName>
    <definedName name="_gon4">#REF!</definedName>
    <definedName name="_h1" hidden="1">{"'Sheet1'!$L$16"}</definedName>
    <definedName name="_hu1" hidden="1">{"'Sheet1'!$L$16"}</definedName>
    <definedName name="_hu2" hidden="1">{"'Sheet1'!$L$16"}</definedName>
    <definedName name="_hu5" hidden="1">{"'Sheet1'!$L$16"}</definedName>
    <definedName name="_hu6" hidden="1">{"'Sheet1'!$L$16"}</definedName>
    <definedName name="_Key1" localSheetId="6" hidden="1">#REF!</definedName>
    <definedName name="_Key1" hidden="1">#REF!</definedName>
    <definedName name="_Key2" localSheetId="6" hidden="1">#REF!</definedName>
    <definedName name="_Key2" hidden="1">#REF!</definedName>
    <definedName name="_km190" localSheetId="6">#REF!</definedName>
    <definedName name="_km190">#REF!</definedName>
    <definedName name="_km191" localSheetId="6">#REF!</definedName>
    <definedName name="_km191">#REF!</definedName>
    <definedName name="_km192" localSheetId="6">#REF!</definedName>
    <definedName name="_km192">#REF!</definedName>
    <definedName name="_L123" hidden="1">{"'Sheet1'!$L$16"}</definedName>
    <definedName name="_L1234" hidden="1">{"'Sheet1'!$L$16"}</definedName>
    <definedName name="_Lan1" hidden="1">{"'Sheet1'!$L$16"}</definedName>
    <definedName name="_LAN3" hidden="1">{"'Sheet1'!$L$16"}</definedName>
    <definedName name="_lap1" localSheetId="6">#REF!</definedName>
    <definedName name="_lap1">#REF!</definedName>
    <definedName name="_lap2" localSheetId="6">#REF!</definedName>
    <definedName name="_lap2">#REF!</definedName>
    <definedName name="_M36" hidden="1">{"'Sheet1'!$L$16"}</definedName>
    <definedName name="_MAC12" localSheetId="6">#REF!</definedName>
    <definedName name="_MAC12">#REF!</definedName>
    <definedName name="_MAC46" localSheetId="6">#REF!</definedName>
    <definedName name="_MAC46">#REF!</definedName>
    <definedName name="_NET2" localSheetId="6">#REF!</definedName>
    <definedName name="_NET2">#REF!</definedName>
    <definedName name="_NSO2" hidden="1">{"'Sheet1'!$L$16"}</definedName>
    <definedName name="_Order1" hidden="1">255</definedName>
    <definedName name="_Order2" hidden="1">255</definedName>
    <definedName name="_PA3" hidden="1">{"'Sheet1'!$L$16"}</definedName>
    <definedName name="_Parse_Out" localSheetId="6" hidden="1">'[1]Quantity'!#REF!</definedName>
    <definedName name="_Parse_Out" hidden="1">'[1]Quantity'!#REF!</definedName>
    <definedName name="_PL1242" localSheetId="6">#REF!</definedName>
    <definedName name="_PL1242">#REF!</definedName>
    <definedName name="_Pl2" hidden="1">{"'Sheet1'!$L$16"}</definedName>
    <definedName name="_PL3" localSheetId="6" hidden="1">#REF!</definedName>
    <definedName name="_PL3" hidden="1">#REF!</definedName>
    <definedName name="_phi10" localSheetId="6">#REF!</definedName>
    <definedName name="_phi10">#REF!</definedName>
    <definedName name="_phi12" localSheetId="6">#REF!</definedName>
    <definedName name="_phi12">#REF!</definedName>
    <definedName name="_phi14" localSheetId="6">#REF!</definedName>
    <definedName name="_phi14">#REF!</definedName>
    <definedName name="_phi16" localSheetId="6">#REF!</definedName>
    <definedName name="_phi16">#REF!</definedName>
    <definedName name="_phi18" localSheetId="6">#REF!</definedName>
    <definedName name="_phi18">#REF!</definedName>
    <definedName name="_phi20" localSheetId="6">#REF!</definedName>
    <definedName name="_phi20">#REF!</definedName>
    <definedName name="_phi22" localSheetId="6">#REF!</definedName>
    <definedName name="_phi22">#REF!</definedName>
    <definedName name="_phi25" localSheetId="6">#REF!</definedName>
    <definedName name="_phi25">#REF!</definedName>
    <definedName name="_phi28" localSheetId="6">#REF!</definedName>
    <definedName name="_phi28">#REF!</definedName>
    <definedName name="_phi6" localSheetId="6">#REF!</definedName>
    <definedName name="_phi6">#REF!</definedName>
    <definedName name="_phi8" localSheetId="6">#REF!</definedName>
    <definedName name="_phi8">#REF!</definedName>
    <definedName name="_Q3" hidden="1">{"'Sheet1'!$L$16"}</definedName>
    <definedName name="_QLO7" hidden="1">#N/A</definedName>
    <definedName name="_sat10" localSheetId="6">#REF!</definedName>
    <definedName name="_sat10">#REF!</definedName>
    <definedName name="_sat14" localSheetId="6">#REF!</definedName>
    <definedName name="_sat14">#REF!</definedName>
    <definedName name="_sat16" localSheetId="6">#REF!</definedName>
    <definedName name="_sat16">#REF!</definedName>
    <definedName name="_sat20" localSheetId="6">#REF!</definedName>
    <definedName name="_sat20">#REF!</definedName>
    <definedName name="_sat8" localSheetId="6">#REF!</definedName>
    <definedName name="_sat8">#REF!</definedName>
    <definedName name="_sc1" localSheetId="6">#REF!</definedName>
    <definedName name="_sc1">#REF!</definedName>
    <definedName name="_SC2" localSheetId="6">#REF!</definedName>
    <definedName name="_SC2">#REF!</definedName>
    <definedName name="_sc3" localSheetId="6">#REF!</definedName>
    <definedName name="_sc3">#REF!</definedName>
    <definedName name="_slg1" localSheetId="6">#REF!</definedName>
    <definedName name="_slg1">#REF!</definedName>
    <definedName name="_slg2" localSheetId="6">#REF!</definedName>
    <definedName name="_slg2">#REF!</definedName>
    <definedName name="_slg3" localSheetId="6">#REF!</definedName>
    <definedName name="_slg3">#REF!</definedName>
    <definedName name="_slg4" localSheetId="6">#REF!</definedName>
    <definedName name="_slg4">#REF!</definedName>
    <definedName name="_slg5" localSheetId="6">#REF!</definedName>
    <definedName name="_slg5">#REF!</definedName>
    <definedName name="_slg6" localSheetId="6">#REF!</definedName>
    <definedName name="_slg6">#REF!</definedName>
    <definedName name="_Sort" localSheetId="6" hidden="1">#REF!</definedName>
    <definedName name="_Sort" hidden="1">#REF!</definedName>
    <definedName name="_Sortmoi" hidden="1">#N/A</definedName>
    <definedName name="_TL1" localSheetId="6">#REF!</definedName>
    <definedName name="_TL1">#REF!</definedName>
    <definedName name="_TL2" localSheetId="6">#REF!</definedName>
    <definedName name="_TL2">#REF!</definedName>
    <definedName name="_TLA120" localSheetId="6">#REF!</definedName>
    <definedName name="_TLA120">#REF!</definedName>
    <definedName name="_TLA35" localSheetId="6">#REF!</definedName>
    <definedName name="_TLA35">#REF!</definedName>
    <definedName name="_TLA50" localSheetId="6">#REF!</definedName>
    <definedName name="_TLA50">#REF!</definedName>
    <definedName name="_TLA70" localSheetId="6">#REF!</definedName>
    <definedName name="_TLA70">#REF!</definedName>
    <definedName name="_TLA95" localSheetId="6">#REF!</definedName>
    <definedName name="_TLA95">#REF!</definedName>
    <definedName name="_TM2" hidden="1">{"'Sheet1'!$L$16"}</definedName>
    <definedName name="_tt3" hidden="1">{"'Sheet1'!$L$16"}</definedName>
    <definedName name="_TH1" localSheetId="6">#REF!</definedName>
    <definedName name="_TH1">#REF!</definedName>
    <definedName name="_TH2" localSheetId="6">#REF!</definedName>
    <definedName name="_TH2">#REF!</definedName>
    <definedName name="_TH3" localSheetId="6">#REF!</definedName>
    <definedName name="_TH3">#REF!</definedName>
    <definedName name="_Tru21" hidden="1">{"'Sheet1'!$L$16"}</definedName>
    <definedName name="_vc1" localSheetId="6">#REF!</definedName>
    <definedName name="_vc1">#REF!</definedName>
    <definedName name="_vc2" localSheetId="6">#REF!</definedName>
    <definedName name="_vc2">#REF!</definedName>
    <definedName name="_vc3" localSheetId="6">#REF!</definedName>
    <definedName name="_vc3">#REF!</definedName>
    <definedName name="_vl2" hidden="1">{"'Sheet1'!$L$16"}</definedName>
    <definedName name="a" hidden="1">{"'Sheet1'!$L$16"}</definedName>
    <definedName name="A01_">#N/A</definedName>
    <definedName name="A01AC">#N/A</definedName>
    <definedName name="A01CAT">#N/A</definedName>
    <definedName name="A01CODE">#N/A</definedName>
    <definedName name="A01DATA">#N/A</definedName>
    <definedName name="A01MI">#N/A</definedName>
    <definedName name="A01TO">#N/A</definedName>
    <definedName name="A120_" localSheetId="6">#REF!</definedName>
    <definedName name="A120_">#REF!</definedName>
    <definedName name="a1moi" hidden="1">{"'Sheet1'!$L$16"}</definedName>
    <definedName name="a277Print_Titles" localSheetId="6">#REF!</definedName>
    <definedName name="a277Print_Titles">#REF!</definedName>
    <definedName name="A35_" localSheetId="6">#REF!</definedName>
    <definedName name="A35_">#REF!</definedName>
    <definedName name="A50_" localSheetId="6">#REF!</definedName>
    <definedName name="A50_">#REF!</definedName>
    <definedName name="A6N2" localSheetId="6">#REF!</definedName>
    <definedName name="A6N2">#REF!</definedName>
    <definedName name="A6N3" localSheetId="6">#REF!</definedName>
    <definedName name="A6N3">#REF!</definedName>
    <definedName name="A70_" localSheetId="6">#REF!</definedName>
    <definedName name="A70_">#REF!</definedName>
    <definedName name="A95_" localSheetId="6">#REF!</definedName>
    <definedName name="A95_">#REF!</definedName>
    <definedName name="AA" localSheetId="6">#REF!</definedName>
    <definedName name="AA">#REF!</definedName>
    <definedName name="ABC" localSheetId="6" hidden="1">#REF!</definedName>
    <definedName name="ABC" hidden="1">#REF!</definedName>
    <definedName name="AC120_" localSheetId="6">#REF!</definedName>
    <definedName name="AC120_">#REF!</definedName>
    <definedName name="AC35_" localSheetId="6">#REF!</definedName>
    <definedName name="AC35_">#REF!</definedName>
    <definedName name="AC50_" localSheetId="6">#REF!</definedName>
    <definedName name="AC50_">#REF!</definedName>
    <definedName name="AC70_" localSheetId="6">#REF!</definedName>
    <definedName name="AC70_">#REF!</definedName>
    <definedName name="AC95_" localSheetId="6">#REF!</definedName>
    <definedName name="AC95_">#REF!</definedName>
    <definedName name="AccessDatabase" hidden="1">"C:\My Documents\LeBinh\Xls\VP Cong ty\FORM.mdb"</definedName>
    <definedName name="All_Item" localSheetId="6">#REF!</definedName>
    <definedName name="All_Item">#REF!</definedName>
    <definedName name="ALPIN">#N/A</definedName>
    <definedName name="ALPJYOU">#N/A</definedName>
    <definedName name="ALPTOI">#N/A</definedName>
    <definedName name="anpha" localSheetId="6">#REF!</definedName>
    <definedName name="anpha">#REF!</definedName>
    <definedName name="anscount" hidden="1">1</definedName>
    <definedName name="ATGT" hidden="1">{"'Sheet1'!$L$16"}</definedName>
    <definedName name="b_240" localSheetId="6">#REF!</definedName>
    <definedName name="b_240">#REF!</definedName>
    <definedName name="b_280" localSheetId="6">#REF!</definedName>
    <definedName name="b_280">#REF!</definedName>
    <definedName name="b_320" localSheetId="6">#REF!</definedName>
    <definedName name="b_320">#REF!</definedName>
    <definedName name="Bang_cly" localSheetId="6">#REF!</definedName>
    <definedName name="Bang_cly">#REF!</definedName>
    <definedName name="Bang_CVC" localSheetId="6">#REF!</definedName>
    <definedName name="Bang_CVC">#REF!</definedName>
    <definedName name="BANG_CHI_TIET_THI_NGHIEM_CONG_TO" localSheetId="6">#REF!</definedName>
    <definedName name="BANG_CHI_TIET_THI_NGHIEM_CONG_TO">#REF!</definedName>
    <definedName name="BANG_CHI_TIET_THI_NGHIEM_DZ0.4KV" localSheetId="6">#REF!</definedName>
    <definedName name="BANG_CHI_TIET_THI_NGHIEM_DZ0.4KV">#REF!</definedName>
    <definedName name="bang_gia" localSheetId="6">#REF!</definedName>
    <definedName name="bang_gia">#REF!</definedName>
    <definedName name="BANG_TONG_HOP_CONG_TO" localSheetId="6">#REF!</definedName>
    <definedName name="BANG_TONG_HOP_CONG_TO">#REF!</definedName>
    <definedName name="BANG_TONG_HOP_DZ0.4KV" localSheetId="6">#REF!</definedName>
    <definedName name="BANG_TONG_HOP_DZ0.4KV">#REF!</definedName>
    <definedName name="BANG_TONG_HOP_DZ22KV" localSheetId="6">#REF!</definedName>
    <definedName name="BANG_TONG_HOP_DZ22KV">#REF!</definedName>
    <definedName name="BANG_TONG_HOP_KHO_BAI" localSheetId="6">#REF!</definedName>
    <definedName name="BANG_TONG_HOP_KHO_BAI">#REF!</definedName>
    <definedName name="BANG_TONG_HOP_TBA" localSheetId="6">#REF!</definedName>
    <definedName name="BANG_TONG_HOP_TBA">#REF!</definedName>
    <definedName name="Bang_travl" localSheetId="6">#REF!</definedName>
    <definedName name="Bang_travl">#REF!</definedName>
    <definedName name="bangchu" localSheetId="6">#REF!</definedName>
    <definedName name="bangchu">#REF!</definedName>
    <definedName name="BB" localSheetId="6">#REF!</definedName>
    <definedName name="BB">#REF!</definedName>
    <definedName name="benuoc" localSheetId="6">#REF!</definedName>
    <definedName name="benuoc">#REF!</definedName>
    <definedName name="bengam" localSheetId="6">#REF!</definedName>
    <definedName name="bengam">#REF!</definedName>
    <definedName name="beta" localSheetId="6">#REF!</definedName>
    <definedName name="beta">#REF!</definedName>
    <definedName name="Bgiang" hidden="1">{"'Sheet1'!$L$16"}</definedName>
    <definedName name="blkh" localSheetId="6">#REF!</definedName>
    <definedName name="blkh">#REF!</definedName>
    <definedName name="blkh1" localSheetId="6">#REF!</definedName>
    <definedName name="blkh1">#REF!</definedName>
    <definedName name="BMS" hidden="1">{"'Sheet1'!$L$16"}</definedName>
    <definedName name="Book2" localSheetId="6">#REF!</definedName>
    <definedName name="Book2">#REF!</definedName>
    <definedName name="BOQ" localSheetId="6">#REF!</definedName>
    <definedName name="BOQ">#REF!</definedName>
    <definedName name="BT" localSheetId="6">#REF!</definedName>
    <definedName name="BT">#REF!</definedName>
    <definedName name="btcocM400" localSheetId="6">#REF!</definedName>
    <definedName name="btcocM400">#REF!</definedName>
    <definedName name="btchiuaxitm300" localSheetId="6">#REF!</definedName>
    <definedName name="btchiuaxitm300">#REF!</definedName>
    <definedName name="BTchiuaxm200" localSheetId="6">#REF!</definedName>
    <definedName name="BTchiuaxm200">#REF!</definedName>
    <definedName name="BTlotm100" localSheetId="6">#REF!</definedName>
    <definedName name="BTlotm100">#REF!</definedName>
    <definedName name="BU_CHENH_LECH_DZ0.4KV" localSheetId="6">#REF!</definedName>
    <definedName name="BU_CHENH_LECH_DZ0.4KV">#REF!</definedName>
    <definedName name="BU_CHENH_LECH_DZ22KV" localSheetId="6">#REF!</definedName>
    <definedName name="BU_CHENH_LECH_DZ22KV">#REF!</definedName>
    <definedName name="BU_CHENH_LECH_TBA" localSheetId="6">#REF!</definedName>
    <definedName name="BU_CHENH_LECH_TBA">#REF!</definedName>
    <definedName name="Bulongma">8700</definedName>
    <definedName name="BVCISUMMARY" localSheetId="6">#REF!</definedName>
    <definedName name="BVCISUMMARY">#REF!</definedName>
    <definedName name="BŸo_cŸo_täng_hìp_giŸ_trÙ_t_i_s_n_câ__Ùnh" localSheetId="6">#REF!</definedName>
    <definedName name="BŸo_cŸo_täng_hìp_giŸ_trÙ_t_i_s_n_câ__Ùnh">#REF!</definedName>
    <definedName name="C.1.1..Phat_tuyen" localSheetId="6">#REF!</definedName>
    <definedName name="C.1.1..Phat_tuyen">#REF!</definedName>
    <definedName name="C.1.10..VC_Thu_cong_CG" localSheetId="6">#REF!</definedName>
    <definedName name="C.1.10..VC_Thu_cong_CG">#REF!</definedName>
    <definedName name="C.1.2..Chat_cay_thu_cong" localSheetId="6">#REF!</definedName>
    <definedName name="C.1.2..Chat_cay_thu_cong">#REF!</definedName>
    <definedName name="C.1.3..Chat_cay_may" localSheetId="6">#REF!</definedName>
    <definedName name="C.1.3..Chat_cay_may">#REF!</definedName>
    <definedName name="C.1.4..Dao_goc_cay" localSheetId="6">#REF!</definedName>
    <definedName name="C.1.4..Dao_goc_cay">#REF!</definedName>
    <definedName name="C.1.5..Lam_duong_tam" localSheetId="6">#REF!</definedName>
    <definedName name="C.1.5..Lam_duong_tam">#REF!</definedName>
    <definedName name="C.1.6..Lam_cau_tam" localSheetId="6">#REF!</definedName>
    <definedName name="C.1.6..Lam_cau_tam">#REF!</definedName>
    <definedName name="C.1.7..Rai_da_chong_lun" localSheetId="6">#REF!</definedName>
    <definedName name="C.1.7..Rai_da_chong_lun">#REF!</definedName>
    <definedName name="C.1.8..Lam_kho_tam" localSheetId="6">#REF!</definedName>
    <definedName name="C.1.8..Lam_kho_tam">#REF!</definedName>
    <definedName name="C.1.8..San_mat_bang" localSheetId="6">#REF!</definedName>
    <definedName name="C.1.8..San_mat_bang">#REF!</definedName>
    <definedName name="C.2.1..VC_Thu_cong" localSheetId="6">#REF!</definedName>
    <definedName name="C.2.1..VC_Thu_cong">#REF!</definedName>
    <definedName name="C.2.2..VC_T_cong_CG" localSheetId="6">#REF!</definedName>
    <definedName name="C.2.2..VC_T_cong_CG">#REF!</definedName>
    <definedName name="C.2.3..Boc_do" localSheetId="6">#REF!</definedName>
    <definedName name="C.2.3..Boc_do">#REF!</definedName>
    <definedName name="C.3.1..Dao_dat_mong_cot" localSheetId="6">#REF!</definedName>
    <definedName name="C.3.1..Dao_dat_mong_cot">#REF!</definedName>
    <definedName name="C.3.2..Dao_dat_de_dap" localSheetId="6">#REF!</definedName>
    <definedName name="C.3.2..Dao_dat_de_dap">#REF!</definedName>
    <definedName name="C.3.3..Dap_dat_mong" localSheetId="6">#REF!</definedName>
    <definedName name="C.3.3..Dap_dat_mong">#REF!</definedName>
    <definedName name="C.3.4..Dao_dap_TDia" localSheetId="6">#REF!</definedName>
    <definedName name="C.3.4..Dao_dap_TDia">#REF!</definedName>
    <definedName name="C.3.5..Dap_bo_bao" localSheetId="6">#REF!</definedName>
    <definedName name="C.3.5..Dap_bo_bao">#REF!</definedName>
    <definedName name="C.3.6..Bom_tat_nuoc" localSheetId="6">#REF!</definedName>
    <definedName name="C.3.6..Bom_tat_nuoc">#REF!</definedName>
    <definedName name="C.3.7..Dao_bun" localSheetId="6">#REF!</definedName>
    <definedName name="C.3.7..Dao_bun">#REF!</definedName>
    <definedName name="C.3.8..Dap_cat_CT" localSheetId="6">#REF!</definedName>
    <definedName name="C.3.8..Dap_cat_CT">#REF!</definedName>
    <definedName name="C.3.9..Dao_pha_da" localSheetId="6">#REF!</definedName>
    <definedName name="C.3.9..Dao_pha_da">#REF!</definedName>
    <definedName name="C.4.1.Cot_thep" localSheetId="6">#REF!</definedName>
    <definedName name="C.4.1.Cot_thep">#REF!</definedName>
    <definedName name="C.4.2..Van_khuon" localSheetId="6">#REF!</definedName>
    <definedName name="C.4.2..Van_khuon">#REF!</definedName>
    <definedName name="C.4.3..Be_tong" localSheetId="6">#REF!</definedName>
    <definedName name="C.4.3..Be_tong">#REF!</definedName>
    <definedName name="C.4.4..Lap_BT_D.San" localSheetId="6">#REF!</definedName>
    <definedName name="C.4.4..Lap_BT_D.San">#REF!</definedName>
    <definedName name="C.4.5..Xay_da_hoc" localSheetId="6">#REF!</definedName>
    <definedName name="C.4.5..Xay_da_hoc">#REF!</definedName>
    <definedName name="C.4.6..Dong_coc" localSheetId="6">#REF!</definedName>
    <definedName name="C.4.6..Dong_coc">#REF!</definedName>
    <definedName name="C.4.7..Quet_Bi_tum" localSheetId="6">#REF!</definedName>
    <definedName name="C.4.7..Quet_Bi_tum">#REF!</definedName>
    <definedName name="C.5.1..Lap_cot_thep" localSheetId="6">#REF!</definedName>
    <definedName name="C.5.1..Lap_cot_thep">#REF!</definedName>
    <definedName name="C.5.2..Lap_cot_BT" localSheetId="6">#REF!</definedName>
    <definedName name="C.5.2..Lap_cot_BT">#REF!</definedName>
    <definedName name="C.5.3..Lap_dat_xa" localSheetId="6">#REF!</definedName>
    <definedName name="C.5.3..Lap_dat_xa">#REF!</definedName>
    <definedName name="C.5.4..Lap_tiep_dia" localSheetId="6">#REF!</definedName>
    <definedName name="C.5.4..Lap_tiep_dia">#REF!</definedName>
    <definedName name="C.5.5..Son_sat_thep" localSheetId="6">#REF!</definedName>
    <definedName name="C.5.5..Son_sat_thep">#REF!</definedName>
    <definedName name="C.6.1..Lap_su_dung" localSheetId="6">#REF!</definedName>
    <definedName name="C.6.1..Lap_su_dung">#REF!</definedName>
    <definedName name="C.6.2..Lap_su_CS" localSheetId="6">#REF!</definedName>
    <definedName name="C.6.2..Lap_su_CS">#REF!</definedName>
    <definedName name="C.6.3..Su_chuoi_do" localSheetId="6">#REF!</definedName>
    <definedName name="C.6.3..Su_chuoi_do">#REF!</definedName>
    <definedName name="C.6.4..Su_chuoi_neo" localSheetId="6">#REF!</definedName>
    <definedName name="C.6.4..Su_chuoi_neo">#REF!</definedName>
    <definedName name="C.6.5..Lap_phu_kien" localSheetId="6">#REF!</definedName>
    <definedName name="C.6.5..Lap_phu_kien">#REF!</definedName>
    <definedName name="C.6.6..Ep_noi_day" localSheetId="6">#REF!</definedName>
    <definedName name="C.6.6..Ep_noi_day">#REF!</definedName>
    <definedName name="C.6.7..KD_vuot_CN" localSheetId="6">#REF!</definedName>
    <definedName name="C.6.7..KD_vuot_CN">#REF!</definedName>
    <definedName name="C.6.8..Rai_cang_day" localSheetId="6">#REF!</definedName>
    <definedName name="C.6.8..Rai_cang_day">#REF!</definedName>
    <definedName name="C.6.9..Cap_quang" localSheetId="6">#REF!</definedName>
    <definedName name="C.6.9..Cap_quang">#REF!</definedName>
    <definedName name="ca.1111" localSheetId="6">#REF!</definedName>
    <definedName name="ca.1111">#REF!</definedName>
    <definedName name="ca.1111.th" localSheetId="6">#REF!</definedName>
    <definedName name="ca.1111.th">#REF!</definedName>
    <definedName name="CACAU">298161</definedName>
    <definedName name="cao" localSheetId="6">#REF!</definedName>
    <definedName name="cao">#REF!</definedName>
    <definedName name="Cat" localSheetId="6">#REF!</definedName>
    <definedName name="Cat">#REF!</definedName>
    <definedName name="Category_All" localSheetId="6">#REF!</definedName>
    <definedName name="Category_All">#REF!</definedName>
    <definedName name="CATIN">#N/A</definedName>
    <definedName name="CATJYOU">#N/A</definedName>
    <definedName name="catm" localSheetId="6">#REF!</definedName>
    <definedName name="catm">#REF!</definedName>
    <definedName name="catn" localSheetId="6">#REF!</definedName>
    <definedName name="catn">#REF!</definedName>
    <definedName name="CATSYU">#N/A</definedName>
    <definedName name="catvang" localSheetId="6">#REF!</definedName>
    <definedName name="catvang">#REF!</definedName>
    <definedName name="CATREC">#N/A</definedName>
    <definedName name="CCS" localSheetId="6">#REF!</definedName>
    <definedName name="CCS">#REF!</definedName>
    <definedName name="CDD" localSheetId="6">#REF!</definedName>
    <definedName name="CDD">#REF!</definedName>
    <definedName name="CDDD" localSheetId="6">#REF!</definedName>
    <definedName name="CDDD">#REF!</definedName>
    <definedName name="CDDD1P" localSheetId="6">#REF!</definedName>
    <definedName name="CDDD1P">#REF!</definedName>
    <definedName name="CDDD1PHA" localSheetId="6">#REF!</definedName>
    <definedName name="CDDD1PHA">#REF!</definedName>
    <definedName name="CDDD3PHA" localSheetId="6">#REF!</definedName>
    <definedName name="CDDD3PHA">#REF!</definedName>
    <definedName name="Cdnum" localSheetId="6">#REF!</definedName>
    <definedName name="Cdnum">#REF!</definedName>
    <definedName name="CK" localSheetId="6">#REF!</definedName>
    <definedName name="CK">#REF!</definedName>
    <definedName name="CLECH_0.4" localSheetId="6">#REF!</definedName>
    <definedName name="CLECH_0.4">#REF!</definedName>
    <definedName name="CLVC3">0.1</definedName>
    <definedName name="CLVC35" localSheetId="6">#REF!</definedName>
    <definedName name="CLVC35">#REF!</definedName>
    <definedName name="CLVCTB" localSheetId="6">#REF!</definedName>
    <definedName name="CLVCTB">#REF!</definedName>
    <definedName name="clvl" localSheetId="6">#REF!</definedName>
    <definedName name="clvl">#REF!</definedName>
    <definedName name="cn" localSheetId="6">#REF!</definedName>
    <definedName name="cn">#REF!</definedName>
    <definedName name="CNC" localSheetId="6">#REF!</definedName>
    <definedName name="CNC">#REF!</definedName>
    <definedName name="CND" localSheetId="6">#REF!</definedName>
    <definedName name="CND">#REF!</definedName>
    <definedName name="CNG" localSheetId="6">#REF!</definedName>
    <definedName name="CNG">#REF!</definedName>
    <definedName name="Co" localSheetId="6">#REF!</definedName>
    <definedName name="Co">#REF!</definedName>
    <definedName name="coc" localSheetId="6">#REF!</definedName>
    <definedName name="coc">#REF!</definedName>
    <definedName name="CoCauN" hidden="1">{"'Sheet1'!$L$16"}</definedName>
    <definedName name="cocbtct" localSheetId="6">#REF!</definedName>
    <definedName name="cocbtct">#REF!</definedName>
    <definedName name="cocot" localSheetId="6">#REF!</definedName>
    <definedName name="cocot">#REF!</definedName>
    <definedName name="cocott" localSheetId="6">#REF!</definedName>
    <definedName name="cocott">#REF!</definedName>
    <definedName name="Code" localSheetId="6" hidden="1">#REF!</definedName>
    <definedName name="Code" hidden="1">#REF!</definedName>
    <definedName name="Cöï_ly_vaän_chuyeãn" localSheetId="6">#REF!</definedName>
    <definedName name="Cöï_ly_vaän_chuyeãn">#REF!</definedName>
    <definedName name="CÖÏ_LY_VAÄN_CHUYEÅN" localSheetId="6">#REF!</definedName>
    <definedName name="CÖÏ_LY_VAÄN_CHUYEÅN">#REF!</definedName>
    <definedName name="COMMON" localSheetId="6">#REF!</definedName>
    <definedName name="COMMON">#REF!</definedName>
    <definedName name="comong" localSheetId="6">#REF!</definedName>
    <definedName name="comong">#REF!</definedName>
    <definedName name="CON_EQP_COS" localSheetId="6">#REF!</definedName>
    <definedName name="CON_EQP_COS">#REF!</definedName>
    <definedName name="CON_EQP_COST" localSheetId="6">#REF!</definedName>
    <definedName name="CON_EQP_COST">#REF!</definedName>
    <definedName name="CONST_EQ" localSheetId="6">#REF!</definedName>
    <definedName name="CONST_EQ">#REF!</definedName>
    <definedName name="Cong_HM_DTCT" localSheetId="6">#REF!</definedName>
    <definedName name="Cong_HM_DTCT">#REF!</definedName>
    <definedName name="Cong_M_DTCT" localSheetId="6">#REF!</definedName>
    <definedName name="Cong_M_DTCT">#REF!</definedName>
    <definedName name="Cong_NC_DTCT" localSheetId="6">#REF!</definedName>
    <definedName name="Cong_NC_DTCT">#REF!</definedName>
    <definedName name="Cong_VL_DTCT" localSheetId="6">#REF!</definedName>
    <definedName name="Cong_VL_DTCT">#REF!</definedName>
    <definedName name="congbenuoc" localSheetId="6">#REF!</definedName>
    <definedName name="congbenuoc">#REF!</definedName>
    <definedName name="congbengam" localSheetId="6">#REF!</definedName>
    <definedName name="congbengam">#REF!</definedName>
    <definedName name="congcoc" localSheetId="6">#REF!</definedName>
    <definedName name="congcoc">#REF!</definedName>
    <definedName name="congcocot" localSheetId="6">#REF!</definedName>
    <definedName name="congcocot">#REF!</definedName>
    <definedName name="congcocott" localSheetId="6">#REF!</definedName>
    <definedName name="congcocott">#REF!</definedName>
    <definedName name="congcomong" localSheetId="6">#REF!</definedName>
    <definedName name="congcomong">#REF!</definedName>
    <definedName name="congcottron" localSheetId="6">#REF!</definedName>
    <definedName name="congcottron">#REF!</definedName>
    <definedName name="congcotvuong" localSheetId="6">#REF!</definedName>
    <definedName name="congcotvuong">#REF!</definedName>
    <definedName name="congdam" localSheetId="6">#REF!</definedName>
    <definedName name="congdam">#REF!</definedName>
    <definedName name="congdan1" localSheetId="6">#REF!</definedName>
    <definedName name="congdan1">#REF!</definedName>
    <definedName name="congdan2" localSheetId="6">#REF!</definedName>
    <definedName name="congdan2">#REF!</definedName>
    <definedName name="congdandusan" localSheetId="6">#REF!</definedName>
    <definedName name="congdandusan">#REF!</definedName>
    <definedName name="conglanhto" localSheetId="6">#REF!</definedName>
    <definedName name="conglanhto">#REF!</definedName>
    <definedName name="congmong" localSheetId="6">#REF!</definedName>
    <definedName name="congmong">#REF!</definedName>
    <definedName name="congmongbang" localSheetId="6">#REF!</definedName>
    <definedName name="congmongbang">#REF!</definedName>
    <definedName name="congmongdon" localSheetId="6">#REF!</definedName>
    <definedName name="congmongdon">#REF!</definedName>
    <definedName name="congpanen" localSheetId="6">#REF!</definedName>
    <definedName name="congpanen">#REF!</definedName>
    <definedName name="congsan" localSheetId="6">#REF!</definedName>
    <definedName name="congsan">#REF!</definedName>
    <definedName name="congthang" localSheetId="6">#REF!</definedName>
    <definedName name="congthang">#REF!</definedName>
    <definedName name="COT" localSheetId="6">#REF!</definedName>
    <definedName name="COT">#REF!</definedName>
    <definedName name="cot7.5" localSheetId="6">#REF!</definedName>
    <definedName name="cot7.5">#REF!</definedName>
    <definedName name="cot8.5" localSheetId="6">#REF!</definedName>
    <definedName name="cot8.5">#REF!</definedName>
    <definedName name="Cotsatma">9726</definedName>
    <definedName name="Cotthepma">9726</definedName>
    <definedName name="cottron" localSheetId="6">#REF!</definedName>
    <definedName name="cottron">#REF!</definedName>
    <definedName name="cotvuong" localSheetId="6">#REF!</definedName>
    <definedName name="cotvuong">#REF!</definedName>
    <definedName name="COVER" localSheetId="6">#REF!</definedName>
    <definedName name="COVER">#REF!</definedName>
    <definedName name="CP" localSheetId="6" hidden="1">#REF!</definedName>
    <definedName name="CP" hidden="1">#REF!</definedName>
    <definedName name="cpmtc" localSheetId="6">#REF!</definedName>
    <definedName name="cpmtc">#REF!</definedName>
    <definedName name="cpnc" localSheetId="6">#REF!</definedName>
    <definedName name="cpnc">#REF!</definedName>
    <definedName name="cptt" localSheetId="6">#REF!</definedName>
    <definedName name="cptt">#REF!</definedName>
    <definedName name="CPVC35" localSheetId="6">#REF!</definedName>
    <definedName name="CPVC35">#REF!</definedName>
    <definedName name="CPVCDN" localSheetId="6">#REF!</definedName>
    <definedName name="CPVCDN">#REF!</definedName>
    <definedName name="cpvl" localSheetId="6">#REF!</definedName>
    <definedName name="cpvl">#REF!</definedName>
    <definedName name="CRD" localSheetId="6">#REF!</definedName>
    <definedName name="CRD">#REF!</definedName>
    <definedName name="CRITINST" localSheetId="6">#REF!</definedName>
    <definedName name="CRITINST">#REF!</definedName>
    <definedName name="CRITPURC" localSheetId="6">#REF!</definedName>
    <definedName name="CRITPURC">#REF!</definedName>
    <definedName name="CRS" localSheetId="6">#REF!</definedName>
    <definedName name="CRS">#REF!</definedName>
    <definedName name="CS" localSheetId="6">#REF!</definedName>
    <definedName name="CS">#REF!</definedName>
    <definedName name="CS_10" localSheetId="6">#REF!</definedName>
    <definedName name="CS_10">#REF!</definedName>
    <definedName name="CS_100" localSheetId="6">#REF!</definedName>
    <definedName name="CS_100">#REF!</definedName>
    <definedName name="CS_10S" localSheetId="6">#REF!</definedName>
    <definedName name="CS_10S">#REF!</definedName>
    <definedName name="CS_120" localSheetId="6">#REF!</definedName>
    <definedName name="CS_120">#REF!</definedName>
    <definedName name="CS_140" localSheetId="6">#REF!</definedName>
    <definedName name="CS_140">#REF!</definedName>
    <definedName name="CS_160" localSheetId="6">#REF!</definedName>
    <definedName name="CS_160">#REF!</definedName>
    <definedName name="CS_20" localSheetId="6">#REF!</definedName>
    <definedName name="CS_20">#REF!</definedName>
    <definedName name="CS_30" localSheetId="6">#REF!</definedName>
    <definedName name="CS_30">#REF!</definedName>
    <definedName name="CS_40" localSheetId="6">#REF!</definedName>
    <definedName name="CS_40">#REF!</definedName>
    <definedName name="CS_40S" localSheetId="6">#REF!</definedName>
    <definedName name="CS_40S">#REF!</definedName>
    <definedName name="CS_5S" localSheetId="6">#REF!</definedName>
    <definedName name="CS_5S">#REF!</definedName>
    <definedName name="CS_60" localSheetId="6">#REF!</definedName>
    <definedName name="CS_60">#REF!</definedName>
    <definedName name="CS_80" localSheetId="6">#REF!</definedName>
    <definedName name="CS_80">#REF!</definedName>
    <definedName name="CS_80S" localSheetId="6">#REF!</definedName>
    <definedName name="CS_80S">#REF!</definedName>
    <definedName name="CS_STD" localSheetId="6">#REF!</definedName>
    <definedName name="CS_STD">#REF!</definedName>
    <definedName name="CS_XS" localSheetId="6">#REF!</definedName>
    <definedName name="CS_XS">#REF!</definedName>
    <definedName name="CS_XXS" localSheetId="6">#REF!</definedName>
    <definedName name="CS_XXS">#REF!</definedName>
    <definedName name="csd3p" localSheetId="6">#REF!</definedName>
    <definedName name="csd3p">#REF!</definedName>
    <definedName name="csddg1p" localSheetId="6">#REF!</definedName>
    <definedName name="csddg1p">#REF!</definedName>
    <definedName name="csddt1p" localSheetId="6">#REF!</definedName>
    <definedName name="csddt1p">#REF!</definedName>
    <definedName name="csht3p" localSheetId="6">#REF!</definedName>
    <definedName name="csht3p">#REF!</definedName>
    <definedName name="ctbbt" hidden="1">{"'Sheet1'!$L$16"}</definedName>
    <definedName name="CTCT1" hidden="1">{"'Sheet1'!$L$16"}</definedName>
    <definedName name="ctiep" localSheetId="6">#REF!</definedName>
    <definedName name="ctiep">#REF!</definedName>
    <definedName name="CTIET" localSheetId="6">#REF!</definedName>
    <definedName name="CTIET">#REF!</definedName>
    <definedName name="CU_LY_VAN_CHUYEN_GIA_QUYEN" localSheetId="6">#REF!</definedName>
    <definedName name="CU_LY_VAN_CHUYEN_GIA_QUYEN">#REF!</definedName>
    <definedName name="CU_LY_VAN_CHUYEN_THU_CONG" localSheetId="6">#REF!</definedName>
    <definedName name="CU_LY_VAN_CHUYEN_THU_CONG">#REF!</definedName>
    <definedName name="CURRENCY" localSheetId="6">#REF!</definedName>
    <definedName name="CURRENCY">#REF!</definedName>
    <definedName name="cx" localSheetId="6">#REF!</definedName>
    <definedName name="cx">#REF!</definedName>
    <definedName name="CH" localSheetId="6">#REF!</definedName>
    <definedName name="CH">#REF!</definedName>
    <definedName name="chitietbgiang2" hidden="1">{"'Sheet1'!$L$16"}</definedName>
    <definedName name="chl" hidden="1">{"'Sheet1'!$L$16"}</definedName>
    <definedName name="chon" localSheetId="6">#REF!</definedName>
    <definedName name="chon">#REF!</definedName>
    <definedName name="chon1" localSheetId="6">#REF!</definedName>
    <definedName name="chon1">#REF!</definedName>
    <definedName name="chon2" localSheetId="6">#REF!</definedName>
    <definedName name="chon2">#REF!</definedName>
    <definedName name="chon3" localSheetId="6">#REF!</definedName>
    <definedName name="chon3">#REF!</definedName>
    <definedName name="d" hidden="1">{"'Sheet1'!$L$16"}</definedName>
    <definedName name="D_7101A_B" localSheetId="6">#REF!</definedName>
    <definedName name="D_7101A_B">#REF!</definedName>
    <definedName name="da1x2" localSheetId="6">#REF!</definedName>
    <definedName name="da1x2">#REF!</definedName>
    <definedName name="dahoc" localSheetId="6">#REF!</definedName>
    <definedName name="dahoc">#REF!</definedName>
    <definedName name="dam" localSheetId="6">#REF!</definedName>
    <definedName name="dam">#REF!</definedName>
    <definedName name="danducsan" localSheetId="6">#REF!</definedName>
    <definedName name="danducsan">#REF!</definedName>
    <definedName name="dao" localSheetId="6">#REF!</definedName>
    <definedName name="dao">#REF!</definedName>
    <definedName name="dap" localSheetId="6">#REF!</definedName>
    <definedName name="dap">#REF!</definedName>
    <definedName name="DAT" localSheetId="6">#REF!</definedName>
    <definedName name="DAT">#REF!</definedName>
    <definedName name="DATA_DATA2_List" localSheetId="6">#REF!</definedName>
    <definedName name="DATA_DATA2_List">#REF!</definedName>
    <definedName name="data1" localSheetId="6" hidden="1">#REF!</definedName>
    <definedName name="data1" hidden="1">#REF!</definedName>
    <definedName name="data2" localSheetId="6" hidden="1">#REF!</definedName>
    <definedName name="data2" hidden="1">#REF!</definedName>
    <definedName name="data3" localSheetId="6" hidden="1">#REF!</definedName>
    <definedName name="data3" hidden="1">#REF!</definedName>
    <definedName name="DCL_22">12117600</definedName>
    <definedName name="DCL_35">25490000</definedName>
    <definedName name="DD" localSheetId="6">#REF!</definedName>
    <definedName name="DD">#REF!</definedName>
    <definedName name="DDAY" localSheetId="6">#REF!</definedName>
    <definedName name="DDAY">#REF!</definedName>
    <definedName name="ddddd" hidden="1">{"'Sheet1'!$L$16"}</definedName>
    <definedName name="DDK" localSheetId="6">#REF!</definedName>
    <definedName name="DDK">#REF!</definedName>
    <definedName name="dđ" hidden="1">{"'Sheet1'!$L$16"}</definedName>
    <definedName name="den_bu" localSheetId="6">#REF!</definedName>
    <definedName name="den_bu">#REF!</definedName>
    <definedName name="denbu" localSheetId="6">#REF!</definedName>
    <definedName name="denbu">#REF!</definedName>
    <definedName name="Det32x3" localSheetId="6">#REF!</definedName>
    <definedName name="Det32x3">#REF!</definedName>
    <definedName name="Det35x3" localSheetId="6">#REF!</definedName>
    <definedName name="Det35x3">#REF!</definedName>
    <definedName name="Det40x4" localSheetId="6">#REF!</definedName>
    <definedName name="Det40x4">#REF!</definedName>
    <definedName name="Det50x5" localSheetId="6">#REF!</definedName>
    <definedName name="Det50x5">#REF!</definedName>
    <definedName name="Det63x6" localSheetId="6">#REF!</definedName>
    <definedName name="Det63x6">#REF!</definedName>
    <definedName name="Det75x6" localSheetId="6">#REF!</definedName>
    <definedName name="Det75x6">#REF!</definedName>
    <definedName name="DFSDF" hidden="1">{"'Sheet1'!$L$16"}</definedName>
    <definedName name="dgbdII" localSheetId="6">#REF!</definedName>
    <definedName name="dgbdII">#REF!</definedName>
    <definedName name="DGCTI592" localSheetId="6">#REF!</definedName>
    <definedName name="DGCTI592">#REF!</definedName>
    <definedName name="dgj" hidden="1">{#N/A,#N/A,FALSE,"BN"}</definedName>
    <definedName name="DGNC" localSheetId="6">#REF!</definedName>
    <definedName name="DGNC">#REF!</definedName>
    <definedName name="dgqndn" localSheetId="6">#REF!</definedName>
    <definedName name="dgqndn">#REF!</definedName>
    <definedName name="DGTV" localSheetId="6">#REF!</definedName>
    <definedName name="DGTV">#REF!</definedName>
    <definedName name="dgvl" localSheetId="6">#REF!</definedName>
    <definedName name="dgvl">#REF!</definedName>
    <definedName name="DGVT" localSheetId="6">#REF!</definedName>
    <definedName name="DGVT">#REF!</definedName>
    <definedName name="dhom" localSheetId="6">#REF!</definedName>
    <definedName name="dhom">#REF!</definedName>
    <definedName name="dien" hidden="1">{"'Sheet1'!$L$16"}</definedName>
    <definedName name="dientichck" localSheetId="6">#REF!</definedName>
    <definedName name="dientichck">#REF!</definedName>
    <definedName name="dinh2" localSheetId="6">#REF!</definedName>
    <definedName name="dinh2">#REF!</definedName>
    <definedName name="Discount" localSheetId="6" hidden="1">#REF!</definedName>
    <definedName name="Discount" hidden="1">#REF!</definedName>
    <definedName name="display_area_2" localSheetId="6" hidden="1">#REF!</definedName>
    <definedName name="display_area_2" hidden="1">#REF!</definedName>
    <definedName name="DLCC" localSheetId="6">#REF!</definedName>
    <definedName name="DLCC">#REF!</definedName>
    <definedName name="DM" localSheetId="6">#REF!</definedName>
    <definedName name="DM">#REF!</definedName>
    <definedName name="dm56bxd" localSheetId="6">#REF!</definedName>
    <definedName name="dm56bxd">#REF!</definedName>
    <definedName name="DN" localSheetId="6">#REF!</definedName>
    <definedName name="DN">#REF!</definedName>
    <definedName name="DÑt45x4" localSheetId="6">#REF!</definedName>
    <definedName name="DÑt45x4">#REF!</definedName>
    <definedName name="doan1" localSheetId="6">#REF!</definedName>
    <definedName name="doan1">#REF!</definedName>
    <definedName name="doan2" localSheetId="6">#REF!</definedName>
    <definedName name="doan2">#REF!</definedName>
    <definedName name="doan3" localSheetId="6">#REF!</definedName>
    <definedName name="doan3">#REF!</definedName>
    <definedName name="doan4" localSheetId="6">#REF!</definedName>
    <definedName name="doan4">#REF!</definedName>
    <definedName name="doan5" localSheetId="6">#REF!</definedName>
    <definedName name="doan5">#REF!</definedName>
    <definedName name="doan6" localSheetId="6">#REF!</definedName>
    <definedName name="doan6">#REF!</definedName>
    <definedName name="Document_array">{"Thuxm2.xls","Sheet1"}</definedName>
    <definedName name="DON_GIA_3282" localSheetId="6">#REF!</definedName>
    <definedName name="DON_GIA_3282">#REF!</definedName>
    <definedName name="DON_GIA_3283" localSheetId="6">#REF!</definedName>
    <definedName name="DON_GIA_3283">#REF!</definedName>
    <definedName name="DON_GIA_3285" localSheetId="6">#REF!</definedName>
    <definedName name="DON_GIA_3285">#REF!</definedName>
    <definedName name="DON_GIA_VAN_CHUYEN_36" localSheetId="6">#REF!</definedName>
    <definedName name="DON_GIA_VAN_CHUYEN_36">#REF!</definedName>
    <definedName name="dongia" localSheetId="6">#REF!</definedName>
    <definedName name="dongia">#REF!</definedName>
    <definedName name="drf" localSheetId="6" hidden="1">#REF!</definedName>
    <definedName name="drf" hidden="1">#REF!</definedName>
    <definedName name="ds" hidden="1">{#N/A,#N/A,FALSE,"Chi ti?t"}</definedName>
    <definedName name="DS1p1vc" localSheetId="6">#REF!</definedName>
    <definedName name="DS1p1vc">#REF!</definedName>
    <definedName name="ds1p2nc" localSheetId="6">#REF!</definedName>
    <definedName name="ds1p2nc">#REF!</definedName>
    <definedName name="ds1p2vc" localSheetId="6">#REF!</definedName>
    <definedName name="ds1p2vc">#REF!</definedName>
    <definedName name="ds1pnc" localSheetId="6">#REF!</definedName>
    <definedName name="ds1pnc">#REF!</definedName>
    <definedName name="ds1pvl" localSheetId="6">#REF!</definedName>
    <definedName name="ds1pvl">#REF!</definedName>
    <definedName name="ds3pctnc" localSheetId="6">#REF!</definedName>
    <definedName name="ds3pctnc">#REF!</definedName>
    <definedName name="ds3pctvc" localSheetId="6">#REF!</definedName>
    <definedName name="ds3pctvc">#REF!</definedName>
    <definedName name="ds3pctvl" localSheetId="6">#REF!</definedName>
    <definedName name="ds3pctvl">#REF!</definedName>
    <definedName name="dsh" localSheetId="6" hidden="1">#REF!</definedName>
    <definedName name="dsh" hidden="1">#REF!</definedName>
    <definedName name="DSPK1p1nc" localSheetId="6">#REF!</definedName>
    <definedName name="DSPK1p1nc">#REF!</definedName>
    <definedName name="DSPK1p1vl" localSheetId="6">#REF!</definedName>
    <definedName name="DSPK1p1vl">#REF!</definedName>
    <definedName name="DSPK1pnc" localSheetId="6">#REF!</definedName>
    <definedName name="DSPK1pnc">#REF!</definedName>
    <definedName name="DSPK1pvl" localSheetId="6">#REF!</definedName>
    <definedName name="DSPK1pvl">#REF!</definedName>
    <definedName name="DSUMDATA" localSheetId="6">#REF!</definedName>
    <definedName name="DSUMDATA">#REF!</definedName>
    <definedName name="dtich1" localSheetId="6">#REF!</definedName>
    <definedName name="dtich1">#REF!</definedName>
    <definedName name="dtich2" localSheetId="6">#REF!</definedName>
    <definedName name="dtich2">#REF!</definedName>
    <definedName name="dtich3" localSheetId="6">#REF!</definedName>
    <definedName name="dtich3">#REF!</definedName>
    <definedName name="dtich4" localSheetId="6">#REF!</definedName>
    <definedName name="dtich4">#REF!</definedName>
    <definedName name="dtich5" localSheetId="6">#REF!</definedName>
    <definedName name="dtich5">#REF!</definedName>
    <definedName name="dtich6" localSheetId="6">#REF!</definedName>
    <definedName name="dtich6">#REF!</definedName>
    <definedName name="DU_TOAN_CHI_TIET_CONG_TO" localSheetId="6">#REF!</definedName>
    <definedName name="DU_TOAN_CHI_TIET_CONG_TO">#REF!</definedName>
    <definedName name="DU_TOAN_CHI_TIET_DZ22KV" localSheetId="6">#REF!</definedName>
    <definedName name="DU_TOAN_CHI_TIET_DZ22KV">#REF!</definedName>
    <definedName name="DU_TOAN_CHI_TIET_KHO_BAI" localSheetId="6">#REF!</definedName>
    <definedName name="DU_TOAN_CHI_TIET_KHO_BAI">#REF!</definedName>
    <definedName name="Duongnaco" hidden="1">{"'Sheet1'!$L$16"}</definedName>
    <definedName name="DutoanDongmo" localSheetId="6">#REF!</definedName>
    <definedName name="DutoanDongmo">#REF!</definedName>
    <definedName name="DWPRICE" localSheetId="6" hidden="1">'[2]Quantity'!#REF!</definedName>
    <definedName name="DWPRICE" hidden="1">'[2]Quantity'!#REF!</definedName>
    <definedName name="E" hidden="1">{#N/A,#N/A,FALSE,"BN (2)"}</definedName>
    <definedName name="emb" localSheetId="6">#REF!</definedName>
    <definedName name="emb">#REF!</definedName>
    <definedName name="End_1" localSheetId="6">#REF!</definedName>
    <definedName name="End_1">#REF!</definedName>
    <definedName name="End_10" localSheetId="6">#REF!</definedName>
    <definedName name="End_10">#REF!</definedName>
    <definedName name="End_11" localSheetId="6">#REF!</definedName>
    <definedName name="End_11">#REF!</definedName>
    <definedName name="End_12" localSheetId="6">#REF!</definedName>
    <definedName name="End_12">#REF!</definedName>
    <definedName name="End_13" localSheetId="6">#REF!</definedName>
    <definedName name="End_13">#REF!</definedName>
    <definedName name="End_2" localSheetId="6">#REF!</definedName>
    <definedName name="End_2">#REF!</definedName>
    <definedName name="End_3" localSheetId="6">#REF!</definedName>
    <definedName name="End_3">#REF!</definedName>
    <definedName name="End_4" localSheetId="6">#REF!</definedName>
    <definedName name="End_4">#REF!</definedName>
    <definedName name="End_5" localSheetId="6">#REF!</definedName>
    <definedName name="End_5">#REF!</definedName>
    <definedName name="End_6" localSheetId="6">#REF!</definedName>
    <definedName name="End_6">#REF!</definedName>
    <definedName name="End_7" localSheetId="6">#REF!</definedName>
    <definedName name="End_7">#REF!</definedName>
    <definedName name="End_8" localSheetId="6">#REF!</definedName>
    <definedName name="End_8">#REF!</definedName>
    <definedName name="End_9" localSheetId="6">#REF!</definedName>
    <definedName name="End_9">#REF!</definedName>
    <definedName name="ex" localSheetId="6">#REF!</definedName>
    <definedName name="ex">#REF!</definedName>
    <definedName name="f" hidden="1">{"'Sheet1'!$L$16"}</definedName>
    <definedName name="FACTOR" localSheetId="6">#REF!</definedName>
    <definedName name="FACTOR">#REF!</definedName>
    <definedName name="fasf" hidden="1">{"'Sheet1'!$L$16"}</definedName>
    <definedName name="FCode" localSheetId="6" hidden="1">#REF!</definedName>
    <definedName name="FCode" hidden="1">#REF!</definedName>
    <definedName name="fff" hidden="1">{"'Sheet1'!$L$16"}</definedName>
    <definedName name="FI_12">4820</definedName>
    <definedName name="fsdfdsf" hidden="1">{"'Sheet1'!$L$16"}</definedName>
    <definedName name="g" hidden="1">{"'Sheet1'!$L$16"}</definedName>
    <definedName name="G_ME" localSheetId="6">#REF!</definedName>
    <definedName name="G_ME">#REF!</definedName>
    <definedName name="gach" localSheetId="6">#REF!</definedName>
    <definedName name="gach">#REF!</definedName>
    <definedName name="gdgd" hidden="1">#N/A</definedName>
    <definedName name="geo" localSheetId="6">#REF!</definedName>
    <definedName name="geo">#REF!</definedName>
    <definedName name="gf" hidden="1">{"'Sheet1'!$L$16"}</definedName>
    <definedName name="gfdgdfgd" hidden="1">#N/A</definedName>
    <definedName name="gff" hidden="1">{"'Sheet1'!$L$16"}</definedName>
    <definedName name="gg" localSheetId="6">#REF!</definedName>
    <definedName name="gg">#REF!</definedName>
    <definedName name="ggdgd" hidden="1">#N/A</definedName>
    <definedName name="ggsdg" hidden="1">#N/A</definedName>
    <definedName name="ggsf" hidden="1">#N/A</definedName>
    <definedName name="gh" hidden="1">{"'Sheet1'!$L$16"}</definedName>
    <definedName name="ghip" localSheetId="6">#REF!</definedName>
    <definedName name="ghip">#REF!</definedName>
    <definedName name="gl3p" localSheetId="6">#REF!</definedName>
    <definedName name="gl3p">#REF!</definedName>
    <definedName name="Goc32x3" localSheetId="6">#REF!</definedName>
    <definedName name="Goc32x3">#REF!</definedName>
    <definedName name="Goc35x3" localSheetId="6">#REF!</definedName>
    <definedName name="Goc35x3">#REF!</definedName>
    <definedName name="Goc40x4" localSheetId="6">#REF!</definedName>
    <definedName name="Goc40x4">#REF!</definedName>
    <definedName name="Goc45x4" localSheetId="6">#REF!</definedName>
    <definedName name="Goc45x4">#REF!</definedName>
    <definedName name="Goc50x5" localSheetId="6">#REF!</definedName>
    <definedName name="Goc50x5">#REF!</definedName>
    <definedName name="Goc63x6" localSheetId="6">#REF!</definedName>
    <definedName name="Goc63x6">#REF!</definedName>
    <definedName name="Goc75x6" localSheetId="6">#REF!</definedName>
    <definedName name="Goc75x6">#REF!</definedName>
    <definedName name="gsgsg" hidden="1">#N/A</definedName>
    <definedName name="gsgsgs" hidden="1">#N/A</definedName>
    <definedName name="Gtb" localSheetId="6">#REF!</definedName>
    <definedName name="Gtb">#REF!</definedName>
    <definedName name="gtbtt" localSheetId="6">#REF!</definedName>
    <definedName name="gtbtt">#REF!</definedName>
    <definedName name="gtst" localSheetId="6">#REF!</definedName>
    <definedName name="gtst">#REF!</definedName>
    <definedName name="GTXL" localSheetId="6">#REF!</definedName>
    <definedName name="GTXL">#REF!</definedName>
    <definedName name="Gxl" localSheetId="6">#REF!</definedName>
    <definedName name="Gxl">#REF!</definedName>
    <definedName name="gxltt" localSheetId="6">#REF!</definedName>
    <definedName name="gxltt">#REF!</definedName>
    <definedName name="gia" localSheetId="6">#REF!</definedName>
    <definedName name="gia">#REF!</definedName>
    <definedName name="Gia_CT" localSheetId="6">#REF!</definedName>
    <definedName name="Gia_CT">#REF!</definedName>
    <definedName name="GIA_CU_LY_VAN_CHUYEN" localSheetId="6">#REF!</definedName>
    <definedName name="GIA_CU_LY_VAN_CHUYEN">#REF!</definedName>
    <definedName name="gia_tien" localSheetId="6">#REF!</definedName>
    <definedName name="gia_tien">#REF!</definedName>
    <definedName name="gia_tien_BTN" localSheetId="6">#REF!</definedName>
    <definedName name="gia_tien_BTN">#REF!</definedName>
    <definedName name="Gia_VT" localSheetId="6">#REF!</definedName>
    <definedName name="Gia_VT">#REF!</definedName>
    <definedName name="GIAVLIEUTN" localSheetId="6">#REF!</definedName>
    <definedName name="GIAVLIEUTN">#REF!</definedName>
    <definedName name="Giocong" localSheetId="6">#REF!</definedName>
    <definedName name="Giocong">#REF!</definedName>
    <definedName name="h" hidden="1">{"'Sheet1'!$L$16"}</definedName>
    <definedName name="H_THUCTT" localSheetId="6">#REF!</definedName>
    <definedName name="H_THUCTT">#REF!</definedName>
    <definedName name="H_THUCHTHH" localSheetId="6">#REF!</definedName>
    <definedName name="H_THUCHTHH">#REF!</definedName>
    <definedName name="hanh" hidden="1">{"'Sheet1'!$L$16"}</definedName>
    <definedName name="HCM" localSheetId="6">#REF!</definedName>
    <definedName name="HCM">#REF!</definedName>
    <definedName name="HE_SO_KHO_KHAN_CANG_DAY" localSheetId="6">#REF!</definedName>
    <definedName name="HE_SO_KHO_KHAN_CANG_DAY">#REF!</definedName>
    <definedName name="Heä_soá_laép_xaø_H">1.7</definedName>
    <definedName name="heä_soá_sình_laày" localSheetId="6">#REF!</definedName>
    <definedName name="heä_soá_sình_laày">#REF!</definedName>
    <definedName name="hh" localSheetId="6">#REF!</definedName>
    <definedName name="hh">#REF!</definedName>
    <definedName name="HHcat" localSheetId="6">#REF!</definedName>
    <definedName name="HHcat">#REF!</definedName>
    <definedName name="HHda" localSheetId="6">#REF!</definedName>
    <definedName name="HHda">#REF!</definedName>
    <definedName name="HHTT" localSheetId="6">#REF!</definedName>
    <definedName name="HHTT">#REF!</definedName>
    <definedName name="HiddenRows" localSheetId="6" hidden="1">#REF!</definedName>
    <definedName name="HiddenRows" hidden="1">#REF!</definedName>
    <definedName name="hien" localSheetId="6">#REF!</definedName>
    <definedName name="hien">#REF!</definedName>
    <definedName name="Hinh_thuc" localSheetId="6">#REF!</definedName>
    <definedName name="Hinh_thuc">#REF!</definedName>
    <definedName name="HiÕu" localSheetId="6">#REF!</definedName>
    <definedName name="HiÕu">#REF!</definedName>
    <definedName name="HOME_MANP" localSheetId="6">#REF!</definedName>
    <definedName name="HOME_MANP">#REF!</definedName>
    <definedName name="HOMEOFFICE_COST" localSheetId="6">#REF!</definedName>
    <definedName name="HOMEOFFICE_COST">#REF!</definedName>
    <definedName name="hrr" hidden="1">{"'Sheet1'!$L$16"}</definedName>
    <definedName name="hs" localSheetId="6">#REF!</definedName>
    <definedName name="hs">#REF!</definedName>
    <definedName name="HSCT3">0.1</definedName>
    <definedName name="hsd" localSheetId="6">#REF!</definedName>
    <definedName name="hsd">#REF!</definedName>
    <definedName name="hsdc" localSheetId="6">#REF!</definedName>
    <definedName name="hsdc">#REF!</definedName>
    <definedName name="hsdc1" localSheetId="6">#REF!</definedName>
    <definedName name="hsdc1">#REF!</definedName>
    <definedName name="HSDN">2.5</definedName>
    <definedName name="HSHH" localSheetId="6">#REF!</definedName>
    <definedName name="HSHH">#REF!</definedName>
    <definedName name="HSHHUT" localSheetId="6">#REF!</definedName>
    <definedName name="HSHHUT">#REF!</definedName>
    <definedName name="hsk" localSheetId="6">#REF!</definedName>
    <definedName name="hsk">#REF!</definedName>
    <definedName name="HSKK35" localSheetId="6">#REF!</definedName>
    <definedName name="HSKK35">#REF!</definedName>
    <definedName name="HSLX" localSheetId="6">#REF!</definedName>
    <definedName name="HSLX">#REF!</definedName>
    <definedName name="HSLXH">1.7</definedName>
    <definedName name="HSLXP" localSheetId="6">#REF!</definedName>
    <definedName name="HSLXP">#REF!</definedName>
    <definedName name="hßm4" localSheetId="6">#REF!</definedName>
    <definedName name="hßm4">#REF!</definedName>
    <definedName name="hstb" localSheetId="6">#REF!</definedName>
    <definedName name="hstb">#REF!</definedName>
    <definedName name="hstdtk" localSheetId="6">#REF!</definedName>
    <definedName name="hstdtk">#REF!</definedName>
    <definedName name="hsthep" localSheetId="6">#REF!</definedName>
    <definedName name="hsthep">#REF!</definedName>
    <definedName name="HSVC1" localSheetId="6">#REF!</definedName>
    <definedName name="HSVC1">#REF!</definedName>
    <definedName name="HSVC2" localSheetId="6">#REF!</definedName>
    <definedName name="HSVC2">#REF!</definedName>
    <definedName name="HSVC3" localSheetId="6">#REF!</definedName>
    <definedName name="HSVC3">#REF!</definedName>
    <definedName name="hsvl" localSheetId="6">#REF!</definedName>
    <definedName name="hsvl">#REF!</definedName>
    <definedName name="HT" localSheetId="6">#REF!</definedName>
    <definedName name="HT">#REF!</definedName>
    <definedName name="htlm" hidden="1">{"'Sheet1'!$L$16"}</definedName>
    <definedName name="HTML_CodePage" hidden="1">950</definedName>
    <definedName name="HTML_Control" hidden="1">{"'Sheet1'!$L$16"}</definedName>
    <definedName name="HTML_Controlmoi"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PathFilemoi" hidden="1">"C:\2689\Q\國內\00q3961台化龍德PTA3建造\MyHTML.htm"</definedName>
    <definedName name="HTML_Title" hidden="1">"00Q3961-SUM"</definedName>
    <definedName name="HTNC" localSheetId="6">#REF!</definedName>
    <definedName name="HTNC">#REF!</definedName>
    <definedName name="HTVL" localSheetId="6">#REF!</definedName>
    <definedName name="HTVL">#REF!</definedName>
    <definedName name="HTHH" localSheetId="6">#REF!</definedName>
    <definedName name="HTHH">#REF!</definedName>
    <definedName name="hu" hidden="1">{"'Sheet1'!$L$16"}</definedName>
    <definedName name="HUU" hidden="1">{"'Sheet1'!$L$16"}</definedName>
    <definedName name="huy" hidden="1">{"'Sheet1'!$L$16"}</definedName>
    <definedName name="huymoi" hidden="1">{"'Sheet1'!$L$16"}</definedName>
    <definedName name="I" localSheetId="6">#REF!</definedName>
    <definedName name="I">#REF!</definedName>
    <definedName name="IDLAB_COST" localSheetId="6">#REF!</definedName>
    <definedName name="IDLAB_COST">#REF!</definedName>
    <definedName name="IND_LAB" localSheetId="6">#REF!</definedName>
    <definedName name="IND_LAB">#REF!</definedName>
    <definedName name="INDMANP" localSheetId="6">#REF!</definedName>
    <definedName name="INDMANP">#REF!</definedName>
    <definedName name="j" hidden="1">{"'Sheet1'!$L$16"}</definedName>
    <definedName name="j356C8" localSheetId="6">#REF!</definedName>
    <definedName name="j356C8">#REF!</definedName>
    <definedName name="jkjk" hidden="1">{"'Sheet1'!$L$16"}</definedName>
    <definedName name="k" hidden="1">{"'Sheet1'!$L$16"}</definedName>
    <definedName name="k2b" localSheetId="6">#REF!</definedName>
    <definedName name="k2b">#REF!</definedName>
    <definedName name="kcong" localSheetId="6">#REF!</definedName>
    <definedName name="kcong">#REF!</definedName>
    <definedName name="KINH_PHI_DEN_BU" localSheetId="6">#REF!</definedName>
    <definedName name="KINH_PHI_DEN_BU">#REF!</definedName>
    <definedName name="KINH_PHI_DZ0.4KV" localSheetId="6">#REF!</definedName>
    <definedName name="KINH_PHI_DZ0.4KV">#REF!</definedName>
    <definedName name="KINH_PHI_KHAO_SAT__LAP_BCNCKT__TKKTTC" localSheetId="6">#REF!</definedName>
    <definedName name="KINH_PHI_KHAO_SAT__LAP_BCNCKT__TKKTTC">#REF!</definedName>
    <definedName name="KINH_PHI_KHO_BAI" localSheetId="6">#REF!</definedName>
    <definedName name="KINH_PHI_KHO_BAI">#REF!</definedName>
    <definedName name="KINH_PHI_TBA" localSheetId="6">#REF!</definedName>
    <definedName name="KINH_PHI_TBA">#REF!</definedName>
    <definedName name="kjy" hidden="1">{"'Sheet1'!$L$16"}</definedName>
    <definedName name="kl_ME" localSheetId="6">#REF!</definedName>
    <definedName name="kl_ME">#REF!</definedName>
    <definedName name="KLTHDN" localSheetId="6">#REF!</definedName>
    <definedName name="KLTHDN">#REF!</definedName>
    <definedName name="KLVANKHUON" localSheetId="6">#REF!</definedName>
    <definedName name="KLVANKHUON">#REF!</definedName>
    <definedName name="kp1ph" localSheetId="6">#REF!</definedName>
    <definedName name="kp1ph">#REF!</definedName>
    <definedName name="ksbn" hidden="1">{"'Sheet1'!$L$16"}</definedName>
    <definedName name="kshn" hidden="1">{"'Sheet1'!$L$16"}</definedName>
    <definedName name="ksls" hidden="1">{"'Sheet1'!$L$16"}</definedName>
    <definedName name="KSTK" localSheetId="6">#REF!</definedName>
    <definedName name="KSTK">#REF!</definedName>
    <definedName name="KH_Chang" localSheetId="6">#REF!</definedName>
    <definedName name="KH_Chang">#REF!</definedName>
    <definedName name="KHOI_LUONG_DAT_DAO_DAP" localSheetId="6">#REF!</definedName>
    <definedName name="KHOI_LUONG_DAT_DAO_DAP">#REF!</definedName>
    <definedName name="khongtruotgia" hidden="1">{"'Sheet1'!$L$16"}</definedName>
    <definedName name="l" hidden="1">{"'Sheet1'!$L$16"}</definedName>
    <definedName name="L_mong" localSheetId="6">#REF!</definedName>
    <definedName name="L_mong">#REF!</definedName>
    <definedName name="L63x6">5800</definedName>
    <definedName name="lam" hidden="1">{"'Sheet1'!$L$16"}</definedName>
    <definedName name="lan" hidden="1">{#N/A,#N/A,TRUE,"BT M200 da 10x20"}</definedName>
    <definedName name="langson" hidden="1">{"'Sheet1'!$L$16"}</definedName>
    <definedName name="lanhto" localSheetId="6">#REF!</definedName>
    <definedName name="lanhto">#REF!</definedName>
    <definedName name="LAP_DAT_TBA" localSheetId="6">#REF!</definedName>
    <definedName name="LAP_DAT_TBA">#REF!</definedName>
    <definedName name="LBS_22">107800000</definedName>
    <definedName name="LIET_KE_VI_TRI_DZ0.4KV" localSheetId="6">#REF!</definedName>
    <definedName name="LIET_KE_VI_TRI_DZ0.4KV">#REF!</definedName>
    <definedName name="LIET_KE_VI_TRI_DZ22KV" localSheetId="6">#REF!</definedName>
    <definedName name="LIET_KE_VI_TRI_DZ22KV">#REF!</definedName>
    <definedName name="linh" hidden="1">{"'Sheet1'!$L$16"}</definedName>
    <definedName name="lk" localSheetId="6" hidden="1">#REF!</definedName>
    <definedName name="lk" hidden="1">#REF!</definedName>
    <definedName name="LK_hathe" localSheetId="6">#REF!</definedName>
    <definedName name="LK_hathe">#REF!</definedName>
    <definedName name="Lmk" localSheetId="6">#REF!</definedName>
    <definedName name="Lmk">#REF!</definedName>
    <definedName name="lntt" localSheetId="6">#REF!</definedName>
    <definedName name="lntt">#REF!</definedName>
    <definedName name="Loai_TD" localSheetId="6">#REF!</definedName>
    <definedName name="Loai_TD">#REF!</definedName>
    <definedName name="lồn" hidden="1">{"'Sheet1'!$L$16"}</definedName>
    <definedName name="m" hidden="1">{"'Sheet1'!$L$16"}</definedName>
    <definedName name="M0.4" localSheetId="6">#REF!</definedName>
    <definedName name="M0.4">#REF!</definedName>
    <definedName name="M12aavl" localSheetId="6">#REF!</definedName>
    <definedName name="M12aavl">#REF!</definedName>
    <definedName name="M12ba3p" localSheetId="6">#REF!</definedName>
    <definedName name="M12ba3p">#REF!</definedName>
    <definedName name="M12bb1p" localSheetId="6">#REF!</definedName>
    <definedName name="M12bb1p">#REF!</definedName>
    <definedName name="M14bb1p" localSheetId="6">#REF!</definedName>
    <definedName name="M14bb1p">#REF!</definedName>
    <definedName name="M8a" localSheetId="6">#REF!</definedName>
    <definedName name="M8a">#REF!</definedName>
    <definedName name="M8aa" localSheetId="6">#REF!</definedName>
    <definedName name="M8aa">#REF!</definedName>
    <definedName name="m8aanc" localSheetId="6">#REF!</definedName>
    <definedName name="m8aanc">#REF!</definedName>
    <definedName name="m8aavl" localSheetId="6">#REF!</definedName>
    <definedName name="m8aavl">#REF!</definedName>
    <definedName name="Ma3pnc" localSheetId="6">#REF!</definedName>
    <definedName name="Ma3pnc">#REF!</definedName>
    <definedName name="Ma3pvl" localSheetId="6">#REF!</definedName>
    <definedName name="Ma3pvl">#REF!</definedName>
    <definedName name="Maa3pnc" localSheetId="6">#REF!</definedName>
    <definedName name="Maa3pnc">#REF!</definedName>
    <definedName name="Maa3pvl" localSheetId="6">#REF!</definedName>
    <definedName name="Maa3pvl">#REF!</definedName>
    <definedName name="MAJ_CON_EQP" localSheetId="6">#REF!</definedName>
    <definedName name="MAJ_CON_EQP">#REF!</definedName>
    <definedName name="MAVANKHUON" localSheetId="6">#REF!</definedName>
    <definedName name="MAVANKHUON">#REF!</definedName>
    <definedName name="MAVLTHDN" localSheetId="6">#REF!</definedName>
    <definedName name="MAVLTHDN">#REF!</definedName>
    <definedName name="Mba1p" localSheetId="6">#REF!</definedName>
    <definedName name="Mba1p">#REF!</definedName>
    <definedName name="Mba3p" localSheetId="6">#REF!</definedName>
    <definedName name="Mba3p">#REF!</definedName>
    <definedName name="Mbb3p" localSheetId="6">#REF!</definedName>
    <definedName name="Mbb3p">#REF!</definedName>
    <definedName name="mc" localSheetId="6">#REF!</definedName>
    <definedName name="mc">#REF!</definedName>
    <definedName name="MG_A" localSheetId="6">#REF!</definedName>
    <definedName name="MG_A">#REF!</definedName>
    <definedName name="MN" localSheetId="6">#REF!</definedName>
    <definedName name="MN">#REF!</definedName>
    <definedName name="mo" hidden="1">{"'Sheet1'!$L$16"}</definedName>
    <definedName name="moi" hidden="1">{"'Sheet1'!$L$16"}</definedName>
    <definedName name="mongbang" localSheetId="6">#REF!</definedName>
    <definedName name="mongbang">#REF!</definedName>
    <definedName name="mongdon" localSheetId="6">#REF!</definedName>
    <definedName name="mongdon">#REF!</definedName>
    <definedName name="Moùng" localSheetId="6">#REF!</definedName>
    <definedName name="Moùng">#REF!</definedName>
    <definedName name="MSCT" localSheetId="6">#REF!</definedName>
    <definedName name="MSCT">#REF!</definedName>
    <definedName name="mtcdg" localSheetId="6">#REF!</definedName>
    <definedName name="mtcdg">#REF!</definedName>
    <definedName name="MTMAC12" localSheetId="6">#REF!</definedName>
    <definedName name="MTMAC12">#REF!</definedName>
    <definedName name="mtram" localSheetId="6">#REF!</definedName>
    <definedName name="mtram">#REF!</definedName>
    <definedName name="mvac" hidden="1">{"'Sheet1'!$L$16"}</definedName>
    <definedName name="myle" localSheetId="6">#REF!</definedName>
    <definedName name="myle">#REF!</definedName>
    <definedName name="n" hidden="1">{"'Sheet1'!$L$16"}</definedName>
    <definedName name="n1pig" localSheetId="6">#REF!</definedName>
    <definedName name="n1pig">#REF!</definedName>
    <definedName name="N1pIGnc" localSheetId="6">#REF!</definedName>
    <definedName name="N1pIGnc">#REF!</definedName>
    <definedName name="N1pIGvc" localSheetId="6">#REF!</definedName>
    <definedName name="N1pIGvc">#REF!</definedName>
    <definedName name="N1pIGvl" localSheetId="6">#REF!</definedName>
    <definedName name="N1pIGvl">#REF!</definedName>
    <definedName name="n1pind" localSheetId="6">#REF!</definedName>
    <definedName name="n1pind">#REF!</definedName>
    <definedName name="N1pINDnc" localSheetId="6">#REF!</definedName>
    <definedName name="N1pINDnc">#REF!</definedName>
    <definedName name="N1pINDvc" localSheetId="6">#REF!</definedName>
    <definedName name="N1pINDvc">#REF!</definedName>
    <definedName name="N1pINDvl" localSheetId="6">#REF!</definedName>
    <definedName name="N1pINDvl">#REF!</definedName>
    <definedName name="n1pint" localSheetId="6">#REF!</definedName>
    <definedName name="n1pint">#REF!</definedName>
    <definedName name="n1ping" localSheetId="6">#REF!</definedName>
    <definedName name="n1ping">#REF!</definedName>
    <definedName name="N1pINGvc" localSheetId="6">#REF!</definedName>
    <definedName name="N1pINGvc">#REF!</definedName>
    <definedName name="nc" localSheetId="6">#REF!</definedName>
    <definedName name="nc">#REF!</definedName>
    <definedName name="nc_btm10" localSheetId="6">#REF!</definedName>
    <definedName name="nc_btm10">#REF!</definedName>
    <definedName name="nc_btm100" localSheetId="6">#REF!</definedName>
    <definedName name="nc_btm100">#REF!</definedName>
    <definedName name="nc3p" localSheetId="6">#REF!</definedName>
    <definedName name="nc3p">#REF!</definedName>
    <definedName name="NCBD100" localSheetId="6">#REF!</definedName>
    <definedName name="NCBD100">#REF!</definedName>
    <definedName name="NCBD200" localSheetId="6">#REF!</definedName>
    <definedName name="NCBD200">#REF!</definedName>
    <definedName name="NCBD250" localSheetId="6">#REF!</definedName>
    <definedName name="NCBD250">#REF!</definedName>
    <definedName name="NCCT3p" localSheetId="6">#REF!</definedName>
    <definedName name="NCCT3p">#REF!</definedName>
    <definedName name="ncdg" localSheetId="6">#REF!</definedName>
    <definedName name="ncdg">#REF!</definedName>
    <definedName name="NCKT" localSheetId="6">#REF!</definedName>
    <definedName name="NCKT">#REF!</definedName>
    <definedName name="nctram" localSheetId="6">#REF!</definedName>
    <definedName name="nctram">#REF!</definedName>
    <definedName name="NCVC100" localSheetId="6">#REF!</definedName>
    <definedName name="NCVC100">#REF!</definedName>
    <definedName name="NCVC200" localSheetId="6">#REF!</definedName>
    <definedName name="NCVC200">#REF!</definedName>
    <definedName name="NCVC250" localSheetId="6">#REF!</definedName>
    <definedName name="NCVC250">#REF!</definedName>
    <definedName name="NCVC3P" localSheetId="6">#REF!</definedName>
    <definedName name="NCVC3P">#REF!</definedName>
    <definedName name="NET" localSheetId="6">#REF!</definedName>
    <definedName name="NET">#REF!</definedName>
    <definedName name="NET_1" localSheetId="6">#REF!</definedName>
    <definedName name="NET_1">#REF!</definedName>
    <definedName name="NET_ANA" localSheetId="6">#REF!</definedName>
    <definedName name="NET_ANA">#REF!</definedName>
    <definedName name="NET_ANA_1" localSheetId="6">#REF!</definedName>
    <definedName name="NET_ANA_1">#REF!</definedName>
    <definedName name="NET_ANA_2" localSheetId="6">#REF!</definedName>
    <definedName name="NET_ANA_2">#REF!</definedName>
    <definedName name="new" hidden="1">{"'Sheet1'!$L$16"}</definedName>
    <definedName name="nig" localSheetId="6">#REF!</definedName>
    <definedName name="nig">#REF!</definedName>
    <definedName name="nig1p" localSheetId="6">#REF!</definedName>
    <definedName name="nig1p">#REF!</definedName>
    <definedName name="nig3p" localSheetId="6">#REF!</definedName>
    <definedName name="nig3p">#REF!</definedName>
    <definedName name="NIGnc" localSheetId="6">#REF!</definedName>
    <definedName name="NIGnc">#REF!</definedName>
    <definedName name="nignc1p" localSheetId="6">#REF!</definedName>
    <definedName name="nignc1p">#REF!</definedName>
    <definedName name="NIGvc" localSheetId="6">#REF!</definedName>
    <definedName name="NIGvc">#REF!</definedName>
    <definedName name="NIGvl" localSheetId="6">#REF!</definedName>
    <definedName name="NIGvl">#REF!</definedName>
    <definedName name="nigvl1p" localSheetId="6">#REF!</definedName>
    <definedName name="nigvl1p">#REF!</definedName>
    <definedName name="nin" localSheetId="6">#REF!</definedName>
    <definedName name="nin">#REF!</definedName>
    <definedName name="nin1903p" localSheetId="6">#REF!</definedName>
    <definedName name="nin1903p">#REF!</definedName>
    <definedName name="nin3p" localSheetId="6">#REF!</definedName>
    <definedName name="nin3p">#REF!</definedName>
    <definedName name="nind" localSheetId="6">#REF!</definedName>
    <definedName name="nind">#REF!</definedName>
    <definedName name="nind1p" localSheetId="6">#REF!</definedName>
    <definedName name="nind1p">#REF!</definedName>
    <definedName name="nind3p" localSheetId="6">#REF!</definedName>
    <definedName name="nind3p">#REF!</definedName>
    <definedName name="NINDnc" localSheetId="6">#REF!</definedName>
    <definedName name="NINDnc">#REF!</definedName>
    <definedName name="nindnc1p" localSheetId="6">#REF!</definedName>
    <definedName name="nindnc1p">#REF!</definedName>
    <definedName name="NINDvc" localSheetId="6">#REF!</definedName>
    <definedName name="NINDvc">#REF!</definedName>
    <definedName name="NINDvl" localSheetId="6">#REF!</definedName>
    <definedName name="NINDvl">#REF!</definedName>
    <definedName name="nindvl1p" localSheetId="6">#REF!</definedName>
    <definedName name="nindvl1p">#REF!</definedName>
    <definedName name="NINnc" localSheetId="6">#REF!</definedName>
    <definedName name="NINnc">#REF!</definedName>
    <definedName name="nint1p" localSheetId="6">#REF!</definedName>
    <definedName name="nint1p">#REF!</definedName>
    <definedName name="nintnc1p" localSheetId="6">#REF!</definedName>
    <definedName name="nintnc1p">#REF!</definedName>
    <definedName name="nintvl1p" localSheetId="6">#REF!</definedName>
    <definedName name="nintvl1p">#REF!</definedName>
    <definedName name="NINvc" localSheetId="6">#REF!</definedName>
    <definedName name="NINvc">#REF!</definedName>
    <definedName name="NINvl" localSheetId="6">#REF!</definedName>
    <definedName name="NINvl">#REF!</definedName>
    <definedName name="ning1p" localSheetId="6">#REF!</definedName>
    <definedName name="ning1p">#REF!</definedName>
    <definedName name="ningnc1p" localSheetId="6">#REF!</definedName>
    <definedName name="ningnc1p">#REF!</definedName>
    <definedName name="ningvl1p" localSheetId="6">#REF!</definedName>
    <definedName name="ningvl1p">#REF!</definedName>
    <definedName name="nl" localSheetId="6">#REF!</definedName>
    <definedName name="nl">#REF!</definedName>
    <definedName name="nl1p" localSheetId="6">#REF!</definedName>
    <definedName name="nl1p">#REF!</definedName>
    <definedName name="nl3p" localSheetId="6">#REF!</definedName>
    <definedName name="nl3p">#REF!</definedName>
    <definedName name="nlht" localSheetId="6">#REF!</definedName>
    <definedName name="nlht">#REF!</definedName>
    <definedName name="NLTK1p" localSheetId="6">#REF!</definedName>
    <definedName name="NLTK1p">#REF!</definedName>
    <definedName name="nn" localSheetId="6">#REF!</definedName>
    <definedName name="nn">#REF!</definedName>
    <definedName name="nn1p" localSheetId="6">#REF!</definedName>
    <definedName name="nn1p">#REF!</definedName>
    <definedName name="nn3p" localSheetId="6">#REF!</definedName>
    <definedName name="nn3p">#REF!</definedName>
    <definedName name="No" localSheetId="6">#REF!</definedName>
    <definedName name="No">#REF!</definedName>
    <definedName name="NSTW" localSheetId="6" hidden="1">#REF!</definedName>
    <definedName name="NSTW" hidden="1">#REF!</definedName>
    <definedName name="NUOCHKHOAN" hidden="1">{"'Sheet1'!$L$16"}</definedName>
    <definedName name="NUOCHKHOANMOI" hidden="1">{"'Sheet1'!$L$16"}</definedName>
    <definedName name="nx" localSheetId="6">#REF!</definedName>
    <definedName name="nx">#REF!</definedName>
    <definedName name="ngu" hidden="1">{"'Sheet1'!$L$16"}</definedName>
    <definedName name="NH" localSheetId="6">#REF!</definedName>
    <definedName name="NH">#REF!</definedName>
    <definedName name="nhn" localSheetId="6">#REF!</definedName>
    <definedName name="nhn">#REF!</definedName>
    <definedName name="NHot" localSheetId="6">#REF!</definedName>
    <definedName name="NHot">#REF!</definedName>
    <definedName name="nhu" localSheetId="6">#REF!</definedName>
    <definedName name="nhu">#REF!</definedName>
    <definedName name="nhua" localSheetId="6">#REF!</definedName>
    <definedName name="nhua">#REF!</definedName>
    <definedName name="nhuad" localSheetId="6">#REF!</definedName>
    <definedName name="nhuad">#REF!</definedName>
    <definedName name="o" hidden="1">{"'Sheet1'!$L$16"}</definedName>
    <definedName name="ophom" localSheetId="6">#REF!</definedName>
    <definedName name="ophom">#REF!</definedName>
    <definedName name="OrderTable" localSheetId="6" hidden="1">#REF!</definedName>
    <definedName name="OrderTable" hidden="1">#REF!</definedName>
    <definedName name="osc" localSheetId="6">#REF!</definedName>
    <definedName name="osc">#REF!</definedName>
    <definedName name="PA" localSheetId="6">#REF!</definedName>
    <definedName name="PA">#REF!</definedName>
    <definedName name="PAIII_" hidden="1">{"'Sheet1'!$L$16"}</definedName>
    <definedName name="panen" localSheetId="6">#REF!</definedName>
    <definedName name="panen">#REF!</definedName>
    <definedName name="PLKL" localSheetId="6">#REF!</definedName>
    <definedName name="PLKL">#REF!</definedName>
    <definedName name="PMS" hidden="1">{"'Sheet1'!$L$16"}</definedName>
    <definedName name="PRICE" localSheetId="6">#REF!</definedName>
    <definedName name="PRICE">#REF!</definedName>
    <definedName name="PRICE1" localSheetId="6">#REF!</definedName>
    <definedName name="PRICE1">#REF!</definedName>
    <definedName name="_xlnm.Print_Area" localSheetId="0">'B.01_TH'!$A$1:$J$22</definedName>
    <definedName name="_xlnm.Print_Area" localSheetId="1">'B.02.PhanCap'!$A$1:$O$60</definedName>
    <definedName name="_xlnm.Print_Area" localSheetId="2">'Biểu số 03'!$A$1:$G$14</definedName>
    <definedName name="_xlnm.Print_Titles" localSheetId="0">'B.01_TH'!$7:$10</definedName>
    <definedName name="_xlnm.Print_Titles" localSheetId="1">'B.02.PhanCap'!$8:$10</definedName>
    <definedName name="_xlnm.Print_Titles" localSheetId="3">'B.03.NTM'!$8:$11</definedName>
    <definedName name="_xlnm.Print_Titles" localSheetId="4">'B.04.GNBV'!$8:$11</definedName>
    <definedName name="_xlnm.Print_Titles" localSheetId="5">'B.05.ThuĐât'!$8:$10</definedName>
    <definedName name="_xlnm.Print_Titles" localSheetId="6">'B.06.CCCM'!$8:$9</definedName>
    <definedName name="_xlnm.Print_Titles">#N/A</definedName>
    <definedName name="Print_Titles_MI" localSheetId="6">#REF!</definedName>
    <definedName name="Print_Titles_MI">#REF!</definedName>
    <definedName name="PRINTA" localSheetId="6">#REF!</definedName>
    <definedName name="PRINTA">#REF!</definedName>
    <definedName name="PRINTB" localSheetId="6">#REF!</definedName>
    <definedName name="PRINTB">#REF!</definedName>
    <definedName name="PRINTC" localSheetId="6">#REF!</definedName>
    <definedName name="PRINTC">#REF!</definedName>
    <definedName name="ProdForm" localSheetId="6" hidden="1">#REF!</definedName>
    <definedName name="ProdForm" hidden="1">#REF!</definedName>
    <definedName name="Product" localSheetId="6" hidden="1">#REF!</definedName>
    <definedName name="Product" hidden="1">#REF!</definedName>
    <definedName name="PROPOSAL" localSheetId="6">#REF!</definedName>
    <definedName name="PROPOSAL">#REF!</definedName>
    <definedName name="pt" localSheetId="6">#REF!</definedName>
    <definedName name="pt">#REF!</definedName>
    <definedName name="PT_Duong" localSheetId="6">#REF!</definedName>
    <definedName name="PT_Duong">#REF!</definedName>
    <definedName name="ptdg" localSheetId="6">#REF!</definedName>
    <definedName name="ptdg">#REF!</definedName>
    <definedName name="PTDG_cau" localSheetId="6">#REF!</definedName>
    <definedName name="PTDG_cau">#REF!</definedName>
    <definedName name="PTNC" localSheetId="6">#REF!</definedName>
    <definedName name="PTNC">#REF!</definedName>
    <definedName name="pvd" localSheetId="6">#REF!</definedName>
    <definedName name="pvd">#REF!</definedName>
    <definedName name="PHAN_DIEN_DZ0.4KV" localSheetId="6">#REF!</definedName>
    <definedName name="PHAN_DIEN_DZ0.4KV">#REF!</definedName>
    <definedName name="PHAN_DIEN_TBA" localSheetId="6">#REF!</definedName>
    <definedName name="PHAN_DIEN_TBA">#REF!</definedName>
    <definedName name="PHAN_MUA_SAM_DZ0.4KV" localSheetId="6">#REF!</definedName>
    <definedName name="PHAN_MUA_SAM_DZ0.4KV">#REF!</definedName>
    <definedName name="phu_luc_vua" localSheetId="6">#REF!</definedName>
    <definedName name="phu_luc_vua">#REF!</definedName>
    <definedName name="qtdm" localSheetId="6">#REF!</definedName>
    <definedName name="qtdm">#REF!</definedName>
    <definedName name="ra11p" localSheetId="6">#REF!</definedName>
    <definedName name="ra11p">#REF!</definedName>
    <definedName name="ra13p" localSheetId="6">#REF!</definedName>
    <definedName name="ra13p">#REF!</definedName>
    <definedName name="rack1" localSheetId="6">#REF!</definedName>
    <definedName name="rack1">#REF!</definedName>
    <definedName name="rack2" localSheetId="6">#REF!</definedName>
    <definedName name="rack2">#REF!</definedName>
    <definedName name="rack3" localSheetId="6">#REF!</definedName>
    <definedName name="rack3">#REF!</definedName>
    <definedName name="rack4" localSheetId="6">#REF!</definedName>
    <definedName name="rack4">#REF!</definedName>
    <definedName name="rate">14000</definedName>
    <definedName name="RCArea" localSheetId="6" hidden="1">#REF!</definedName>
    <definedName name="RCArea" hidden="1">#REF!</definedName>
    <definedName name="RECOUT">#N/A</definedName>
    <definedName name="Result21" hidden="1">{"'Sheet1'!$L$16"}</definedName>
    <definedName name="RFP003A" localSheetId="6">#REF!</definedName>
    <definedName name="RFP003A">#REF!</definedName>
    <definedName name="RFP003B" localSheetId="6">#REF!</definedName>
    <definedName name="RFP003B">#REF!</definedName>
    <definedName name="RFP003C" localSheetId="6">#REF!</definedName>
    <definedName name="RFP003C">#REF!</definedName>
    <definedName name="RFP003D" localSheetId="6">#REF!</definedName>
    <definedName name="RFP003D">#REF!</definedName>
    <definedName name="RFP003E" localSheetId="6">#REF!</definedName>
    <definedName name="RFP003E">#REF!</definedName>
    <definedName name="RFP003F" localSheetId="6">#REF!</definedName>
    <definedName name="RFP003F">#REF!</definedName>
    <definedName name="rong1" localSheetId="6">#REF!</definedName>
    <definedName name="rong1">#REF!</definedName>
    <definedName name="rong2" localSheetId="6">#REF!</definedName>
    <definedName name="rong2">#REF!</definedName>
    <definedName name="rong3" localSheetId="6">#REF!</definedName>
    <definedName name="rong3">#REF!</definedName>
    <definedName name="rong4" localSheetId="6">#REF!</definedName>
    <definedName name="rong4">#REF!</definedName>
    <definedName name="rong5" localSheetId="6">#REF!</definedName>
    <definedName name="rong5">#REF!</definedName>
    <definedName name="rong6" localSheetId="6">#REF!</definedName>
    <definedName name="rong6">#REF!</definedName>
    <definedName name="rtr" hidden="1">{"'Sheet1'!$L$16"}</definedName>
    <definedName name="san" localSheetId="6">#REF!</definedName>
    <definedName name="san">#REF!</definedName>
    <definedName name="sand" localSheetId="6">#REF!</definedName>
    <definedName name="sand">#REF!</definedName>
    <definedName name="sas" hidden="1">{"'Sheet1'!$L$16"}</definedName>
    <definedName name="SCH" localSheetId="6">#REF!</definedName>
    <definedName name="SCH">#REF!</definedName>
    <definedName name="sd1p" localSheetId="6">#REF!</definedName>
    <definedName name="sd1p">#REF!</definedName>
    <definedName name="sd3p" localSheetId="6">#REF!</definedName>
    <definedName name="sd3p">#REF!</definedName>
    <definedName name="sdf" hidden="1">{"'Sheet1'!$L$16"}</definedName>
    <definedName name="SDMONG" localSheetId="6">#REF!</definedName>
    <definedName name="SDMONG">#REF!</definedName>
    <definedName name="sencount" hidden="1">2</definedName>
    <definedName name="sgsgdd" hidden="1">#N/A</definedName>
    <definedName name="sgsgsgs" hidden="1">#N/A</definedName>
    <definedName name="sho" localSheetId="6">#REF!</definedName>
    <definedName name="sho">#REF!</definedName>
    <definedName name="sht" localSheetId="6">#REF!</definedName>
    <definedName name="sht">#REF!</definedName>
    <definedName name="sht1p" localSheetId="6">#REF!</definedName>
    <definedName name="sht1p">#REF!</definedName>
    <definedName name="sht3p" localSheetId="6">#REF!</definedName>
    <definedName name="sht3p">#REF!</definedName>
    <definedName name="SIZE" localSheetId="6">#REF!</definedName>
    <definedName name="SIZE">#REF!</definedName>
    <definedName name="SL_CRD" localSheetId="6">#REF!</definedName>
    <definedName name="SL_CRD">#REF!</definedName>
    <definedName name="SL_CRS" localSheetId="6">#REF!</definedName>
    <definedName name="SL_CRS">#REF!</definedName>
    <definedName name="SL_CS" localSheetId="6">#REF!</definedName>
    <definedName name="SL_CS">#REF!</definedName>
    <definedName name="SL_DD" localSheetId="6">#REF!</definedName>
    <definedName name="SL_DD">#REF!</definedName>
    <definedName name="slg" localSheetId="6">#REF!</definedName>
    <definedName name="slg">#REF!</definedName>
    <definedName name="soc3p" localSheetId="6">#REF!</definedName>
    <definedName name="soc3p">#REF!</definedName>
    <definedName name="Soi" localSheetId="6">#REF!</definedName>
    <definedName name="Soi">#REF!</definedName>
    <definedName name="soichon12" localSheetId="6">#REF!</definedName>
    <definedName name="soichon12">#REF!</definedName>
    <definedName name="soichon24" localSheetId="6">#REF!</definedName>
    <definedName name="soichon24">#REF!</definedName>
    <definedName name="soichon46" localSheetId="6">#REF!</definedName>
    <definedName name="soichon46">#REF!</definedName>
    <definedName name="solieu" localSheetId="6">#REF!</definedName>
    <definedName name="solieu">#REF!</definedName>
    <definedName name="SORT" localSheetId="6">#REF!</definedName>
    <definedName name="SORT">#REF!</definedName>
    <definedName name="SPEC" localSheetId="6">#REF!</definedName>
    <definedName name="SPEC">#REF!</definedName>
    <definedName name="SpecialPrice" localSheetId="6" hidden="1">#REF!</definedName>
    <definedName name="SpecialPrice" hidden="1">#REF!</definedName>
    <definedName name="SPECSUMMARY" localSheetId="6">#REF!</definedName>
    <definedName name="SPECSUMMARY">#REF!</definedName>
    <definedName name="SS" hidden="1">{"'Sheet1'!$L$16"}</definedName>
    <definedName name="sss" localSheetId="6">#REF!</definedName>
    <definedName name="sss">#REF!</definedName>
    <definedName name="st1p" localSheetId="6">#REF!</definedName>
    <definedName name="st1p">#REF!</definedName>
    <definedName name="st3p" localSheetId="6">#REF!</definedName>
    <definedName name="st3p">#REF!</definedName>
    <definedName name="Start_1" localSheetId="6">#REF!</definedName>
    <definedName name="Start_1">#REF!</definedName>
    <definedName name="Start_10" localSheetId="6">#REF!</definedName>
    <definedName name="Start_10">#REF!</definedName>
    <definedName name="Start_11" localSheetId="6">#REF!</definedName>
    <definedName name="Start_11">#REF!</definedName>
    <definedName name="Start_12" localSheetId="6">#REF!</definedName>
    <definedName name="Start_12">#REF!</definedName>
    <definedName name="Start_13" localSheetId="6">#REF!</definedName>
    <definedName name="Start_13">#REF!</definedName>
    <definedName name="Start_2" localSheetId="6">#REF!</definedName>
    <definedName name="Start_2">#REF!</definedName>
    <definedName name="Start_3" localSheetId="6">#REF!</definedName>
    <definedName name="Start_3">#REF!</definedName>
    <definedName name="Start_4" localSheetId="6">#REF!</definedName>
    <definedName name="Start_4">#REF!</definedName>
    <definedName name="Start_5" localSheetId="6">#REF!</definedName>
    <definedName name="Start_5">#REF!</definedName>
    <definedName name="Start_6" localSheetId="6">#REF!</definedName>
    <definedName name="Start_6">#REF!</definedName>
    <definedName name="Start_7" localSheetId="6">#REF!</definedName>
    <definedName name="Start_7">#REF!</definedName>
    <definedName name="Start_8" localSheetId="6">#REF!</definedName>
    <definedName name="Start_8">#REF!</definedName>
    <definedName name="Start_9" localSheetId="6">#REF!</definedName>
    <definedName name="Start_9">#REF!</definedName>
    <definedName name="SU" localSheetId="6">#REF!</definedName>
    <definedName name="SU">#REF!</definedName>
    <definedName name="sub" localSheetId="6">#REF!</definedName>
    <definedName name="sub">#REF!</definedName>
    <definedName name="SUMMARY" localSheetId="6">#REF!</definedName>
    <definedName name="SUMMARY">#REF!</definedName>
    <definedName name="sur" localSheetId="6">#REF!</definedName>
    <definedName name="sur">#REF!</definedName>
    <definedName name="t" hidden="1">{"'Sheet1'!$L$16"}</definedName>
    <definedName name="t101p" localSheetId="6">#REF!</definedName>
    <definedName name="t101p">#REF!</definedName>
    <definedName name="t103p" localSheetId="6">#REF!</definedName>
    <definedName name="t103p">#REF!</definedName>
    <definedName name="t10m" localSheetId="6">#REF!</definedName>
    <definedName name="t10m">#REF!</definedName>
    <definedName name="t10nc1p" localSheetId="6">#REF!</definedName>
    <definedName name="t10nc1p">#REF!</definedName>
    <definedName name="t10vl1p" localSheetId="6">#REF!</definedName>
    <definedName name="t10vl1p">#REF!</definedName>
    <definedName name="t121p" localSheetId="6">#REF!</definedName>
    <definedName name="t121p">#REF!</definedName>
    <definedName name="t123p" localSheetId="6">#REF!</definedName>
    <definedName name="t123p">#REF!</definedName>
    <definedName name="T12nc" localSheetId="6">#REF!</definedName>
    <definedName name="T12nc">#REF!</definedName>
    <definedName name="t12nc3p" localSheetId="6">#REF!</definedName>
    <definedName name="t12nc3p">#REF!</definedName>
    <definedName name="T12vc" localSheetId="6">#REF!</definedName>
    <definedName name="T12vc">#REF!</definedName>
    <definedName name="T12vl" localSheetId="6">#REF!</definedName>
    <definedName name="T12vl">#REF!</definedName>
    <definedName name="t141p" localSheetId="6">#REF!</definedName>
    <definedName name="t141p">#REF!</definedName>
    <definedName name="t143p" localSheetId="6">#REF!</definedName>
    <definedName name="t143p">#REF!</definedName>
    <definedName name="t7m" localSheetId="6">#REF!</definedName>
    <definedName name="t7m">#REF!</definedName>
    <definedName name="t8m" localSheetId="6">#REF!</definedName>
    <definedName name="t8m">#REF!</definedName>
    <definedName name="Tæng_c_ng_suÊt_hiÖn_t_i">"THOP"</definedName>
    <definedName name="TAMTINH" localSheetId="6">#REF!</definedName>
    <definedName name="TAMTINH">#REF!</definedName>
    <definedName name="TaxTV">10%</definedName>
    <definedName name="TaxXL">5%</definedName>
    <definedName name="TBA" localSheetId="6">#REF!</definedName>
    <definedName name="TBA">#REF!</definedName>
    <definedName name="tbl_ProdInfo" localSheetId="6" hidden="1">#REF!</definedName>
    <definedName name="tbl_ProdInfo" hidden="1">#REF!</definedName>
    <definedName name="tbtram" localSheetId="6">#REF!</definedName>
    <definedName name="tbtram">#REF!</definedName>
    <definedName name="TBXD" localSheetId="6">#REF!</definedName>
    <definedName name="TBXD">#REF!</definedName>
    <definedName name="TC" localSheetId="6">#REF!</definedName>
    <definedName name="TC">#REF!</definedName>
    <definedName name="TC_NHANH1" localSheetId="6">#REF!</definedName>
    <definedName name="TC_NHANH1">#REF!</definedName>
    <definedName name="TD" localSheetId="6">#REF!</definedName>
    <definedName name="TD">#REF!</definedName>
    <definedName name="TD12vl" localSheetId="6">#REF!</definedName>
    <definedName name="TD12vl">#REF!</definedName>
    <definedName name="TD1p1nc" localSheetId="6">#REF!</definedName>
    <definedName name="TD1p1nc">#REF!</definedName>
    <definedName name="td1p1vc" localSheetId="6">#REF!</definedName>
    <definedName name="td1p1vc">#REF!</definedName>
    <definedName name="TD1p1vl" localSheetId="6">#REF!</definedName>
    <definedName name="TD1p1vl">#REF!</definedName>
    <definedName name="td3p" localSheetId="6">#REF!</definedName>
    <definedName name="td3p">#REF!</definedName>
    <definedName name="TDctnc" localSheetId="6">#REF!</definedName>
    <definedName name="TDctnc">#REF!</definedName>
    <definedName name="TDctvc" localSheetId="6">#REF!</definedName>
    <definedName name="TDctvc">#REF!</definedName>
    <definedName name="TDctvl" localSheetId="6">#REF!</definedName>
    <definedName name="TDctvl">#REF!</definedName>
    <definedName name="tdia" localSheetId="6">#REF!</definedName>
    <definedName name="tdia">#REF!</definedName>
    <definedName name="tdnc1p" localSheetId="6">#REF!</definedName>
    <definedName name="tdnc1p">#REF!</definedName>
    <definedName name="tdt" localSheetId="6">#REF!</definedName>
    <definedName name="tdt">#REF!</definedName>
    <definedName name="tdtr2cnc" localSheetId="6">#REF!</definedName>
    <definedName name="tdtr2cnc">#REF!</definedName>
    <definedName name="tdtr2cvl" localSheetId="6">#REF!</definedName>
    <definedName name="tdtr2cvl">#REF!</definedName>
    <definedName name="tdvl1p" localSheetId="6">#REF!</definedName>
    <definedName name="tdvl1p">#REF!</definedName>
    <definedName name="tenck" localSheetId="6">#REF!</definedName>
    <definedName name="tenck">#REF!</definedName>
    <definedName name="Tien" localSheetId="6">#REF!</definedName>
    <definedName name="Tien">#REF!</definedName>
    <definedName name="TIENLUONG" localSheetId="6">#REF!</definedName>
    <definedName name="TIENLUONG">#REF!</definedName>
    <definedName name="Tiepdiama">9500</definedName>
    <definedName name="TIEU_HAO_VAT_TU_DZ0.4KV" localSheetId="6">#REF!</definedName>
    <definedName name="TIEU_HAO_VAT_TU_DZ0.4KV">#REF!</definedName>
    <definedName name="TIEU_HAO_VAT_TU_DZ22KV" localSheetId="6">#REF!</definedName>
    <definedName name="TIEU_HAO_VAT_TU_DZ22KV">#REF!</definedName>
    <definedName name="TIEU_HAO_VAT_TU_TBA" localSheetId="6">#REF!</definedName>
    <definedName name="TIEU_HAO_VAT_TU_TBA">#REF!</definedName>
    <definedName name="TIT" localSheetId="6">#REF!</definedName>
    <definedName name="TIT">#REF!</definedName>
    <definedName name="TITAN" localSheetId="6">#REF!</definedName>
    <definedName name="TITAN">#REF!</definedName>
    <definedName name="tk" localSheetId="6">#REF!</definedName>
    <definedName name="tk">#REF!</definedName>
    <definedName name="TKP" localSheetId="6">#REF!</definedName>
    <definedName name="TKP">#REF!</definedName>
    <definedName name="TLAC120" localSheetId="6">#REF!</definedName>
    <definedName name="TLAC120">#REF!</definedName>
    <definedName name="TLAC35" localSheetId="6">#REF!</definedName>
    <definedName name="TLAC35">#REF!</definedName>
    <definedName name="TLAC50" localSheetId="6">#REF!</definedName>
    <definedName name="TLAC50">#REF!</definedName>
    <definedName name="TLAC70" localSheetId="6">#REF!</definedName>
    <definedName name="TLAC70">#REF!</definedName>
    <definedName name="TLAC95" localSheetId="6">#REF!</definedName>
    <definedName name="TLAC95">#REF!</definedName>
    <definedName name="Tle" localSheetId="6">#REF!</definedName>
    <definedName name="Tle">#REF!</definedName>
    <definedName name="Tonmai" localSheetId="6">#REF!</definedName>
    <definedName name="Tonmai">#REF!</definedName>
    <definedName name="TONG_GIA_TRI_CONG_TRINH" localSheetId="6">#REF!</definedName>
    <definedName name="TONG_GIA_TRI_CONG_TRINH">#REF!</definedName>
    <definedName name="TONG_HOP_THI_NGHIEM_DZ0.4KV" localSheetId="6">#REF!</definedName>
    <definedName name="TONG_HOP_THI_NGHIEM_DZ0.4KV">#REF!</definedName>
    <definedName name="TONG_HOP_THI_NGHIEM_DZ22KV" localSheetId="6">#REF!</definedName>
    <definedName name="TONG_HOP_THI_NGHIEM_DZ22KV">#REF!</definedName>
    <definedName name="TONG_KE_TBA" localSheetId="6">#REF!</definedName>
    <definedName name="TONG_KE_TBA">#REF!</definedName>
    <definedName name="tongbt" localSheetId="6">#REF!</definedName>
    <definedName name="tongbt">#REF!</definedName>
    <definedName name="tongcong" localSheetId="6">#REF!</definedName>
    <definedName name="tongcong">#REF!</definedName>
    <definedName name="tongdientich" localSheetId="6">#REF!</definedName>
    <definedName name="tongdientich">#REF!</definedName>
    <definedName name="TONGDUTOAN" localSheetId="6">#REF!</definedName>
    <definedName name="TONGDUTOAN">#REF!</definedName>
    <definedName name="tongthep" localSheetId="6">#REF!</definedName>
    <definedName name="tongthep">#REF!</definedName>
    <definedName name="tongthetich" localSheetId="6">#REF!</definedName>
    <definedName name="tongthetich">#REF!</definedName>
    <definedName name="TPCP" localSheetId="6" hidden="1">#REF!</definedName>
    <definedName name="TPCP" hidden="1">#REF!</definedName>
    <definedName name="TPLRP" localSheetId="6">#REF!</definedName>
    <definedName name="TPLRP">#REF!</definedName>
    <definedName name="TT_1P" localSheetId="6">#REF!</definedName>
    <definedName name="TT_1P">#REF!</definedName>
    <definedName name="TT_3p" localSheetId="6">#REF!</definedName>
    <definedName name="TT_3p">#REF!</definedName>
    <definedName name="TTDD1P" localSheetId="6">#REF!</definedName>
    <definedName name="TTDD1P">#REF!</definedName>
    <definedName name="TTDKKH" localSheetId="6">#REF!</definedName>
    <definedName name="TTDKKH">#REF!</definedName>
    <definedName name="ttttt" hidden="1">{"'Sheet1'!$L$16"}</definedName>
    <definedName name="TTTTTTTTT" hidden="1">{"'Sheet1'!$L$16"}</definedName>
    <definedName name="ttttttttttt" hidden="1">{"'Sheet1'!$L$16"}</definedName>
    <definedName name="tttttttttttt" hidden="1">{"'Sheet1'!$L$16"}</definedName>
    <definedName name="tthi" localSheetId="6">#REF!</definedName>
    <definedName name="tthi">#REF!</definedName>
    <definedName name="ttronmk" localSheetId="6">#REF!</definedName>
    <definedName name="ttronmk">#REF!</definedName>
    <definedName name="tuyennhanh" hidden="1">{"'Sheet1'!$L$16"}</definedName>
    <definedName name="tv75nc" localSheetId="6">#REF!</definedName>
    <definedName name="tv75nc">#REF!</definedName>
    <definedName name="tv75vl" localSheetId="6">#REF!</definedName>
    <definedName name="tv75vl">#REF!</definedName>
    <definedName name="ty_le" localSheetId="6">#REF!</definedName>
    <definedName name="ty_le">#REF!</definedName>
    <definedName name="ty_le_BTN" localSheetId="6">#REF!</definedName>
    <definedName name="ty_le_BTN">#REF!</definedName>
    <definedName name="Ty_le1" localSheetId="6">#REF!</definedName>
    <definedName name="Ty_le1">#REF!</definedName>
    <definedName name="tha" hidden="1">{"'Sheet1'!$L$16"}</definedName>
    <definedName name="thang" localSheetId="6">#REF!</definedName>
    <definedName name="thang">#REF!</definedName>
    <definedName name="thang10" hidden="1">{"'Sheet1'!$L$16"}</definedName>
    <definedName name="thanhtien" localSheetId="6">#REF!</definedName>
    <definedName name="thanhtien">#REF!</definedName>
    <definedName name="THchon" localSheetId="6">#REF!</definedName>
    <definedName name="THchon">#REF!</definedName>
    <definedName name="thdt" localSheetId="6">#REF!</definedName>
    <definedName name="thdt">#REF!</definedName>
    <definedName name="THDT_HT_DAO_THUONG" localSheetId="6">#REF!</definedName>
    <definedName name="THDT_HT_DAO_THUONG">#REF!</definedName>
    <definedName name="THDT_HT_XOM_NOI" localSheetId="6">#REF!</definedName>
    <definedName name="THDT_HT_XOM_NOI">#REF!</definedName>
    <definedName name="THDT_NPP_XOM_NOI" localSheetId="6">#REF!</definedName>
    <definedName name="THDT_NPP_XOM_NOI">#REF!</definedName>
    <definedName name="THDT_TBA_XOM_NOI" localSheetId="6">#REF!</definedName>
    <definedName name="THDT_TBA_XOM_NOI">#REF!</definedName>
    <definedName name="thepban" localSheetId="6">#REF!</definedName>
    <definedName name="thepban">#REF!</definedName>
    <definedName name="thepgoc25_60" localSheetId="6">#REF!</definedName>
    <definedName name="thepgoc25_60">#REF!</definedName>
    <definedName name="thepgoc63_75" localSheetId="6">#REF!</definedName>
    <definedName name="thepgoc63_75">#REF!</definedName>
    <definedName name="thepgoc80_100" localSheetId="6">#REF!</definedName>
    <definedName name="thepgoc80_100">#REF!</definedName>
    <definedName name="thepma">10500</definedName>
    <definedName name="theptron12" localSheetId="6">#REF!</definedName>
    <definedName name="theptron12">#REF!</definedName>
    <definedName name="theptron14_22" localSheetId="6">#REF!</definedName>
    <definedName name="theptron14_22">#REF!</definedName>
    <definedName name="theptron6_8" localSheetId="6">#REF!</definedName>
    <definedName name="theptron6_8">#REF!</definedName>
    <definedName name="thetichck" localSheetId="6">#REF!</definedName>
    <definedName name="thetichck">#REF!</definedName>
    <definedName name="THGO1pnc" localSheetId="6">#REF!</definedName>
    <definedName name="THGO1pnc">#REF!</definedName>
    <definedName name="thht" localSheetId="6">#REF!</definedName>
    <definedName name="thht">#REF!</definedName>
    <definedName name="THI" localSheetId="6">#REF!</definedName>
    <definedName name="THI">#REF!</definedName>
    <definedName name="thkp3" localSheetId="6">#REF!</definedName>
    <definedName name="thkp3">#REF!</definedName>
    <definedName name="THKP7YT" hidden="1">{"'Sheet1'!$L$16"}</definedName>
    <definedName name="THOP">"THOP"</definedName>
    <definedName name="THT" localSheetId="6">#REF!</definedName>
    <definedName name="THT">#REF!</definedName>
    <definedName name="thtich1" localSheetId="6">#REF!</definedName>
    <definedName name="thtich1">#REF!</definedName>
    <definedName name="thtich2" localSheetId="6">#REF!</definedName>
    <definedName name="thtich2">#REF!</definedName>
    <definedName name="thtich3" localSheetId="6">#REF!</definedName>
    <definedName name="thtich3">#REF!</definedName>
    <definedName name="thtich4" localSheetId="6">#REF!</definedName>
    <definedName name="thtich4">#REF!</definedName>
    <definedName name="thtich5" localSheetId="6">#REF!</definedName>
    <definedName name="thtich5">#REF!</definedName>
    <definedName name="thtich6" localSheetId="6">#REF!</definedName>
    <definedName name="thtich6">#REF!</definedName>
    <definedName name="thtt" localSheetId="6">#REF!</definedName>
    <definedName name="thtt">#REF!</definedName>
    <definedName name="thu" hidden="1">{"'Sheet1'!$L$16"}</definedName>
    <definedName name="thuy" hidden="1">{"'Sheet1'!$L$16"}</definedName>
    <definedName name="thvlmoi" hidden="1">{"'Sheet1'!$L$16"}</definedName>
    <definedName name="thvlmoimoi" hidden="1">{"'Sheet1'!$L$16"}</definedName>
    <definedName name="Tra_DM_su_dung" localSheetId="6">#REF!</definedName>
    <definedName name="Tra_DM_su_dung">#REF!</definedName>
    <definedName name="Tra_don_gia_KS" localSheetId="6">#REF!</definedName>
    <definedName name="Tra_don_gia_KS">#REF!</definedName>
    <definedName name="Tra_DTCT" localSheetId="6">#REF!</definedName>
    <definedName name="Tra_DTCT">#REF!</definedName>
    <definedName name="Tra_tim_hang_mucPT_trung" localSheetId="6">#REF!</definedName>
    <definedName name="Tra_tim_hang_mucPT_trung">#REF!</definedName>
    <definedName name="Tra_TL" localSheetId="6">#REF!</definedName>
    <definedName name="Tra_TL">#REF!</definedName>
    <definedName name="Tra_ty_le2" localSheetId="6">#REF!</definedName>
    <definedName name="Tra_ty_le2">#REF!</definedName>
    <definedName name="Tra_ty_le3" localSheetId="6">#REF!</definedName>
    <definedName name="Tra_ty_le3">#REF!</definedName>
    <definedName name="Tra_ty_le4" localSheetId="6">#REF!</definedName>
    <definedName name="Tra_ty_le4">#REF!</definedName>
    <definedName name="Tra_ty_le5" localSheetId="6">#REF!</definedName>
    <definedName name="Tra_ty_le5">#REF!</definedName>
    <definedName name="TRADE2" localSheetId="6">#REF!</definedName>
    <definedName name="TRADE2">#REF!</definedName>
    <definedName name="TRAM" localSheetId="6">#REF!</definedName>
    <definedName name="TRAM">#REF!</definedName>
    <definedName name="trt" localSheetId="6">#REF!</definedName>
    <definedName name="trt">#REF!</definedName>
    <definedName name="u" hidden="1">{"'Sheet1'!$L$16"}</definedName>
    <definedName name="upnoc" localSheetId="6">#REF!</definedName>
    <definedName name="upnoc">#REF!</definedName>
    <definedName name="uu" localSheetId="6">#REF!</definedName>
    <definedName name="uu">#REF!</definedName>
    <definedName name="ư" hidden="1">{"'Sheet1'!$L$16"}</definedName>
    <definedName name="ươpkhgbvcxz" hidden="1">{"'Sheet1'!$L$16"}</definedName>
    <definedName name="v" hidden="1">{"'Sheet1'!$L$16"}</definedName>
    <definedName name="Value0" localSheetId="6">#REF!</definedName>
    <definedName name="Value0">#REF!</definedName>
    <definedName name="Value1" localSheetId="6">#REF!</definedName>
    <definedName name="Value1">#REF!</definedName>
    <definedName name="Value10" localSheetId="6">#REF!</definedName>
    <definedName name="Value10">#REF!</definedName>
    <definedName name="Value11" localSheetId="6">#REF!</definedName>
    <definedName name="Value11">#REF!</definedName>
    <definedName name="Value12" localSheetId="6">#REF!</definedName>
    <definedName name="Value12">#REF!</definedName>
    <definedName name="Value13" localSheetId="6">#REF!</definedName>
    <definedName name="Value13">#REF!</definedName>
    <definedName name="Value14" localSheetId="6">#REF!</definedName>
    <definedName name="Value14">#REF!</definedName>
    <definedName name="Value15" localSheetId="6">#REF!</definedName>
    <definedName name="Value15">#REF!</definedName>
    <definedName name="Value16" localSheetId="6">#REF!</definedName>
    <definedName name="Value16">#REF!</definedName>
    <definedName name="Value17" localSheetId="6">#REF!</definedName>
    <definedName name="Value17">#REF!</definedName>
    <definedName name="Value18" localSheetId="6">#REF!</definedName>
    <definedName name="Value18">#REF!</definedName>
    <definedName name="Value19" localSheetId="6">#REF!</definedName>
    <definedName name="Value19">#REF!</definedName>
    <definedName name="Value2" localSheetId="6">#REF!</definedName>
    <definedName name="Value2">#REF!</definedName>
    <definedName name="Value20" localSheetId="6">#REF!</definedName>
    <definedName name="Value20">#REF!</definedName>
    <definedName name="Value21" localSheetId="6">#REF!</definedName>
    <definedName name="Value21">#REF!</definedName>
    <definedName name="Value22" localSheetId="6">#REF!</definedName>
    <definedName name="Value22">#REF!</definedName>
    <definedName name="Value23" localSheetId="6">#REF!</definedName>
    <definedName name="Value23">#REF!</definedName>
    <definedName name="Value24" localSheetId="6">#REF!</definedName>
    <definedName name="Value24">#REF!</definedName>
    <definedName name="Value25" localSheetId="6">#REF!</definedName>
    <definedName name="Value25">#REF!</definedName>
    <definedName name="Value26" localSheetId="6">#REF!</definedName>
    <definedName name="Value26">#REF!</definedName>
    <definedName name="Value27" localSheetId="6">#REF!</definedName>
    <definedName name="Value27">#REF!</definedName>
    <definedName name="Value28" localSheetId="6">#REF!</definedName>
    <definedName name="Value28">#REF!</definedName>
    <definedName name="Value29" localSheetId="6">#REF!</definedName>
    <definedName name="Value29">#REF!</definedName>
    <definedName name="Value3" localSheetId="6">#REF!</definedName>
    <definedName name="Value3">#REF!</definedName>
    <definedName name="Value30" localSheetId="6">#REF!</definedName>
    <definedName name="Value30">#REF!</definedName>
    <definedName name="Value31" localSheetId="6">#REF!</definedName>
    <definedName name="Value31">#REF!</definedName>
    <definedName name="Value32" localSheetId="6">#REF!</definedName>
    <definedName name="Value32">#REF!</definedName>
    <definedName name="Value33" localSheetId="6">#REF!</definedName>
    <definedName name="Value33">#REF!</definedName>
    <definedName name="Value34" localSheetId="6">#REF!</definedName>
    <definedName name="Value34">#REF!</definedName>
    <definedName name="Value35" localSheetId="6">#REF!</definedName>
    <definedName name="Value35">#REF!</definedName>
    <definedName name="Value36" localSheetId="6">#REF!</definedName>
    <definedName name="Value36">#REF!</definedName>
    <definedName name="Value37" localSheetId="6">#REF!</definedName>
    <definedName name="Value37">#REF!</definedName>
    <definedName name="Value38" localSheetId="6">#REF!</definedName>
    <definedName name="Value38">#REF!</definedName>
    <definedName name="Value39" localSheetId="6">#REF!</definedName>
    <definedName name="Value39">#REF!</definedName>
    <definedName name="Value4" localSheetId="6">#REF!</definedName>
    <definedName name="Value4">#REF!</definedName>
    <definedName name="Value40" localSheetId="6">#REF!</definedName>
    <definedName name="Value40">#REF!</definedName>
    <definedName name="Value41" localSheetId="6">#REF!</definedName>
    <definedName name="Value41">#REF!</definedName>
    <definedName name="Value42" localSheetId="6">#REF!</definedName>
    <definedName name="Value42">#REF!</definedName>
    <definedName name="Value43" localSheetId="6">#REF!</definedName>
    <definedName name="Value43">#REF!</definedName>
    <definedName name="Value44" localSheetId="6">#REF!</definedName>
    <definedName name="Value44">#REF!</definedName>
    <definedName name="Value45" localSheetId="6">#REF!</definedName>
    <definedName name="Value45">#REF!</definedName>
    <definedName name="Value46" localSheetId="6">#REF!</definedName>
    <definedName name="Value46">#REF!</definedName>
    <definedName name="Value47" localSheetId="6">#REF!</definedName>
    <definedName name="Value47">#REF!</definedName>
    <definedName name="Value48" localSheetId="6">#REF!</definedName>
    <definedName name="Value48">#REF!</definedName>
    <definedName name="Value49" localSheetId="6">#REF!</definedName>
    <definedName name="Value49">#REF!</definedName>
    <definedName name="Value5" localSheetId="6">#REF!</definedName>
    <definedName name="Value5">#REF!</definedName>
    <definedName name="Value50" localSheetId="6">#REF!</definedName>
    <definedName name="Value50">#REF!</definedName>
    <definedName name="Value51" localSheetId="6">#REF!</definedName>
    <definedName name="Value51">#REF!</definedName>
    <definedName name="Value52" localSheetId="6">#REF!</definedName>
    <definedName name="Value52">#REF!</definedName>
    <definedName name="Value53" localSheetId="6">#REF!</definedName>
    <definedName name="Value53">#REF!</definedName>
    <definedName name="Value54" localSheetId="6">#REF!</definedName>
    <definedName name="Value54">#REF!</definedName>
    <definedName name="Value55" localSheetId="6">#REF!</definedName>
    <definedName name="Value55">#REF!</definedName>
    <definedName name="Value6" localSheetId="6">#REF!</definedName>
    <definedName name="Value6">#REF!</definedName>
    <definedName name="Value7" localSheetId="6">#REF!</definedName>
    <definedName name="Value7">#REF!</definedName>
    <definedName name="Value8" localSheetId="6">#REF!</definedName>
    <definedName name="Value8">#REF!</definedName>
    <definedName name="Value9" localSheetId="6">#REF!</definedName>
    <definedName name="Value9">#REF!</definedName>
    <definedName name="VAN_CHUYEN_DUONG_DAI_DZ0.4KV" localSheetId="6">#REF!</definedName>
    <definedName name="VAN_CHUYEN_DUONG_DAI_DZ0.4KV">#REF!</definedName>
    <definedName name="VAN_CHUYEN_DUONG_DAI_DZ22KV" localSheetId="6">#REF!</definedName>
    <definedName name="VAN_CHUYEN_DUONG_DAI_DZ22KV">#REF!</definedName>
    <definedName name="VAN_CHUYEN_VAT_TU_CHUNG" localSheetId="6">#REF!</definedName>
    <definedName name="VAN_CHUYEN_VAT_TU_CHUNG">#REF!</definedName>
    <definedName name="VAN_TRUNG_CHUYEN_VAT_TU_CHUNG" localSheetId="6">#REF!</definedName>
    <definedName name="VAN_TRUNG_CHUYEN_VAT_TU_CHUNG">#REF!</definedName>
    <definedName name="VARIINST" localSheetId="6">#REF!</definedName>
    <definedName name="VARIINST">#REF!</definedName>
    <definedName name="VARIPURC" localSheetId="6">#REF!</definedName>
    <definedName name="VARIPURC">#REF!</definedName>
    <definedName name="vat" localSheetId="6">#REF!</definedName>
    <definedName name="vat">#REF!</definedName>
    <definedName name="VAT_LIEU_DEN_CHAN_CONG_TRINH" localSheetId="6">#REF!</definedName>
    <definedName name="VAT_LIEU_DEN_CHAN_CONG_TRINH">#REF!</definedName>
    <definedName name="VATM" hidden="1">{"'Sheet1'!$L$16"}</definedName>
    <definedName name="vbtchongnuocm300" localSheetId="6">#REF!</definedName>
    <definedName name="vbtchongnuocm300">#REF!</definedName>
    <definedName name="vbtm150" localSheetId="6">#REF!</definedName>
    <definedName name="vbtm150">#REF!</definedName>
    <definedName name="vbtm300" localSheetId="6">#REF!</definedName>
    <definedName name="vbtm300">#REF!</definedName>
    <definedName name="vbtm400" localSheetId="6">#REF!</definedName>
    <definedName name="vbtm400">#REF!</definedName>
    <definedName name="vccot" localSheetId="6">#REF!</definedName>
    <definedName name="vccot">#REF!</definedName>
    <definedName name="vcdc" localSheetId="6">#REF!</definedName>
    <definedName name="vcdc">#REF!</definedName>
    <definedName name="vcoto" hidden="1">{"'Sheet1'!$L$16"}</definedName>
    <definedName name="vct" localSheetId="6">#REF!</definedName>
    <definedName name="vct">#REF!</definedName>
    <definedName name="VCTT" localSheetId="6">#REF!</definedName>
    <definedName name="VCTT">#REF!</definedName>
    <definedName name="VCVBT1" localSheetId="6">#REF!</definedName>
    <definedName name="VCVBT1">#REF!</definedName>
    <definedName name="VCVBT2" localSheetId="6">#REF!</definedName>
    <definedName name="VCVBT2">#REF!</definedName>
    <definedName name="VCHT" localSheetId="6">#REF!</definedName>
    <definedName name="VCHT">#REF!</definedName>
    <definedName name="vd3p" localSheetId="6">#REF!</definedName>
    <definedName name="vd3p">#REF!</definedName>
    <definedName name="vgk" localSheetId="6">#REF!</definedName>
    <definedName name="vgk">#REF!</definedName>
    <definedName name="vgt" localSheetId="6">#REF!</definedName>
    <definedName name="vgt">#REF!</definedName>
    <definedName name="Viet" hidden="1">{"'Sheet1'!$L$16"}</definedName>
    <definedName name="vkcauthang" localSheetId="6">#REF!</definedName>
    <definedName name="vkcauthang">#REF!</definedName>
    <definedName name="vksan" localSheetId="6">#REF!</definedName>
    <definedName name="vksan">#REF!</definedName>
    <definedName name="vl" localSheetId="6">#REF!</definedName>
    <definedName name="vl">#REF!</definedName>
    <definedName name="vl3p" localSheetId="6">#REF!</definedName>
    <definedName name="vl3p">#REF!</definedName>
    <definedName name="VLCT3p" localSheetId="6">#REF!</definedName>
    <definedName name="VLCT3p">#REF!</definedName>
    <definedName name="vldg" localSheetId="6">#REF!</definedName>
    <definedName name="vldg">#REF!</definedName>
    <definedName name="vldn400" localSheetId="6">#REF!</definedName>
    <definedName name="vldn400">#REF!</definedName>
    <definedName name="vldn600" localSheetId="6">#REF!</definedName>
    <definedName name="vldn600">#REF!</definedName>
    <definedName name="VLIEU" localSheetId="6">#REF!</definedName>
    <definedName name="VLIEU">#REF!</definedName>
    <definedName name="VLM" localSheetId="6">#REF!</definedName>
    <definedName name="VLM">#REF!</definedName>
    <definedName name="vltram" localSheetId="6">#REF!</definedName>
    <definedName name="vltram">#REF!</definedName>
    <definedName name="vr3p" localSheetId="6">#REF!</definedName>
    <definedName name="vr3p">#REF!</definedName>
    <definedName name="W" localSheetId="6">#REF!</definedName>
    <definedName name="W">#REF!</definedName>
    <definedName name="wrn.aaa." hidden="1">{#N/A,#N/A,FALSE,"Sheet1";#N/A,#N/A,FALSE,"Sheet1";#N/A,#N/A,FALSE,"Sheet1"}</definedName>
    <definedName name="wrn.Bang._.ke._.nhan._.hang." hidden="1">{#N/A,#N/A,FALSE,"Ke khai NH"}</definedName>
    <definedName name="wrn.cong." hidden="1">{#N/A,#N/A,FALSE,"Sheet1"}</definedName>
    <definedName name="wrn.Che._.do._.duoc._.huong." hidden="1">{#N/A,#N/A,FALSE,"BN (2)"}</definedName>
    <definedName name="wrn.chi._.tiÆt." hidden="1">{#N/A,#N/A,FALSE,"Chi ti?t"}</definedName>
    <definedName name="wrn.Giáy._.bao._.no." hidden="1">{#N/A,#N/A,FALSE,"BN"}</definedName>
    <definedName name="wrn.Report." hidden="1">{"Offgrid",#N/A,FALSE,"OFFGRID";"Region",#N/A,FALSE,"REGION";"Offgrid -2",#N/A,FALSE,"OFFGRID";"WTP",#N/A,FALSE,"WTP";"WTP -2",#N/A,FALSE,"WTP";"Project",#N/A,FALSE,"PROJECT";"Summary -2",#N/A,FALSE,"SUMMARY"}</definedName>
    <definedName name="wrn.vd." hidden="1">{#N/A,#N/A,TRUE,"BT M200 da 10x20"}</definedName>
    <definedName name="wrnf.report" hidden="1">{"Offgrid",#N/A,FALSE,"OFFGRID";"Region",#N/A,FALSE,"REGION";"Offgrid -2",#N/A,FALSE,"OFFGRID";"WTP",#N/A,FALSE,"WTP";"WTP -2",#N/A,FALSE,"WTP";"Project",#N/A,FALSE,"PROJECT";"Summary -2",#N/A,FALSE,"SUMMARY"}</definedName>
    <definedName name="x1pind" localSheetId="6">#REF!</definedName>
    <definedName name="x1pind">#REF!</definedName>
    <definedName name="X1pINDnc" localSheetId="6">#REF!</definedName>
    <definedName name="X1pINDnc">#REF!</definedName>
    <definedName name="X1pINDvc" localSheetId="6">#REF!</definedName>
    <definedName name="X1pINDvc">#REF!</definedName>
    <definedName name="X1pINDvl" localSheetId="6">#REF!</definedName>
    <definedName name="X1pINDvl">#REF!</definedName>
    <definedName name="x1pint" localSheetId="6">#REF!</definedName>
    <definedName name="x1pint">#REF!</definedName>
    <definedName name="x1ping" localSheetId="6">#REF!</definedName>
    <definedName name="x1ping">#REF!</definedName>
    <definedName name="X1pINGnc" localSheetId="6">#REF!</definedName>
    <definedName name="X1pINGnc">#REF!</definedName>
    <definedName name="X1pINGvc" localSheetId="6">#REF!</definedName>
    <definedName name="X1pINGvc">#REF!</definedName>
    <definedName name="X1pINGvl" localSheetId="6">#REF!</definedName>
    <definedName name="X1pINGvl">#REF!</definedName>
    <definedName name="XCCT">0.5</definedName>
    <definedName name="xd0.6" localSheetId="6">#REF!</definedName>
    <definedName name="xd0.6">#REF!</definedName>
    <definedName name="xd1.3" localSheetId="6">#REF!</definedName>
    <definedName name="xd1.3">#REF!</definedName>
    <definedName name="xd1.5" localSheetId="6">#REF!</definedName>
    <definedName name="xd1.5">#REF!</definedName>
    <definedName name="xfco" localSheetId="6">#REF!</definedName>
    <definedName name="xfco">#REF!</definedName>
    <definedName name="xfco3p" localSheetId="6">#REF!</definedName>
    <definedName name="xfco3p">#REF!</definedName>
    <definedName name="XFCOnc" localSheetId="6">#REF!</definedName>
    <definedName name="XFCOnc">#REF!</definedName>
    <definedName name="xfcotnc" localSheetId="6">#REF!</definedName>
    <definedName name="xfcotnc">#REF!</definedName>
    <definedName name="xfcotvl" localSheetId="6">#REF!</definedName>
    <definedName name="xfcotvl">#REF!</definedName>
    <definedName name="XFCOvl" localSheetId="6">#REF!</definedName>
    <definedName name="XFCOvl">#REF!</definedName>
    <definedName name="xgc100" localSheetId="6">#REF!</definedName>
    <definedName name="xgc100">#REF!</definedName>
    <definedName name="xgc150" localSheetId="6">#REF!</definedName>
    <definedName name="xgc150">#REF!</definedName>
    <definedName name="xgc200" localSheetId="6">#REF!</definedName>
    <definedName name="xgc200">#REF!</definedName>
    <definedName name="xh" localSheetId="6">#REF!</definedName>
    <definedName name="xh">#REF!</definedName>
    <definedName name="xhn" localSheetId="6">#REF!</definedName>
    <definedName name="xhn">#REF!</definedName>
    <definedName name="xig" localSheetId="6">#REF!</definedName>
    <definedName name="xig">#REF!</definedName>
    <definedName name="xig1" localSheetId="6">#REF!</definedName>
    <definedName name="xig1">#REF!</definedName>
    <definedName name="xig1p" localSheetId="6">#REF!</definedName>
    <definedName name="xig1p">#REF!</definedName>
    <definedName name="xig3p" localSheetId="6">#REF!</definedName>
    <definedName name="xig3p">#REF!</definedName>
    <definedName name="XIGnc" localSheetId="6">#REF!</definedName>
    <definedName name="XIGnc">#REF!</definedName>
    <definedName name="XIGvc" localSheetId="6">#REF!</definedName>
    <definedName name="XIGvc">#REF!</definedName>
    <definedName name="XIGvl" localSheetId="6">#REF!</definedName>
    <definedName name="XIGvl">#REF!</definedName>
    <definedName name="ximang" localSheetId="6">#REF!</definedName>
    <definedName name="ximang">#REF!</definedName>
    <definedName name="xin" localSheetId="6">#REF!</definedName>
    <definedName name="xin">#REF!</definedName>
    <definedName name="xin190" localSheetId="6">#REF!</definedName>
    <definedName name="xin190">#REF!</definedName>
    <definedName name="xin1903p" localSheetId="6">#REF!</definedName>
    <definedName name="xin1903p">#REF!</definedName>
    <definedName name="xin3p" localSheetId="6">#REF!</definedName>
    <definedName name="xin3p">#REF!</definedName>
    <definedName name="xind" localSheetId="6">#REF!</definedName>
    <definedName name="xind">#REF!</definedName>
    <definedName name="xind1p" localSheetId="6">#REF!</definedName>
    <definedName name="xind1p">#REF!</definedName>
    <definedName name="xind3p" localSheetId="6">#REF!</definedName>
    <definedName name="xind3p">#REF!</definedName>
    <definedName name="xindnc1p" localSheetId="6">#REF!</definedName>
    <definedName name="xindnc1p">#REF!</definedName>
    <definedName name="xindvl1p" localSheetId="6">#REF!</definedName>
    <definedName name="xindvl1p">#REF!</definedName>
    <definedName name="XINnc" localSheetId="6">#REF!</definedName>
    <definedName name="XINnc">#REF!</definedName>
    <definedName name="xint1p" localSheetId="6">#REF!</definedName>
    <definedName name="xint1p">#REF!</definedName>
    <definedName name="XINvc" localSheetId="6">#REF!</definedName>
    <definedName name="XINvc">#REF!</definedName>
    <definedName name="XINvl" localSheetId="6">#REF!</definedName>
    <definedName name="XINvl">#REF!</definedName>
    <definedName name="xing1p" localSheetId="6">#REF!</definedName>
    <definedName name="xing1p">#REF!</definedName>
    <definedName name="xingnc1p" localSheetId="6">#REF!</definedName>
    <definedName name="xingnc1p">#REF!</definedName>
    <definedName name="xingvl1p" localSheetId="6">#REF!</definedName>
    <definedName name="xingvl1p">#REF!</definedName>
    <definedName name="xit" localSheetId="6">#REF!</definedName>
    <definedName name="xit">#REF!</definedName>
    <definedName name="xit1" localSheetId="6">#REF!</definedName>
    <definedName name="xit1">#REF!</definedName>
    <definedName name="xit1p" localSheetId="6">#REF!</definedName>
    <definedName name="xit1p">#REF!</definedName>
    <definedName name="xit3p" localSheetId="6">#REF!</definedName>
    <definedName name="xit3p">#REF!</definedName>
    <definedName name="XITnc" localSheetId="6">#REF!</definedName>
    <definedName name="XITnc">#REF!</definedName>
    <definedName name="XITvc" localSheetId="6">#REF!</definedName>
    <definedName name="XITvc">#REF!</definedName>
    <definedName name="XITvl" localSheetId="6">#REF!</definedName>
    <definedName name="XITvl">#REF!</definedName>
    <definedName name="xk0.6" localSheetId="6">#REF!</definedName>
    <definedName name="xk0.6">#REF!</definedName>
    <definedName name="xk1.3" localSheetId="6">#REF!</definedName>
    <definedName name="xk1.3">#REF!</definedName>
    <definedName name="xk1.5" localSheetId="6">#REF!</definedName>
    <definedName name="xk1.5">#REF!</definedName>
    <definedName name="xld1.4" localSheetId="6">#REF!</definedName>
    <definedName name="xld1.4">#REF!</definedName>
    <definedName name="xlk1.4" localSheetId="6">#REF!</definedName>
    <definedName name="xlk1.4">#REF!</definedName>
    <definedName name="xls" hidden="1">{"'Sheet1'!$L$16"}</definedName>
    <definedName name="xlttbninh" hidden="1">{"'Sheet1'!$L$16"}</definedName>
    <definedName name="XM" localSheetId="6">#REF!</definedName>
    <definedName name="XM">#REF!</definedName>
    <definedName name="xmcax" localSheetId="6">#REF!</definedName>
    <definedName name="xmcax">#REF!</definedName>
    <definedName name="xn" localSheetId="6">#REF!</definedName>
    <definedName name="xn">#REF!</definedName>
    <definedName name="xx" localSheetId="6">#REF!</definedName>
    <definedName name="xx">#REF!</definedName>
    <definedName name="y" localSheetId="6">#REF!</definedName>
    <definedName name="y">#REF!</definedName>
    <definedName name="z" hidden="1">{"'Sheet1'!$L$16"}</definedName>
    <definedName name="ZXD" localSheetId="6">#REF!</definedName>
    <definedName name="ZXD">#REF!</definedName>
    <definedName name="ZYX" localSheetId="6">#REF!</definedName>
    <definedName name="ZYX">#REF!</definedName>
    <definedName name="ZZZ" localSheetId="6">#REF!</definedName>
    <definedName name="ZZZ">#REF!</definedName>
  </definedNames>
  <calcPr fullCalcOnLoad="1"/>
</workbook>
</file>

<file path=xl/comments6.xml><?xml version="1.0" encoding="utf-8"?>
<comments xmlns="http://schemas.openxmlformats.org/spreadsheetml/2006/main">
  <authors>
    <author>Admin</author>
  </authors>
  <commentList>
    <comment ref="B15" authorId="0">
      <text>
        <r>
          <rPr>
            <b/>
            <sz val="9"/>
            <rFont val="Tahoma"/>
            <family val="2"/>
          </rPr>
          <t>Admin:</t>
        </r>
        <r>
          <rPr>
            <sz val="9"/>
            <rFont val="Tahoma"/>
            <family val="2"/>
          </rPr>
          <t xml:space="preserve">
QĐ 691/QĐ-UBND ngày 22/10/2018 V/v thực hiện điều chỉnh chủ trương đầu tư dự án khai thác quỹ đất....</t>
        </r>
      </text>
    </comment>
    <comment ref="H13" authorId="0">
      <text>
        <r>
          <rPr>
            <b/>
            <sz val="9"/>
            <rFont val="Tahoma"/>
            <family val="2"/>
          </rPr>
          <t>Admin:</t>
        </r>
        <r>
          <rPr>
            <sz val="9"/>
            <rFont val="Tahoma"/>
            <family val="2"/>
          </rPr>
          <t xml:space="preserve">
Theo QĐ điều chỉnh bổ sung 691/QĐ-UBND ngày 22/10/2018 của UBND huyện</t>
        </r>
      </text>
    </comment>
    <comment ref="B14" authorId="0">
      <text>
        <r>
          <rPr>
            <b/>
            <sz val="9"/>
            <rFont val="Tahoma"/>
            <family val="2"/>
          </rPr>
          <t>Admin:</t>
        </r>
        <r>
          <rPr>
            <sz val="9"/>
            <rFont val="Tahoma"/>
            <family val="2"/>
          </rPr>
          <t xml:space="preserve">
QĐ 533/QĐ-UBND ngày 19/5/2016 của UBND tỉnh Kon Tum</t>
        </r>
      </text>
    </comment>
  </commentList>
</comments>
</file>

<file path=xl/sharedStrings.xml><?xml version="1.0" encoding="utf-8"?>
<sst xmlns="http://schemas.openxmlformats.org/spreadsheetml/2006/main" count="750" uniqueCount="286">
  <si>
    <t>ĐVT: Triệu đồng</t>
  </si>
  <si>
    <t>TT</t>
  </si>
  <si>
    <t>Nguồn vốn</t>
  </si>
  <si>
    <t>Ghi chú</t>
  </si>
  <si>
    <t>I</t>
  </si>
  <si>
    <t>-</t>
  </si>
  <si>
    <t>II</t>
  </si>
  <si>
    <t>Chủ đầu tư</t>
  </si>
  <si>
    <t>Địa điểm xây dựng</t>
  </si>
  <si>
    <t>Quyết định đầu tư</t>
  </si>
  <si>
    <t>Tổng mức đầu tư</t>
  </si>
  <si>
    <t>Trong đó: NSĐP</t>
  </si>
  <si>
    <t>Tổng số</t>
  </si>
  <si>
    <t>Số QĐ, ngày tháng năm phê duyệt</t>
  </si>
  <si>
    <t>Tổng số (tất cả các nguồn vốn)</t>
  </si>
  <si>
    <t>Trong đó</t>
  </si>
  <si>
    <t>a</t>
  </si>
  <si>
    <t>Huyện Ia H'Drai</t>
  </si>
  <si>
    <t>b</t>
  </si>
  <si>
    <t>c</t>
  </si>
  <si>
    <t>Vốn ĐTPT</t>
  </si>
  <si>
    <t>Tổng cộng</t>
  </si>
  <si>
    <t>Dự kiến kế hoạch trung hạn giai đoạn 2016 - 2020</t>
  </si>
  <si>
    <t>Trong đó: Thu hồi vốn ứng trước kế hoạch</t>
  </si>
  <si>
    <t>CÁC NGUỒN VỐN THUỘC NGÂN SÁCH ĐỊA PHƯƠNG</t>
  </si>
  <si>
    <t>Huyện giao</t>
  </si>
  <si>
    <t>1.1</t>
  </si>
  <si>
    <t>1.2</t>
  </si>
  <si>
    <t>Đơn vị tính: Triệu đồng</t>
  </si>
  <si>
    <t>Nguồn vốn/Danh mục dự án</t>
  </si>
  <si>
    <t>Đơn vị thực hiện</t>
  </si>
  <si>
    <t>Kế hoạch trung hạn 5 năm 2016 - 2020</t>
  </si>
  <si>
    <t>Vốn đã bố trí đến hết năm Kế hoạch 2017</t>
  </si>
  <si>
    <t>Chuẩn bị đầu tư</t>
  </si>
  <si>
    <t>Đường giao thông ĐĐT 38</t>
  </si>
  <si>
    <t>BQL ĐT&amp;XD</t>
  </si>
  <si>
    <t>Thực hiện dự  án</t>
  </si>
  <si>
    <t>Đường giao thông ĐĐT12</t>
  </si>
  <si>
    <t>2.1</t>
  </si>
  <si>
    <t>2.2</t>
  </si>
  <si>
    <t>Đường Quy hoạch TTHC xã Ia Đal</t>
  </si>
  <si>
    <t>Đường Quy hoạch TTHC xã Ia Dom</t>
  </si>
  <si>
    <t>Đường giao thông số 2 thôn 1, xã Ia Tơi</t>
  </si>
  <si>
    <t>Phòng Kinh tế &amp; Hạ tầng</t>
  </si>
  <si>
    <t>Xã Ia Tơi</t>
  </si>
  <si>
    <t>Xã Ia Dom</t>
  </si>
  <si>
    <t>Xã Ia Đal</t>
  </si>
  <si>
    <t>Danh mục dự án</t>
  </si>
  <si>
    <t>Thời gian KC-HT</t>
  </si>
  <si>
    <t>Tổng kế hoạch vốn giai đoạn 2016-2020</t>
  </si>
  <si>
    <t>NSTW</t>
  </si>
  <si>
    <t>Nguồn NSĐP và huy động khác</t>
  </si>
  <si>
    <t>Thời gian khởi công hoàn thành</t>
  </si>
  <si>
    <t>Vốn đã bố trí đến hết năm kế hoạch năm 2016</t>
  </si>
  <si>
    <t>UBND huyện</t>
  </si>
  <si>
    <t>Địa điểm XD</t>
  </si>
  <si>
    <t>Đường giao thông số 4 thôn 1-GĐ1, xã Ia Tơi.</t>
  </si>
  <si>
    <t>Đường giao thông thôn 1, xã Ia Dom (Đoạn từ trung tâm xã đi nhà máy cấp nước sinh hoạt trung tâm huyện Ia H’Drai (D1-1))</t>
  </si>
  <si>
    <t>2018-2019</t>
  </si>
  <si>
    <t>Đường giao thông nội bộ khu dân cư thôn Ia Đal, xã Ia Đal (Đoạn trung tâm xã Ia Đal (Đ4))</t>
  </si>
  <si>
    <t>KẾ HOẠCH PHÂN BỔ VỐN NGÂN SÁCH TRUNG ƯƠNG HỖ TRỢ NGƯỜI CÓ CÔNG VỚI CÁCH MẠNG VỀ NHÀ Ở THEO QUYẾT ĐỊNH SỐ 22/2013/QĐ-TTG</t>
  </si>
  <si>
    <t>Hỗ trợ người có công với cách mạng về nhà ở theo quyết định số 22/2013/QĐ-TTg</t>
  </si>
  <si>
    <t>Hỗ trợ phát triển sản xuất liên kết theo chuỗi giá trị</t>
  </si>
  <si>
    <t>Đào tạo nghề cho lao động nông thôn</t>
  </si>
  <si>
    <t>Phòng NN&amp;PTNT</t>
  </si>
  <si>
    <t>Kinh phí quản lý</t>
  </si>
  <si>
    <t>Các hoạt động khác</t>
  </si>
  <si>
    <t>Tổng cộng (I+II)</t>
  </si>
  <si>
    <t>Truyền thông và giảm nghèo về thông tin</t>
  </si>
  <si>
    <t>Nâng cao năng lực và giám sát, đánh giá thực hiện Chương trình</t>
  </si>
  <si>
    <t>KẾ HOẠCH VỐN ĐẦU TƯ NGUỒN THU ĐỂ LẠI CHƯA ĐƯA VÀO CÂN ĐỐI NGÂN SÁCH NHÀ NƯỚC</t>
  </si>
  <si>
    <t>Xã Dom</t>
  </si>
  <si>
    <t>Biểu số 03-ĐT</t>
  </si>
  <si>
    <t>Tr.đó: NSĐP</t>
  </si>
  <si>
    <t>Trường Tiểu học Lê Quý Đôn. Hạng mục: Nhà hiệu bộ và hạng mục phụ trợ</t>
  </si>
  <si>
    <t>(Kèm theo Quyết định số 1406/QĐ-UBND ngày 19/12/2017 của UBND huyện Ia H'Drai)</t>
  </si>
  <si>
    <t>Kế hoạch năm 2019</t>
  </si>
  <si>
    <t>Các dự án dự kiến hoàn thành năm 2019</t>
  </si>
  <si>
    <t>Các dự án khởi công mới năm 2019</t>
  </si>
  <si>
    <t xml:space="preserve">Đường giao thông số 2, xã Ia Tơi; </t>
  </si>
  <si>
    <t>Thôn Ia Đal, xã Ia Đal</t>
  </si>
  <si>
    <t>Thôn 1, xã Ia Tơi</t>
  </si>
  <si>
    <t xml:space="preserve"> Xã Ia Dom</t>
  </si>
  <si>
    <t xml:space="preserve">Đường  GTNT TT xã Ia Dom (D1,D2,D3), thôn1, Ia Dom </t>
  </si>
  <si>
    <t>Đường giao thông nội bộ khu dân cư TT xã Ia Đal (Đ5), Thôn Ia Đal, xã Ia Đal</t>
  </si>
  <si>
    <t>Thôn 1, xã Ia Dom</t>
  </si>
  <si>
    <t>KẾ HOẠCH ĐẦU TƯ VỐN CHƯƠNG TRÌNH MỤC TIÊU QUỐC GIA GiẢM NGHÈO BỀN VỮNG NĂM 2019</t>
  </si>
  <si>
    <t xml:space="preserve">Đường GTNT NT3-1, thôn 3, Ia Dom </t>
  </si>
  <si>
    <t>Năm 2017: 110 triệu đồng</t>
  </si>
  <si>
    <t>Năm 2017: 51 triệu đồng</t>
  </si>
  <si>
    <t>Dự kiến bố trí năm 2020: 1.119 triệu đồng, có bố trí đủ luôn năm 2019 ko?</t>
  </si>
  <si>
    <t>KẾ HOẠCH ĐẦU TƯ VỐN CHƯƠNG TRÌNH MỤC TIÊU QUỐC GIA XÂY DỰNG NÔNG THÔN MỚI NĂM 2019</t>
  </si>
  <si>
    <t>Vốn đã bố trí đến hết năm 2018</t>
  </si>
  <si>
    <t>Lưới điện vào điểm dân cư làng cá thôn 7, xã Ia Tơi, huyện Ia H'Drai</t>
  </si>
  <si>
    <t>thôn 7, xã Ia Tơi,</t>
  </si>
  <si>
    <t>Điểm trường nầm non thôn 1, 2, xã Ia Đal</t>
  </si>
  <si>
    <t>Đường giao thông nội bộ điểm dân cư số 20, thôn 7, xã Ia Đal</t>
  </si>
  <si>
    <t>Đường giao thông nội bộ khu dân cư TT xã Ia Đal (Đ3), Thôn Ia Đal, xã Ia Đal;</t>
  </si>
  <si>
    <t>Đường giao thông nội bộ khu dân cư TT xã Ia Đal (Đ4), Thôn Ia Đal, xã Ia Đal</t>
  </si>
  <si>
    <t>Đường giao thông Thôn 2 (Nông trương 3 cao su Chư Mon Ray)</t>
  </si>
  <si>
    <t>Thôn 2, xã Ia Đal</t>
  </si>
  <si>
    <t>2019-2020</t>
  </si>
  <si>
    <t>Đường GTNT từ nhà máy mủ cao su đi thôn 3 xã Ia Dom</t>
  </si>
  <si>
    <t>thôn 3, xã Ia Dom</t>
  </si>
  <si>
    <t>Kè chống sạt lở (Khu trung tâm hành chính huyện) phía sau Huyện ủy</t>
  </si>
  <si>
    <t>Dự án chợ trung tâm huyện</t>
  </si>
  <si>
    <t>Thôn 1, 2 xã Ia Đal</t>
  </si>
  <si>
    <t>Tổng (tất cả các nguồn vốn)</t>
  </si>
  <si>
    <t>Đơn vị tính: Triệu Đồng</t>
  </si>
  <si>
    <t>TMĐT Quyết định đầu tư hoặc điều chỉnh</t>
  </si>
  <si>
    <t xml:space="preserve">Tổng cộng: </t>
  </si>
  <si>
    <t>Dự án chuyển tiếp</t>
  </si>
  <si>
    <t>Dự án khởi công mới</t>
  </si>
  <si>
    <t>(*)</t>
  </si>
  <si>
    <t xml:space="preserve">Dự án khai thác quỹ đất để phát triển kết cấu hạ tầng, bố trí dân cư dọc hai bên Quốc lộ 14C đoạn từ Trung tâm hành chính huyện đến ngã 3 Quốc lộ 14C- Sê San 3 dự kiến kế hoạch năm 2018 thu từ tiền sử dụng đất 12.000 triệu đồng, nhưng dự án chưa được phê duyệt nên chưa triển khai thực hiện. </t>
  </si>
  <si>
    <t>BQL ĐT-XD</t>
  </si>
  <si>
    <t>2016-2020</t>
  </si>
  <si>
    <t xml:space="preserve"> -</t>
  </si>
  <si>
    <t>Dự án khai thác quỹ đất để phát triển kết cấu hạ tầng trung tâm hành chính huyện Ia H'Drai</t>
  </si>
  <si>
    <t>Dự án khai thác quỹ đất để phát triển kết cấu hạ tầng trung tâm hành chính huyện Ia H'Drai (*)</t>
  </si>
  <si>
    <t>Dự án khai thác quỹ đất để phát triển kết cấu hạ tầng, bố trí dân cư dọc hai bên Quốc lộ 14C đoạn từ Trung tâm hành chính huyện đến ngã 3 Quốc lộ 14C- Sê San 3 (**)</t>
  </si>
  <si>
    <t>(**)</t>
  </si>
  <si>
    <t>Vốn đầu tư phát triển</t>
  </si>
  <si>
    <t>Số QĐ, ngày ban hành</t>
  </si>
  <si>
    <t xml:space="preserve">TMĐT Quyết định đầu tư ban đầu hoặc QĐ điều chỉnh </t>
  </si>
  <si>
    <t>Số, ngày</t>
  </si>
  <si>
    <t>KẾ HOẠCH VỐN NGÂN SÁCH TRUNG ƯƠNG HỖ TRỢ NGƯỜI CÓ CÔNG VỚI CÁCH MẠNG VỀ NHÀ Ở THEO QUYẾT ĐỊNH SỐ 22/2013/QĐ-TTg</t>
  </si>
  <si>
    <t>Kế hoạch 2016-2020</t>
  </si>
  <si>
    <t>Kế hoạch 2019</t>
  </si>
  <si>
    <t>Hỗ trợ người có công với cách mạng về nhà ở theo Quyết định số 22/2013/QĐ-Thủ tướng Chính phủ</t>
  </si>
  <si>
    <t>ĐVT: Triệu Đồng</t>
  </si>
  <si>
    <t>Vốn huy động khác</t>
  </si>
  <si>
    <t>Nguồn thu tiền sử dụng đất trong cân đối</t>
  </si>
  <si>
    <t>(Kèm theo Công văn số 85/PTCKH-ĐT ngày 29/11/2018 của Phòng Tài chính - Kế hoạch huyện)</t>
  </si>
  <si>
    <t>OK</t>
  </si>
  <si>
    <t>Nguồn thu tiền sử dụng đất trong cân đối để lại cho xã</t>
  </si>
  <si>
    <t>Phát triển ngành nghề nông thôn</t>
  </si>
  <si>
    <t>Tập huấn nâng cao năng lực cán bộ các cấp</t>
  </si>
  <si>
    <t>UBND xã Ia Dom</t>
  </si>
  <si>
    <t>UBND Ia Đal</t>
  </si>
  <si>
    <t>UBND xã Ia Tơi</t>
  </si>
  <si>
    <t>Tuyên truyền vận động nông thôn mới</t>
  </si>
  <si>
    <t>Vốn sự nghiệp (1+2+3+4+5)</t>
  </si>
  <si>
    <t>A</t>
  </si>
  <si>
    <t>Dự án 2: Chương trình 135</t>
  </si>
  <si>
    <t>Dự án 1: Chương trình 30a</t>
  </si>
  <si>
    <t>Vốn sự nghiệp (1+2)</t>
  </si>
  <si>
    <t>Đường giao thông từ  Đồn Suối Cát đi Trung tâm xã Ia Đal</t>
  </si>
  <si>
    <t>Đường giao thông nối tiếp từ đường ĐĐT02 đi cầu Drai (Đoạn Km0+00-Km1+850)</t>
  </si>
  <si>
    <t>Đường giao thông từ Cầu Drai đến Đường tuần tra Biên giới tại khu vực Hồ Le (Đoạn Km3+426,82 - Km6+475,67)</t>
  </si>
  <si>
    <t xml:space="preserve">Trường Trung học Cơ sở Bế Văn Đàn xã Ia Đal </t>
  </si>
  <si>
    <t>Hồ chứa nước số 2 trung tâm hành chính huyện</t>
  </si>
  <si>
    <t xml:space="preserve">Hồ chứa nước Thôn 1, Thôn 2 xã Ia Đal, huyện Ia H’Drai </t>
  </si>
  <si>
    <t>2019 - 2020</t>
  </si>
  <si>
    <t>Tổng cộng (A+B)</t>
  </si>
  <si>
    <t>Đài truyền thanh-Truyền hình huyện</t>
  </si>
  <si>
    <t xml:space="preserve">Phòng Nội vụ huyện </t>
  </si>
  <si>
    <t>Thực hiện các nội dung có tính chất đặc thù</t>
  </si>
  <si>
    <t>QĐ 691/QĐ-UBND ngày 22/10/2018 của UBND huyện</t>
  </si>
  <si>
    <t>533/QĐ-UBND ngày 19/5/2016  của UBND tỉnh</t>
  </si>
  <si>
    <t>Đường giao thông thôn Chư Hem, xã Ia Đal</t>
  </si>
  <si>
    <t>Vốn sự nghiệp (1+2+3+4+5+6)</t>
  </si>
  <si>
    <t>Thực hiện dự án</t>
  </si>
  <si>
    <t>Đường GTNT số 3, thôn 1, xã Ia Tơi</t>
  </si>
  <si>
    <t>Điểm trường tiểu học thôn 9 xã Ia Tơi</t>
  </si>
  <si>
    <t>Thôn 9, Xã Ia Tơi</t>
  </si>
  <si>
    <t>xã Ia Tơi</t>
  </si>
  <si>
    <t>Điểm trường mầm non thôn 8 xã Ia Tơi</t>
  </si>
  <si>
    <t>Thôn 8, Xã Ia Tơi</t>
  </si>
  <si>
    <t>Đường GTNT Chư Hem-1 thôn Chư Hem</t>
  </si>
  <si>
    <t>Thôn Chư Hem, xã Ia Đal</t>
  </si>
  <si>
    <t>Đường GTNT NT6-1 thôn 6, xã Ia Đal</t>
  </si>
  <si>
    <t>thôn 6, xã Ia Đal</t>
  </si>
  <si>
    <t>Thôn 7, xã Ia Tơi</t>
  </si>
  <si>
    <t>Đường GTNT và hạng mục khác Khu vực làng cá, thôn 7 xã Ia Tơi</t>
  </si>
  <si>
    <r>
      <t xml:space="preserve">Số vốn chưa phân bổ </t>
    </r>
    <r>
      <rPr>
        <b/>
        <i/>
        <sz val="13"/>
        <color indexed="18"/>
        <rFont val="Narrow"/>
        <family val="0"/>
      </rPr>
      <t>(Giao vốn đầu tư khi đủ thủ tục đầu tư) (*)</t>
    </r>
  </si>
  <si>
    <t>Số vốn chưa phân bổ (Giao vốn đầu tư khi đủ thủ tục đầu tư) (*)</t>
  </si>
  <si>
    <t>Tên công trình</t>
  </si>
  <si>
    <t>Phần dự phòng</t>
  </si>
  <si>
    <t>STT</t>
  </si>
  <si>
    <t>Quảng trường và đường nội bộ trung tâm huyện</t>
  </si>
  <si>
    <t xml:space="preserve">Trường Tiểu học Lê Quý Đôn; Hạng mục 06 phòng học và các công trình phụ trợ </t>
  </si>
  <si>
    <t>Trường MN Măng Non xã Ia Đal</t>
  </si>
  <si>
    <t>Trường MN Tuổi Ngọc xã Ia Dom</t>
  </si>
  <si>
    <t>2.3</t>
  </si>
  <si>
    <t>Thôn 7, xã ia Tơi</t>
  </si>
  <si>
    <t>Duy tu bảo dưỡng cơ sở hạ tầng</t>
  </si>
  <si>
    <t>Hỗ trợ phát triển sản xuất, đa dạng hóa sinh kế và nhân rộng mô hình giảm nghèo</t>
  </si>
  <si>
    <t>Tập huấn nâng cao năng lực cán bộ các cấp, tuyên truyền vận động</t>
  </si>
  <si>
    <r>
      <t xml:space="preserve">Số vốn chưa phân bổ </t>
    </r>
    <r>
      <rPr>
        <b/>
        <i/>
        <sz val="13"/>
        <color indexed="18"/>
        <rFont val="Narrow"/>
        <family val="0"/>
      </rPr>
      <t>(Giao vốn đầu tư khi đủ thủ tục đầu tư)</t>
    </r>
    <r>
      <rPr>
        <b/>
        <sz val="13"/>
        <color indexed="18"/>
        <rFont val="Narrow"/>
        <family val="0"/>
      </rPr>
      <t xml:space="preserve"> (*)</t>
    </r>
  </si>
  <si>
    <t>Đường giao thông Thôn 2 (Nông trường 3 cao su Chư Mon Ray)</t>
  </si>
  <si>
    <t xml:space="preserve">Dự án khai thác quỹ đất để phát triển kết cấu hạ tầng Trung tâm hành chính huyện điều chỉnh tổng mức đầu tư dự án 114.353 triệu đồng. Thực hiện số thu lũy kế đến ngày 31/101/2018 đạt 73.252 triệu đồng. Số thu còn lại phải thực hiện 41.101 triệu đồng (dự kiến thực hiện từ năm 2019-2020) </t>
  </si>
  <si>
    <t>(*)  Số vốn chưa phân bổ (giao vốn khi đủ thủ tục đầu tư), sẽ trình Thường trực Hội đồng nhân dân sẽ phân bổ sau khi đã đủ thủ tục đầu tư.</t>
  </si>
  <si>
    <t>(*) Số vốn chưa phân bổ (giao vốn khi đủ thủ tục đầu tư), sẽ trình Thường trực Hội đồng nhân dân sẽ phân bổ sau khi đã đủ thủ tục đầu tư.</t>
  </si>
  <si>
    <t>phần này dự kiến giao</t>
  </si>
  <si>
    <t xml:space="preserve">Phần này dự kiến giao </t>
  </si>
  <si>
    <t>5.1</t>
  </si>
  <si>
    <t>5.2</t>
  </si>
  <si>
    <t>(Kèm theo Nghị quyết số      /NQ-HĐND ngày       /      /2019 của Hội đồng nhân dân huyện Ia H'Drai)</t>
  </si>
  <si>
    <t>(Kèm theo Tờ trình số      /TTr-PTCKH ngày        /       /2019 của Phòng Tài chính - Kế hoạch huyện)</t>
  </si>
  <si>
    <t>(Kèm theo Quyết định số          /QĐ-UBND ngày      /       /2019 của Ủy ban nhân dân huyện Ia H'D'rai)</t>
  </si>
  <si>
    <t>Mở rộng Quốc lộ 14C (Đoạn từ ĐĐT25 đến cầu Suối Đá)</t>
  </si>
  <si>
    <t xml:space="preserve">Dự án Mở rộng Quốc lộ 14C (đoạn từ N2-N5) </t>
  </si>
  <si>
    <t>Ngân sách địa phương (huyện, xã)</t>
  </si>
  <si>
    <t>Chủ đầu tư, Đơn vị thực hiện</t>
  </si>
  <si>
    <t>2.4</t>
  </si>
  <si>
    <t>Chỉ thực hiện khi đã có nguồn tập trung vào ngấn sách huyện, giao UBND huyện điều hành cụ thể</t>
  </si>
  <si>
    <t>(Kèm theo Nghị quyết số           /NQ-HĐND ngày     /        /2019 của Hội đồng nhân dân huyện Ia H'Drai)</t>
  </si>
  <si>
    <t>Vốn sự nghiệp</t>
  </si>
  <si>
    <t xml:space="preserve">Tổng số </t>
  </si>
  <si>
    <t>KẾ HOẠCH VỐN PHÂN CẤP ĐẦU TƯ NĂM 2021</t>
  </si>
  <si>
    <t>Sữa chữa trụ sở Mặt trận tổ quốc Việt Nam huyện Ia H'Drai</t>
  </si>
  <si>
    <t>Sửa chữa trung tâm bồi dưỡng chính trị huyện Ia H’Drai</t>
  </si>
  <si>
    <t>Nâng cấp, sửa chữa Trung tâm Văn hóa –Thể thao –Du lịch và Truyền thông</t>
  </si>
  <si>
    <r>
      <t xml:space="preserve">Tổng số </t>
    </r>
    <r>
      <rPr>
        <sz val="13"/>
        <rFont val="Times New Roman"/>
        <family val="1"/>
      </rPr>
      <t>(tất cả các nguồn vốn)</t>
    </r>
  </si>
  <si>
    <r>
      <t>Xã Ia Tơi</t>
    </r>
    <r>
      <rPr>
        <i/>
        <sz val="13"/>
        <rFont val="Times New Roman"/>
        <family val="1"/>
      </rPr>
      <t xml:space="preserve"> </t>
    </r>
  </si>
  <si>
    <t xml:space="preserve">Kế hoạch năm 2021 </t>
  </si>
  <si>
    <t>Trường mầm non Măng Non (bếp ăn, nhà công vụ)</t>
  </si>
  <si>
    <t>Kế hoạch trung hạn 5 năm 2021-2025</t>
  </si>
  <si>
    <t>3.1</t>
  </si>
  <si>
    <t>3.2</t>
  </si>
  <si>
    <t>4.1</t>
  </si>
  <si>
    <t>4.2</t>
  </si>
  <si>
    <t>Trường mầm non Tuổi Ngọc (phòng học, phòng chức năng, bếp ăn, nhà công vụ)</t>
  </si>
  <si>
    <r>
      <t xml:space="preserve">Chi đo đạc, đăng ký đất đai, lập cơ sở dữ liệu hồ sơ địa chính và cấp giấy chứng nhận quyền sử dụng đất </t>
    </r>
    <r>
      <rPr>
        <b/>
        <i/>
        <sz val="13"/>
        <rFont val="Times New Roman"/>
        <family val="1"/>
      </rPr>
      <t>(đã trừ 2% dự phòng tăng lên do tăng chi cân đối nguồn thi tiền sử dụng đất)</t>
    </r>
  </si>
  <si>
    <t>Chi thực hiện công tác quy hoạch, đo đạc, đăng ký quản lý đất đai, cấp giấy chứng nhận xây dựng cơ sở, đăng ký biến động, chỉnh lý hồ sơ địa chính và quy hoạch, kế hoạch sử dụng đất</t>
  </si>
  <si>
    <t>Chi đầu tư các sự án</t>
  </si>
  <si>
    <t>Dự án đầu tư kết cấu hạ tầng điểm dân cư số 20, xã Ia Đal</t>
  </si>
  <si>
    <t>Đường giao thông nông thôn số 4, thôn 1 xã Ia Tơi (Giai đoạn 2)</t>
  </si>
  <si>
    <t>Dự án khai thác quỹ đất để phát triển kết cấu hạ tầng, bố trí dân cư dọc hai bên Quốc lộ 14C đoạn từ Trung tâm hành chính huyện đến ngã 3 Quốc lộ 14C - Sê San 3</t>
  </si>
  <si>
    <t>1.3</t>
  </si>
  <si>
    <t>1.4</t>
  </si>
  <si>
    <t>1.5</t>
  </si>
  <si>
    <t>Phân cấp hỗ trợ đầu tư các công trình cấp bách</t>
  </si>
  <si>
    <r>
      <t xml:space="preserve">Phân cấp hỗ trợ xây dựng nông thôn mới </t>
    </r>
    <r>
      <rPr>
        <b/>
        <i/>
        <sz val="13"/>
        <rFont val="Times New Roman"/>
        <family val="1"/>
      </rPr>
      <t>(Ưu tiên đầu tư các công trình GD-ĐT)</t>
    </r>
  </si>
  <si>
    <t>Chi tiết 
Biểu 02-ĐT</t>
  </si>
  <si>
    <t>Nguồn cân đối NSĐP theo tiêu chí quy định tại Quyết định số 26/2020/QĐ-TTg</t>
  </si>
  <si>
    <t>Nguồn vốn phân cấp cân đối theo tiêu chí theo quy định tại Nghị quyết số  63/2020/NQ-HĐND tỉnh</t>
  </si>
  <si>
    <t>Tổng Cộng</t>
  </si>
  <si>
    <t>Công trình Đường ĐĐT31 (N57-N54)</t>
  </si>
  <si>
    <t>Trung tâm Văn hóa –Thể thao –Du lịch và Truyền thông huyện</t>
  </si>
  <si>
    <t>Công trình Đường ĐĐT33 (N64-N65)</t>
  </si>
  <si>
    <t>Công trình Đường ĐĐT36 (N9-N66)</t>
  </si>
  <si>
    <t>Công trình Đường ĐĐT37 (N7-N75)</t>
  </si>
  <si>
    <t>Công trình Đường ĐĐT27 (N40-N53).</t>
  </si>
  <si>
    <t>Công trình Đường ĐĐT32 (N55-N58)</t>
  </si>
  <si>
    <t>Công trình Đường ĐĐT30 (N52-N54)</t>
  </si>
  <si>
    <t>Công trình Đường ĐĐT21 (N40-N30)</t>
  </si>
  <si>
    <t>Công trình Đường ĐĐT20 (N39-N30)</t>
  </si>
  <si>
    <t>Công trình Đường ĐĐT22 (N32-N33)</t>
  </si>
  <si>
    <t>Công trình Đường ĐĐT23 (N32-N33)</t>
  </si>
  <si>
    <t>Công trình Đường ĐĐT24 (N37-N36)</t>
  </si>
  <si>
    <t>Hỗ trợ đền bù giải phóng mặt bằng các công trình</t>
  </si>
  <si>
    <t>Cầu Drai (thuộc Đường giao thông nối trung tâm hành chính huyện với đường tuần tra biên giới khu vực Hồ Le)</t>
  </si>
  <si>
    <t>02/QĐ-UBND huyện ngày 08/01/2019</t>
  </si>
  <si>
    <t>Công trình Thủy lợi Hồ chứa nước xã IV (Thôn 1, thôn 2, xã Ia Đal, huyện Ia H'Drai)</t>
  </si>
  <si>
    <t>880/QĐ-UBND tỉnh ngày 23/8/2019</t>
  </si>
  <si>
    <r>
      <t xml:space="preserve">Phân cấp đầu tư từ nguồn thu XSKT </t>
    </r>
    <r>
      <rPr>
        <b/>
        <i/>
        <sz val="13"/>
        <rFont val="Times New Roman"/>
        <family val="1"/>
      </rPr>
      <t>(Ưu tiên đầu tư các công trình GD-ĐT thực hiện CT MTQG xây dựng nông thôn mới)</t>
    </r>
  </si>
  <si>
    <t>Thực hiện Dự án</t>
  </si>
  <si>
    <t xml:space="preserve"> Dự án chuyển tiếp từ giai đoạn từ năm 2016 đến năm 2020 sang giai đoạn từ năm 2021 đến năm 2025</t>
  </si>
  <si>
    <t>+</t>
  </si>
  <si>
    <t>Vốn đã bố trí đến hết năm 2020</t>
  </si>
  <si>
    <t>Địa điểm thực hiện</t>
  </si>
  <si>
    <t>Thời gian thực hiện</t>
  </si>
  <si>
    <t>2012-</t>
  </si>
  <si>
    <t>2021-</t>
  </si>
  <si>
    <t>2019-</t>
  </si>
  <si>
    <t>Dự án chuyển tiếp từ giai đoạn từ năm 2016 đến năm 2020 sang giai đoạn từ năm 2021 đến năm 2025</t>
  </si>
  <si>
    <r>
      <t xml:space="preserve">Trường mầm non Hoa Mai </t>
    </r>
    <r>
      <rPr>
        <i/>
        <sz val="13"/>
        <rFont val="Times New Roman"/>
        <family val="1"/>
      </rPr>
      <t>(Phòng học và phòng chức năng,  bếp ăn một chiều và nhà công vụ)</t>
    </r>
  </si>
  <si>
    <t>2018-</t>
  </si>
  <si>
    <t>497/QĐ-UBND huyện ngày 30/10/2019</t>
  </si>
  <si>
    <t>292/QĐ-UBND huyện ngày 31/7/2019</t>
  </si>
  <si>
    <t>188/QĐ-UBND huyện ngày 22/4/2020</t>
  </si>
  <si>
    <t>185/QĐ-UBND huyện ngày 22/4/2020</t>
  </si>
  <si>
    <t>490/QĐ-UBND huyện ngày 23/10/2020</t>
  </si>
  <si>
    <t>3538/UBND tỉnh ngày 29/12/2017</t>
  </si>
  <si>
    <t>Tỉnh giao</t>
  </si>
  <si>
    <t>Thực hiện dự  án (Khởi công mới năm 2021)
(*)</t>
  </si>
  <si>
    <t>Dự án khởi công mới năm 2021 (*)</t>
  </si>
  <si>
    <t>Thực hiện dự án (Khởi công mới năm 2021)
(*)</t>
  </si>
  <si>
    <t>Dự án khởi công mới năm 2021
(*)</t>
  </si>
  <si>
    <r>
      <t xml:space="preserve">Ghi chú: </t>
    </r>
    <r>
      <rPr>
        <i/>
        <sz val="14"/>
        <color indexed="8"/>
        <rFont val="Times New Roman"/>
        <family val="1"/>
      </rPr>
      <t>(*) là số dự kiến phân bổ chi tiết. Hội đồng nhân dân huyện uy quyền cho Ủy ban nhân dân huyện phân bổ chi tiết khi đảm bảo thủ tục đầu tư theo quy định.</t>
    </r>
  </si>
  <si>
    <t>Mặt trận tổ quốc Việt Nam huyện</t>
  </si>
  <si>
    <t xml:space="preserve"> Trung tâm bồi dưỡng chính trị huyện</t>
  </si>
  <si>
    <t>TỔNG HỢP KẾ HOẠCH ĐẦU TƯ CÔNG VỐN NGÂN SÁCH NHÀ NƯỚC NĂM 2021, HUYỆN IA H'DRAI</t>
  </si>
  <si>
    <t>Kèm theo Nghị quyết số          /NQ-HĐND ngày        /        /2020 của Hội đồng nhân dân huyện Ia H'Drai)</t>
  </si>
</sst>
</file>

<file path=xl/styles.xml><?xml version="1.0" encoding="utf-8"?>
<styleSheet xmlns="http://schemas.openxmlformats.org/spreadsheetml/2006/main">
  <numFmts count="56">
    <numFmt numFmtId="5" formatCode="#,##0\ &quot;þ&quot;;\-#,##0\ &quot;þ&quot;"/>
    <numFmt numFmtId="6" formatCode="#,##0\ &quot;þ&quot;;[Red]\-#,##0\ &quot;þ&quot;"/>
    <numFmt numFmtId="7" formatCode="#,##0.00\ &quot;þ&quot;;\-#,##0.00\ &quot;þ&quot;"/>
    <numFmt numFmtId="8" formatCode="#,##0.00\ &quot;þ&quot;;[Red]\-#,##0.00\ &quot;þ&quot;"/>
    <numFmt numFmtId="42" formatCode="_-* #,##0\ &quot;þ&quot;_-;\-* #,##0\ &quot;þ&quot;_-;_-* &quot;-&quot;\ &quot;þ&quot;_-;_-@_-"/>
    <numFmt numFmtId="41" formatCode="_-* #,##0\ _þ_-;\-* #,##0\ _þ_-;_-* &quot;-&quot;\ _þ_-;_-@_-"/>
    <numFmt numFmtId="44" formatCode="_-* #,##0.00\ &quot;þ&quot;_-;\-* #,##0.00\ &quot;þ&quot;_-;_-* &quot;-&quot;??\ &quot;þ&quot;_-;_-@_-"/>
    <numFmt numFmtId="43" formatCode="_-* #,##0.00\ _þ_-;\-* #,##0.00\ _þ_-;_-* &quot;-&quot;??\ _þ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_ * #,##0.00_ ;_ * \-#,##0.00_ ;_ * &quot;-&quot;??_ ;_ @_ "/>
    <numFmt numFmtId="181" formatCode="#.##00"/>
    <numFmt numFmtId="182" formatCode="_-&quot;$&quot;* #,##0_-;\-&quot;$&quot;* #,##0_-;_-&quot;$&quot;* &quot;-&quot;_-;_-@_-"/>
    <numFmt numFmtId="183" formatCode="_ * #,##0_ ;_ * \-#,##0_ ;_ * &quot;-&quot;_ ;_ @_ "/>
    <numFmt numFmtId="184" formatCode="_ * #,##0_)\ _$_ ;_ * \(#,##0\)\ _$_ ;_ * &quot;-&quot;_)\ _$_ ;_ @_ "/>
    <numFmt numFmtId="185" formatCode="&quot;£&quot;#,##0;\-&quot;£&quot;#,##0"/>
    <numFmt numFmtId="186" formatCode="_ * #,##0_)\ &quot;F&quot;_ ;_ * \(#,##0\)\ &quot;F&quot;_ ;_ * &quot;-&quot;_)\ &quot;F&quot;_ ;_ @_ "/>
    <numFmt numFmtId="187" formatCode="0.0"/>
    <numFmt numFmtId="188" formatCode="0.000"/>
    <numFmt numFmtId="189" formatCode="0.0000"/>
    <numFmt numFmtId="190" formatCode="_(* #,##0_);_(* \(#,##0\);_(* &quot;-&quot;??_);_(@_)"/>
    <numFmt numFmtId="191" formatCode="_-* #,##0\ _₫_-;\-* #,##0\ _₫_-;_-* &quot;-&quot;??\ _₫_-;_-@_-"/>
    <numFmt numFmtId="192" formatCode="[$-42A]dd\ mmmm\ yyyy"/>
    <numFmt numFmtId="193" formatCode="[$-42A]h:mm:ss\ AM/PM"/>
    <numFmt numFmtId="194" formatCode="_-* #,##0.00\ [$₫-42A]_-;\-* #,##0.00\ [$₫-42A]_-;_-* &quot;-&quot;??\ [$₫-42A]_-;_-@_-"/>
    <numFmt numFmtId="195" formatCode="_-[$$-409]* #,##0.00_ ;_-[$$-409]* \-#,##0.00\ ;_-[$$-409]* &quot;-&quot;??_ ;_-@_ "/>
    <numFmt numFmtId="196" formatCode="#,##0.00\ &quot;₫&quot;"/>
    <numFmt numFmtId="197" formatCode="#,##0.0\ &quot;₫&quot;"/>
    <numFmt numFmtId="198" formatCode="#,##0\ &quot;₫&quot;"/>
    <numFmt numFmtId="199" formatCode="#,##0.0"/>
    <numFmt numFmtId="200" formatCode="#,##0.00;[Red]#,##0.00"/>
    <numFmt numFmtId="201" formatCode="[$-409]dddd\,\ mmmm\ dd\,\ yyyy"/>
    <numFmt numFmtId="202" formatCode="[$-409]h:mm:ss\ AM/PM"/>
    <numFmt numFmtId="203" formatCode="#,##0.000"/>
    <numFmt numFmtId="204" formatCode="#,##0.0000"/>
    <numFmt numFmtId="205" formatCode="#,##0.0;[Red]#,##0.0"/>
    <numFmt numFmtId="206" formatCode="#,##0;[Red]#,##0"/>
    <numFmt numFmtId="207" formatCode="&quot;Yes&quot;;&quot;Yes&quot;;&quot;No&quot;"/>
    <numFmt numFmtId="208" formatCode="&quot;True&quot;;&quot;True&quot;;&quot;False&quot;"/>
    <numFmt numFmtId="209" formatCode="&quot;On&quot;;&quot;On&quot;;&quot;Off&quot;"/>
    <numFmt numFmtId="210" formatCode="[$€-2]\ #,##0.00_);[Red]\([$€-2]\ #,##0.00\)"/>
    <numFmt numFmtId="211" formatCode="#,##0.00000"/>
  </numFmts>
  <fonts count="103">
    <font>
      <sz val="11"/>
      <color theme="1"/>
      <name val="Calibri"/>
      <family val="2"/>
    </font>
    <font>
      <sz val="14"/>
      <color indexed="8"/>
      <name val="Times New Roman"/>
      <family val="2"/>
    </font>
    <font>
      <sz val="11"/>
      <color indexed="8"/>
      <name val="Calibri"/>
      <family val="2"/>
    </font>
    <font>
      <sz val="12"/>
      <name val=".VnTime"/>
      <family val="2"/>
    </font>
    <font>
      <sz val="12"/>
      <name val="Arial Narrow"/>
      <family val="2"/>
    </font>
    <font>
      <sz val="9"/>
      <name val="Arial"/>
      <family val="2"/>
    </font>
    <font>
      <sz val="10"/>
      <name val=".VnTime"/>
      <family val="2"/>
    </font>
    <font>
      <sz val="10"/>
      <name val="Arial"/>
      <family val="2"/>
    </font>
    <font>
      <sz val="12"/>
      <name val=".VnArial"/>
      <family val="2"/>
    </font>
    <font>
      <sz val="10"/>
      <name val="AngsanaUPC"/>
      <family val="1"/>
    </font>
    <font>
      <sz val="12"/>
      <name val="|??¢¥¢¬¨Ï"/>
      <family val="1"/>
    </font>
    <font>
      <sz val="14"/>
      <name val="뼻뮝"/>
      <family val="3"/>
    </font>
    <font>
      <b/>
      <sz val="12"/>
      <name val="Arial"/>
      <family val="2"/>
    </font>
    <font>
      <sz val="11"/>
      <name val=".VnTime"/>
      <family val="2"/>
    </font>
    <font>
      <sz val="13"/>
      <name val=".VnTime"/>
      <family val="2"/>
    </font>
    <font>
      <sz val="12"/>
      <color indexed="8"/>
      <name val="¹ÙÅÁÃ¼"/>
      <family val="1"/>
    </font>
    <font>
      <sz val="14"/>
      <name val="VNI-Times"/>
      <family val="0"/>
    </font>
    <font>
      <sz val="12"/>
      <name val="¹UAAA¼"/>
      <family val="3"/>
    </font>
    <font>
      <sz val="12"/>
      <name val="¹ÙÅÁÃ¼"/>
      <family val="0"/>
    </font>
    <font>
      <sz val="10"/>
      <name val="Times New Roman"/>
      <family val="1"/>
    </font>
    <font>
      <sz val="13"/>
      <name val="Times New Roman"/>
      <family val="1"/>
    </font>
    <font>
      <b/>
      <sz val="13"/>
      <name val="Narrow"/>
      <family val="0"/>
    </font>
    <font>
      <sz val="13"/>
      <name val="Narrow"/>
      <family val="0"/>
    </font>
    <font>
      <sz val="9"/>
      <name val="Tahoma"/>
      <family val="2"/>
    </font>
    <font>
      <b/>
      <sz val="9"/>
      <name val="Tahoma"/>
      <family val="2"/>
    </font>
    <font>
      <sz val="13"/>
      <color indexed="8"/>
      <name val="Narrow"/>
      <family val="0"/>
    </font>
    <font>
      <b/>
      <i/>
      <sz val="13"/>
      <color indexed="18"/>
      <name val="Narrow"/>
      <family val="0"/>
    </font>
    <font>
      <b/>
      <sz val="13"/>
      <color indexed="8"/>
      <name val="Narrow"/>
      <family val="0"/>
    </font>
    <font>
      <b/>
      <sz val="13"/>
      <color indexed="18"/>
      <name val="Narrow"/>
      <family val="0"/>
    </font>
    <font>
      <b/>
      <sz val="13"/>
      <name val="Times New Roman"/>
      <family val="1"/>
    </font>
    <font>
      <i/>
      <sz val="13"/>
      <name val="Times New Roman"/>
      <family val="1"/>
    </font>
    <font>
      <b/>
      <i/>
      <sz val="13"/>
      <name val="Times New Roman"/>
      <family val="1"/>
    </font>
    <font>
      <i/>
      <sz val="14"/>
      <color indexed="8"/>
      <name val="Times New Roman"/>
      <family val="1"/>
    </font>
    <font>
      <sz val="14"/>
      <color indexed="9"/>
      <name val="Times New Roman"/>
      <family val="2"/>
    </font>
    <font>
      <sz val="14"/>
      <color indexed="20"/>
      <name val="Times New Roman"/>
      <family val="2"/>
    </font>
    <font>
      <sz val="11"/>
      <color indexed="52"/>
      <name val="Calibri"/>
      <family val="2"/>
    </font>
    <font>
      <sz val="13"/>
      <color indexed="8"/>
      <name val="Times New Roman"/>
      <family val="2"/>
    </font>
    <font>
      <sz val="11"/>
      <color indexed="9"/>
      <name val="Calibri"/>
      <family val="2"/>
    </font>
    <font>
      <u val="single"/>
      <sz val="11"/>
      <color indexed="20"/>
      <name val="Calibri"/>
      <family val="2"/>
    </font>
    <font>
      <u val="single"/>
      <sz val="11"/>
      <color indexed="12"/>
      <name val="Calibri"/>
      <family val="2"/>
    </font>
    <font>
      <sz val="13"/>
      <color indexed="18"/>
      <name val="Narrow"/>
      <family val="0"/>
    </font>
    <font>
      <b/>
      <sz val="13"/>
      <color indexed="10"/>
      <name val="Narrow"/>
      <family val="0"/>
    </font>
    <font>
      <i/>
      <sz val="13"/>
      <color indexed="18"/>
      <name val="Narrow"/>
      <family val="0"/>
    </font>
    <font>
      <sz val="13"/>
      <color indexed="10"/>
      <name val="Narrow"/>
      <family val="0"/>
    </font>
    <font>
      <sz val="10"/>
      <color indexed="10"/>
      <name val="Times New Roman"/>
      <family val="1"/>
    </font>
    <font>
      <b/>
      <sz val="14"/>
      <color indexed="18"/>
      <name val="Narrow"/>
      <family val="0"/>
    </font>
    <font>
      <sz val="13"/>
      <color indexed="10"/>
      <name val="Times New Roman"/>
      <family val="1"/>
    </font>
    <font>
      <sz val="13"/>
      <color indexed="8"/>
      <name val="Calibri"/>
      <family val="2"/>
    </font>
    <font>
      <sz val="13"/>
      <color indexed="10"/>
      <name val="Calibri"/>
      <family val="2"/>
    </font>
    <font>
      <sz val="11"/>
      <color indexed="10"/>
      <name val="Calibri"/>
      <family val="2"/>
    </font>
    <font>
      <b/>
      <sz val="14"/>
      <color indexed="8"/>
      <name val="Times New Roman"/>
      <family val="1"/>
    </font>
    <font>
      <b/>
      <sz val="11"/>
      <color indexed="8"/>
      <name val="Times New Roman"/>
      <family val="1"/>
    </font>
    <font>
      <sz val="11"/>
      <color indexed="8"/>
      <name val="Times New Roman"/>
      <family val="1"/>
    </font>
    <font>
      <b/>
      <sz val="13"/>
      <color indexed="8"/>
      <name val="Times New Roman"/>
      <family val="1"/>
    </font>
    <font>
      <sz val="13"/>
      <color indexed="18"/>
      <name val="Times New Roman"/>
      <family val="1"/>
    </font>
    <font>
      <b/>
      <sz val="13"/>
      <color indexed="18"/>
      <name val="Times New Roman"/>
      <family val="1"/>
    </font>
    <font>
      <b/>
      <sz val="13"/>
      <color indexed="10"/>
      <name val="Times New Roman"/>
      <family val="1"/>
    </font>
    <font>
      <sz val="13"/>
      <color indexed="30"/>
      <name val="Times New Roman"/>
      <family val="1"/>
    </font>
    <font>
      <i/>
      <sz val="14"/>
      <color indexed="18"/>
      <name val="Times New Roman"/>
      <family val="1"/>
    </font>
    <font>
      <b/>
      <sz val="14"/>
      <color indexed="18"/>
      <name val="Times New Roman"/>
      <family val="1"/>
    </font>
    <font>
      <i/>
      <sz val="13"/>
      <color indexed="18"/>
      <name val="Times New Roman"/>
      <family val="1"/>
    </font>
    <font>
      <sz val="14"/>
      <color indexed="10"/>
      <name val="Times New Roman"/>
      <family val="1"/>
    </font>
    <font>
      <sz val="11"/>
      <color indexed="10"/>
      <name val="Times New Roman"/>
      <family val="1"/>
    </font>
    <font>
      <b/>
      <i/>
      <sz val="14"/>
      <color indexed="8"/>
      <name val="Times New Roman"/>
      <family val="1"/>
    </font>
    <font>
      <i/>
      <sz val="14"/>
      <color indexed="18"/>
      <name val="Narrow"/>
      <family val="0"/>
    </font>
    <font>
      <sz val="12"/>
      <color indexed="8"/>
      <name val="Times New Roman"/>
      <family val="1"/>
    </font>
    <font>
      <sz val="14"/>
      <color theme="1"/>
      <name val="Times New Roman"/>
      <family val="2"/>
    </font>
    <font>
      <sz val="14"/>
      <color theme="0"/>
      <name val="Times New Roman"/>
      <family val="2"/>
    </font>
    <font>
      <sz val="14"/>
      <color rgb="FF9C0006"/>
      <name val="Times New Roman"/>
      <family val="2"/>
    </font>
    <font>
      <sz val="11"/>
      <color rgb="FFFA7D00"/>
      <name val="Calibri"/>
      <family val="2"/>
    </font>
    <font>
      <sz val="13"/>
      <color theme="1"/>
      <name val="Times New Roman"/>
      <family val="2"/>
    </font>
    <font>
      <sz val="11"/>
      <color theme="0"/>
      <name val="Calibri"/>
      <family val="2"/>
    </font>
    <font>
      <u val="single"/>
      <sz val="11"/>
      <color theme="11"/>
      <name val="Calibri"/>
      <family val="2"/>
    </font>
    <font>
      <u val="single"/>
      <sz val="11"/>
      <color theme="10"/>
      <name val="Calibri"/>
      <family val="2"/>
    </font>
    <font>
      <sz val="13"/>
      <color rgb="FF000066"/>
      <name val="Narrow"/>
      <family val="0"/>
    </font>
    <font>
      <b/>
      <sz val="13"/>
      <color rgb="FF000066"/>
      <name val="Narrow"/>
      <family val="0"/>
    </font>
    <font>
      <b/>
      <sz val="13"/>
      <color rgb="FFFF0000"/>
      <name val="Narrow"/>
      <family val="0"/>
    </font>
    <font>
      <i/>
      <sz val="13"/>
      <color rgb="FF000066"/>
      <name val="Narrow"/>
      <family val="0"/>
    </font>
    <font>
      <sz val="13"/>
      <color rgb="FFFF0000"/>
      <name val="Narrow"/>
      <family val="0"/>
    </font>
    <font>
      <sz val="10"/>
      <color rgb="FFFF0000"/>
      <name val="Times New Roman"/>
      <family val="1"/>
    </font>
    <font>
      <b/>
      <sz val="14"/>
      <color rgb="FF000066"/>
      <name val="Narrow"/>
      <family val="0"/>
    </font>
    <font>
      <sz val="13"/>
      <color theme="1"/>
      <name val="Narrow"/>
      <family val="0"/>
    </font>
    <font>
      <sz val="13"/>
      <color rgb="FFFF0000"/>
      <name val="Times New Roman"/>
      <family val="1"/>
    </font>
    <font>
      <sz val="13"/>
      <color theme="1"/>
      <name val="Calibri"/>
      <family val="2"/>
    </font>
    <font>
      <sz val="13"/>
      <color rgb="FFFF0000"/>
      <name val="Calibri"/>
      <family val="2"/>
    </font>
    <font>
      <sz val="11"/>
      <color rgb="FFFF0000"/>
      <name val="Calibri"/>
      <family val="2"/>
    </font>
    <font>
      <b/>
      <sz val="14"/>
      <color theme="1"/>
      <name val="Times New Roman"/>
      <family val="1"/>
    </font>
    <font>
      <b/>
      <sz val="11"/>
      <color theme="1"/>
      <name val="Times New Roman"/>
      <family val="1"/>
    </font>
    <font>
      <sz val="11"/>
      <color theme="1"/>
      <name val="Times New Roman"/>
      <family val="1"/>
    </font>
    <font>
      <b/>
      <sz val="13"/>
      <color theme="1"/>
      <name val="Times New Roman"/>
      <family val="1"/>
    </font>
    <font>
      <sz val="13"/>
      <color rgb="FF000066"/>
      <name val="Times New Roman"/>
      <family val="1"/>
    </font>
    <font>
      <b/>
      <sz val="13"/>
      <color rgb="FFFF0000"/>
      <name val="Times New Roman"/>
      <family val="1"/>
    </font>
    <font>
      <b/>
      <sz val="13"/>
      <color rgb="FF000066"/>
      <name val="Times New Roman"/>
      <family val="1"/>
    </font>
    <font>
      <sz val="13"/>
      <color rgb="FF0070C0"/>
      <name val="Times New Roman"/>
      <family val="1"/>
    </font>
    <font>
      <i/>
      <sz val="14"/>
      <color rgb="FF000066"/>
      <name val="Times New Roman"/>
      <family val="1"/>
    </font>
    <font>
      <b/>
      <sz val="14"/>
      <color rgb="FF000066"/>
      <name val="Times New Roman"/>
      <family val="1"/>
    </font>
    <font>
      <i/>
      <sz val="13"/>
      <color rgb="FF000066"/>
      <name val="Times New Roman"/>
      <family val="1"/>
    </font>
    <font>
      <sz val="14"/>
      <color rgb="FFFF0000"/>
      <name val="Times New Roman"/>
      <family val="1"/>
    </font>
    <font>
      <sz val="11"/>
      <color rgb="FFFF0000"/>
      <name val="Times New Roman"/>
      <family val="1"/>
    </font>
    <font>
      <i/>
      <sz val="14"/>
      <color rgb="FF000066"/>
      <name val="Narrow"/>
      <family val="0"/>
    </font>
    <font>
      <sz val="12"/>
      <color theme="1"/>
      <name val="Times New Roman"/>
      <family val="1"/>
    </font>
    <font>
      <b/>
      <i/>
      <sz val="14"/>
      <color theme="1"/>
      <name val="Times New Roman"/>
      <family val="1"/>
    </font>
    <font>
      <b/>
      <sz val="8"/>
      <name val="Calibri"/>
      <family val="2"/>
    </font>
  </fonts>
  <fills count="32">
    <fill>
      <patternFill/>
    </fill>
    <fill>
      <patternFill patternType="gray125"/>
    </fill>
    <fill>
      <patternFill patternType="solid">
        <fgColor indexed="22"/>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theme="4" tint="0.7999799847602844"/>
        <bgColor indexed="64"/>
      </patternFill>
    </fill>
    <fill>
      <patternFill patternType="solid">
        <fgColor rgb="FFFFFF00"/>
        <bgColor indexed="64"/>
      </patternFill>
    </fill>
    <fill>
      <patternFill patternType="solid">
        <fgColor theme="0"/>
        <bgColor indexed="64"/>
      </patternFill>
    </fill>
    <fill>
      <patternFill patternType="solid">
        <fgColor theme="5" tint="0.7999799847602844"/>
        <bgColor indexed="64"/>
      </patternFill>
    </fill>
    <fill>
      <patternFill patternType="solid">
        <fgColor theme="3" tint="0.7999799847602844"/>
        <bgColor indexed="64"/>
      </patternFill>
    </fill>
  </fills>
  <borders count="19">
    <border>
      <left/>
      <right/>
      <top/>
      <bottom/>
      <diagonal/>
    </border>
    <border>
      <left style="thin">
        <color indexed="8"/>
      </left>
      <right style="thin">
        <color indexed="8"/>
      </right>
      <top style="hair">
        <color indexed="8"/>
      </top>
      <bottom style="hair">
        <color indexed="8"/>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color indexed="63"/>
      </top>
      <bottom>
        <color indexed="63"/>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color indexed="63"/>
      </bottom>
    </border>
  </borders>
  <cellStyleXfs count="10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pplyNumberFormat="0" applyFill="0" applyBorder="0" applyAlignment="0" applyProtection="0"/>
    <xf numFmtId="0" fontId="3" fillId="0" borderId="0" applyNumberFormat="0" applyFill="0" applyBorder="0" applyAlignment="0" applyProtection="0"/>
    <xf numFmtId="0" fontId="3" fillId="0" borderId="0" applyProtection="0">
      <alignment/>
    </xf>
    <xf numFmtId="0" fontId="8" fillId="0" borderId="0" applyFont="0" applyFill="0" applyBorder="0" applyAlignment="0" applyProtection="0"/>
    <xf numFmtId="181" fontId="6" fillId="0" borderId="0" applyFont="0" applyFill="0" applyBorder="0" applyAlignment="0" applyProtection="0"/>
    <xf numFmtId="0" fontId="9"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10" fillId="0" borderId="0">
      <alignment/>
      <protection/>
    </xf>
    <xf numFmtId="40" fontId="11" fillId="0" borderId="0" applyFont="0" applyFill="0" applyBorder="0" applyAlignment="0" applyProtection="0"/>
    <xf numFmtId="0" fontId="12" fillId="0" borderId="0" applyNumberFormat="0" applyFill="0" applyBorder="0" applyAlignment="0" applyProtection="0"/>
    <xf numFmtId="185" fontId="14" fillId="0" borderId="0" applyFont="0" applyFill="0" applyBorder="0" applyAlignment="0" applyProtection="0"/>
    <xf numFmtId="182" fontId="5" fillId="0" borderId="0" applyFont="0" applyFill="0" applyBorder="0" applyAlignment="0" applyProtection="0"/>
    <xf numFmtId="183" fontId="14" fillId="0" borderId="0" applyFont="0" applyFill="0" applyBorder="0" applyAlignment="0" applyProtection="0"/>
    <xf numFmtId="0" fontId="4" fillId="0" borderId="1" applyAlignment="0">
      <protection/>
    </xf>
    <xf numFmtId="0" fontId="13" fillId="2" borderId="0">
      <alignment/>
      <protection/>
    </xf>
    <xf numFmtId="9" fontId="15" fillId="0" borderId="0" applyBorder="0" applyAlignment="0" applyProtection="0"/>
    <xf numFmtId="0" fontId="13" fillId="2" borderId="0">
      <alignment/>
      <protection/>
    </xf>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13" fillId="2" borderId="0">
      <alignment/>
      <protection/>
    </xf>
    <xf numFmtId="0" fontId="13" fillId="0" borderId="0">
      <alignment wrapText="1"/>
      <protection/>
    </xf>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6"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1"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11" fillId="0" borderId="0" applyFont="0" applyFill="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186" fontId="16" fillId="0" borderId="0" applyFont="0" applyFill="0" applyBorder="0" applyAlignment="0" applyProtection="0"/>
    <xf numFmtId="0" fontId="17" fillId="0" borderId="0" applyFont="0" applyFill="0" applyBorder="0" applyAlignment="0" applyProtection="0"/>
    <xf numFmtId="184" fontId="16" fillId="0" borderId="0" applyFont="0" applyFill="0" applyBorder="0" applyAlignment="0" applyProtection="0"/>
    <xf numFmtId="0" fontId="17" fillId="0" borderId="0" applyFont="0" applyFill="0" applyBorder="0" applyAlignment="0" applyProtection="0"/>
    <xf numFmtId="183" fontId="18" fillId="0" borderId="0" applyFont="0" applyFill="0" applyBorder="0" applyAlignment="0" applyProtection="0"/>
    <xf numFmtId="0" fontId="4" fillId="0" borderId="0" applyFill="0" applyBorder="0" applyAlignment="0" applyProtection="0"/>
    <xf numFmtId="180" fontId="18" fillId="0" borderId="0" applyFont="0" applyFill="0" applyBorder="0" applyAlignment="0" applyProtection="0"/>
    <xf numFmtId="0" fontId="4" fillId="0" borderId="0" applyFill="0" applyBorder="0" applyAlignment="0" applyProtection="0"/>
    <xf numFmtId="0" fontId="68" fillId="26" borderId="0" applyNumberFormat="0" applyBorder="0" applyAlignment="0" applyProtection="0"/>
    <xf numFmtId="0" fontId="17" fillId="0" borderId="0">
      <alignment/>
      <protection/>
    </xf>
    <xf numFmtId="0" fontId="19" fillId="0" borderId="0">
      <alignment/>
      <protection/>
    </xf>
    <xf numFmtId="0" fontId="17" fillId="0" borderId="0">
      <alignment/>
      <protection/>
    </xf>
    <xf numFmtId="0" fontId="18" fillId="0" borderId="0">
      <alignment/>
      <protection/>
    </xf>
    <xf numFmtId="0" fontId="69" fillId="0" borderId="2" applyNumberFormat="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183" fontId="70"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71" fillId="0" borderId="3" applyNumberFormat="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72"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73" fillId="0" borderId="0" applyNumberForma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cellStyleXfs>
  <cellXfs count="350">
    <xf numFmtId="0" fontId="0" fillId="0" borderId="0" xfId="0" applyFont="1" applyAlignment="1">
      <alignment/>
    </xf>
    <xf numFmtId="0" fontId="0" fillId="0" borderId="0" xfId="0" applyAlignment="1">
      <alignment vertical="center"/>
    </xf>
    <xf numFmtId="0" fontId="74" fillId="0" borderId="0" xfId="0" applyFont="1" applyAlignment="1">
      <alignment vertical="center"/>
    </xf>
    <xf numFmtId="0" fontId="75" fillId="0" borderId="4" xfId="0" applyFont="1" applyBorder="1" applyAlignment="1">
      <alignment horizontal="center" vertical="center" wrapText="1"/>
    </xf>
    <xf numFmtId="0" fontId="74" fillId="0" borderId="0" xfId="0" applyFont="1" applyAlignment="1">
      <alignment vertical="center" wrapText="1"/>
    </xf>
    <xf numFmtId="0" fontId="74" fillId="0" borderId="0" xfId="0" applyFont="1" applyAlignment="1">
      <alignment horizontal="center" vertical="center" wrapText="1"/>
    </xf>
    <xf numFmtId="0" fontId="75" fillId="0" borderId="0" xfId="0" applyFont="1" applyAlignment="1">
      <alignment horizontal="center" vertical="center" wrapText="1"/>
    </xf>
    <xf numFmtId="0" fontId="75" fillId="0" borderId="0" xfId="0" applyFont="1" applyAlignment="1">
      <alignment vertical="center" wrapText="1"/>
    </xf>
    <xf numFmtId="0" fontId="76" fillId="0" borderId="0" xfId="0" applyFont="1" applyAlignment="1">
      <alignment horizontal="center" vertical="center" wrapText="1"/>
    </xf>
    <xf numFmtId="0" fontId="74" fillId="0" borderId="4" xfId="0" applyFont="1" applyBorder="1" applyAlignment="1">
      <alignment vertical="center" wrapText="1"/>
    </xf>
    <xf numFmtId="0" fontId="74" fillId="0" borderId="4" xfId="0" applyFont="1" applyBorder="1" applyAlignment="1">
      <alignment horizontal="center" vertical="center" wrapText="1"/>
    </xf>
    <xf numFmtId="0" fontId="77" fillId="0" borderId="0" xfId="0" applyFont="1" applyAlignment="1">
      <alignment horizontal="right" vertical="center" wrapText="1"/>
    </xf>
    <xf numFmtId="0" fontId="77" fillId="0" borderId="0" xfId="0" applyFont="1" applyAlignment="1">
      <alignment horizontal="center" vertical="center" wrapText="1"/>
    </xf>
    <xf numFmtId="0" fontId="75" fillId="27" borderId="4" xfId="0" applyFont="1" applyFill="1" applyBorder="1" applyAlignment="1">
      <alignment horizontal="center" vertical="center" wrapText="1"/>
    </xf>
    <xf numFmtId="0" fontId="77" fillId="28" borderId="0" xfId="0" applyFont="1" applyFill="1" applyAlignment="1">
      <alignment vertical="center" wrapText="1"/>
    </xf>
    <xf numFmtId="0" fontId="77" fillId="28" borderId="5" xfId="0" applyFont="1" applyFill="1" applyBorder="1" applyAlignment="1">
      <alignment horizontal="center" vertical="center" wrapText="1"/>
    </xf>
    <xf numFmtId="0" fontId="77" fillId="28" borderId="0" xfId="0" applyFont="1" applyFill="1" applyAlignment="1">
      <alignment horizontal="center" vertical="center" wrapText="1"/>
    </xf>
    <xf numFmtId="0" fontId="77" fillId="28" borderId="4" xfId="0" applyFont="1" applyFill="1" applyBorder="1" applyAlignment="1">
      <alignment horizontal="center" vertical="center" wrapText="1"/>
    </xf>
    <xf numFmtId="0" fontId="75" fillId="27" borderId="4" xfId="0" applyFont="1" applyFill="1" applyBorder="1" applyAlignment="1">
      <alignment vertical="center" wrapText="1"/>
    </xf>
    <xf numFmtId="190" fontId="75" fillId="0" borderId="0" xfId="0" applyNumberFormat="1" applyFont="1" applyAlignment="1">
      <alignment horizontal="center" vertical="center" wrapText="1"/>
    </xf>
    <xf numFmtId="0" fontId="74" fillId="0" borderId="4" xfId="0" applyFont="1" applyFill="1" applyBorder="1" applyAlignment="1">
      <alignment horizontal="center" vertical="center" wrapText="1"/>
    </xf>
    <xf numFmtId="0" fontId="78" fillId="0" borderId="0" xfId="0" applyFont="1" applyAlignment="1">
      <alignment vertical="center" wrapText="1"/>
    </xf>
    <xf numFmtId="0" fontId="75" fillId="0" borderId="4" xfId="0" applyFont="1" applyBorder="1" applyAlignment="1">
      <alignment horizontal="center" vertical="center" wrapText="1"/>
    </xf>
    <xf numFmtId="190" fontId="74" fillId="0" borderId="0" xfId="0" applyNumberFormat="1" applyFont="1" applyAlignment="1">
      <alignment vertical="center" wrapText="1"/>
    </xf>
    <xf numFmtId="190" fontId="78" fillId="0" borderId="0" xfId="0" applyNumberFormat="1" applyFont="1" applyAlignment="1">
      <alignment vertical="center" wrapText="1"/>
    </xf>
    <xf numFmtId="0" fontId="74" fillId="29" borderId="4" xfId="0" applyFont="1" applyFill="1" applyBorder="1" applyAlignment="1">
      <alignment horizontal="center" vertical="center" wrapText="1"/>
    </xf>
    <xf numFmtId="0" fontId="78" fillId="29" borderId="4" xfId="0" applyFont="1" applyFill="1" applyBorder="1" applyAlignment="1">
      <alignment horizontal="center" vertical="center" wrapText="1"/>
    </xf>
    <xf numFmtId="0" fontId="78" fillId="29" borderId="4" xfId="0" applyFont="1" applyFill="1" applyBorder="1" applyAlignment="1">
      <alignment horizontal="left" vertical="center" wrapText="1"/>
    </xf>
    <xf numFmtId="0" fontId="75" fillId="29" borderId="4" xfId="0" applyFont="1" applyFill="1" applyBorder="1" applyAlignment="1">
      <alignment horizontal="center" vertical="center" wrapText="1"/>
    </xf>
    <xf numFmtId="0" fontId="75" fillId="29" borderId="4" xfId="0" applyFont="1" applyFill="1" applyBorder="1" applyAlignment="1">
      <alignment horizontal="left" vertical="center" wrapText="1"/>
    </xf>
    <xf numFmtId="0" fontId="74" fillId="29" borderId="4" xfId="0" applyFont="1" applyFill="1" applyBorder="1" applyAlignment="1">
      <alignment horizontal="left" vertical="center" wrapText="1"/>
    </xf>
    <xf numFmtId="0" fontId="75" fillId="0" borderId="0" xfId="0" applyFont="1" applyAlignment="1">
      <alignment horizontal="center" vertical="center" wrapText="1"/>
    </xf>
    <xf numFmtId="191" fontId="79" fillId="29" borderId="6" xfId="74" applyNumberFormat="1" applyFont="1" applyFill="1" applyBorder="1" applyAlignment="1">
      <alignment horizontal="center" vertical="center" wrapText="1"/>
    </xf>
    <xf numFmtId="191" fontId="79" fillId="29" borderId="4" xfId="74" applyNumberFormat="1" applyFont="1" applyFill="1" applyBorder="1" applyAlignment="1">
      <alignment horizontal="center" vertical="center" wrapText="1"/>
    </xf>
    <xf numFmtId="0" fontId="74" fillId="29" borderId="0" xfId="0" applyFont="1" applyFill="1" applyAlignment="1">
      <alignment horizontal="center" vertical="center" wrapText="1"/>
    </xf>
    <xf numFmtId="0" fontId="75" fillId="29" borderId="0" xfId="0" applyFont="1" applyFill="1" applyAlignment="1">
      <alignment horizontal="center" vertical="center" wrapText="1"/>
    </xf>
    <xf numFmtId="0" fontId="74" fillId="28" borderId="0" xfId="0" applyFont="1" applyFill="1" applyAlignment="1">
      <alignment vertical="center" wrapText="1"/>
    </xf>
    <xf numFmtId="3" fontId="74" fillId="0" borderId="4" xfId="74" applyNumberFormat="1" applyFont="1" applyFill="1" applyBorder="1" applyAlignment="1">
      <alignment horizontal="right" vertical="center" wrapText="1"/>
    </xf>
    <xf numFmtId="3" fontId="74" fillId="0" borderId="4" xfId="74" applyNumberFormat="1" applyFont="1" applyFill="1" applyBorder="1" applyAlignment="1">
      <alignment horizontal="right" vertical="center"/>
    </xf>
    <xf numFmtId="3" fontId="74" fillId="29" borderId="4" xfId="74" applyNumberFormat="1" applyFont="1" applyFill="1" applyBorder="1" applyAlignment="1">
      <alignment horizontal="right" vertical="center" wrapText="1"/>
    </xf>
    <xf numFmtId="3" fontId="74" fillId="29" borderId="4" xfId="74" applyNumberFormat="1" applyFont="1" applyFill="1" applyBorder="1" applyAlignment="1">
      <alignment horizontal="right" vertical="center"/>
    </xf>
    <xf numFmtId="3" fontId="74" fillId="0" borderId="4" xfId="74" applyNumberFormat="1" applyFont="1" applyBorder="1" applyAlignment="1">
      <alignment horizontal="right" vertical="center" wrapText="1"/>
    </xf>
    <xf numFmtId="3" fontId="75" fillId="0" borderId="4" xfId="74" applyNumberFormat="1" applyFont="1" applyBorder="1" applyAlignment="1">
      <alignment horizontal="right" vertical="center" wrapText="1"/>
    </xf>
    <xf numFmtId="3" fontId="78" fillId="0" borderId="4" xfId="74" applyNumberFormat="1" applyFont="1" applyBorder="1" applyAlignment="1">
      <alignment horizontal="right" vertical="center" wrapText="1"/>
    </xf>
    <xf numFmtId="3" fontId="76" fillId="0" borderId="4" xfId="74" applyNumberFormat="1" applyFont="1" applyBorder="1" applyAlignment="1">
      <alignment horizontal="right" vertical="center" wrapText="1"/>
    </xf>
    <xf numFmtId="0" fontId="75" fillId="0" borderId="4" xfId="0" applyFont="1" applyBorder="1" applyAlignment="1">
      <alignment horizontal="center" vertical="center" wrapText="1"/>
    </xf>
    <xf numFmtId="0" fontId="80" fillId="0" borderId="0" xfId="0" applyFont="1" applyAlignment="1">
      <alignment horizontal="center" vertical="center" wrapText="1"/>
    </xf>
    <xf numFmtId="0" fontId="74" fillId="29" borderId="4" xfId="0" applyFont="1" applyFill="1" applyBorder="1" applyAlignment="1">
      <alignment vertical="center" wrapText="1"/>
    </xf>
    <xf numFmtId="0" fontId="78" fillId="29" borderId="4" xfId="0" applyFont="1" applyFill="1" applyBorder="1" applyAlignment="1">
      <alignment vertical="center" wrapText="1"/>
    </xf>
    <xf numFmtId="0" fontId="76" fillId="29" borderId="4" xfId="0" applyFont="1" applyFill="1" applyBorder="1" applyAlignment="1">
      <alignment horizontal="center" vertical="center" wrapText="1"/>
    </xf>
    <xf numFmtId="0" fontId="76" fillId="29" borderId="4" xfId="0" applyFont="1" applyFill="1" applyBorder="1" applyAlignment="1">
      <alignment horizontal="left" vertical="center" wrapText="1"/>
    </xf>
    <xf numFmtId="0" fontId="74" fillId="29" borderId="0" xfId="0" applyFont="1" applyFill="1" applyAlignment="1">
      <alignment vertical="center" wrapText="1"/>
    </xf>
    <xf numFmtId="0" fontId="78" fillId="0" borderId="4" xfId="0" applyFont="1" applyBorder="1" applyAlignment="1">
      <alignment horizontal="center" vertical="center" wrapText="1"/>
    </xf>
    <xf numFmtId="3" fontId="22" fillId="29" borderId="4" xfId="74" applyNumberFormat="1" applyFont="1" applyFill="1" applyBorder="1" applyAlignment="1">
      <alignment horizontal="right" vertical="center" wrapText="1"/>
    </xf>
    <xf numFmtId="3" fontId="75" fillId="28" borderId="4" xfId="74" applyNumberFormat="1" applyFont="1" applyFill="1" applyBorder="1" applyAlignment="1">
      <alignment horizontal="right" vertical="center" wrapText="1"/>
    </xf>
    <xf numFmtId="0" fontId="75" fillId="7" borderId="4" xfId="0" applyFont="1" applyFill="1" applyBorder="1" applyAlignment="1">
      <alignment horizontal="center" vertical="center" wrapText="1"/>
    </xf>
    <xf numFmtId="3" fontId="75" fillId="7" borderId="4" xfId="74" applyNumberFormat="1" applyFont="1" applyFill="1" applyBorder="1" applyAlignment="1">
      <alignment horizontal="right" vertical="center" wrapText="1"/>
    </xf>
    <xf numFmtId="0" fontId="74" fillId="0" borderId="4" xfId="0" applyFont="1" applyFill="1" applyBorder="1" applyAlignment="1">
      <alignment horizontal="left" vertical="center" wrapText="1"/>
    </xf>
    <xf numFmtId="0" fontId="75" fillId="29" borderId="4" xfId="0" applyFont="1" applyFill="1" applyBorder="1" applyAlignment="1">
      <alignment horizontal="center" vertical="center" wrapText="1"/>
    </xf>
    <xf numFmtId="0" fontId="75" fillId="28" borderId="4" xfId="0" applyFont="1" applyFill="1" applyBorder="1" applyAlignment="1">
      <alignment horizontal="center" vertical="center" wrapText="1"/>
    </xf>
    <xf numFmtId="3" fontId="74" fillId="28" borderId="4" xfId="74" applyNumberFormat="1" applyFont="1" applyFill="1" applyBorder="1" applyAlignment="1">
      <alignment horizontal="right" vertical="center" wrapText="1"/>
    </xf>
    <xf numFmtId="0" fontId="80" fillId="28" borderId="0" xfId="0" applyFont="1" applyFill="1" applyAlignment="1">
      <alignment horizontal="center" vertical="center" wrapText="1"/>
    </xf>
    <xf numFmtId="3" fontId="78" fillId="28" borderId="4" xfId="74" applyNumberFormat="1" applyFont="1" applyFill="1" applyBorder="1" applyAlignment="1">
      <alignment horizontal="right" vertical="center" wrapText="1"/>
    </xf>
    <xf numFmtId="3" fontId="76" fillId="28" borderId="4" xfId="74" applyNumberFormat="1" applyFont="1" applyFill="1" applyBorder="1" applyAlignment="1">
      <alignment horizontal="right" vertical="center" wrapText="1"/>
    </xf>
    <xf numFmtId="0" fontId="74" fillId="28" borderId="4" xfId="0" applyFont="1" applyFill="1" applyBorder="1" applyAlignment="1">
      <alignment horizontal="center" vertical="center" wrapText="1"/>
    </xf>
    <xf numFmtId="0" fontId="74" fillId="0" borderId="0" xfId="0" applyFont="1" applyFill="1" applyAlignment="1">
      <alignment horizontal="center" vertical="center" wrapText="1"/>
    </xf>
    <xf numFmtId="191" fontId="79" fillId="0" borderId="6" xfId="74" applyNumberFormat="1" applyFont="1" applyFill="1" applyBorder="1" applyAlignment="1">
      <alignment horizontal="center" vertical="center" wrapText="1"/>
    </xf>
    <xf numFmtId="191" fontId="79" fillId="0" borderId="4" xfId="74" applyNumberFormat="1" applyFont="1" applyFill="1" applyBorder="1" applyAlignment="1">
      <alignment horizontal="center" vertical="center" wrapText="1"/>
    </xf>
    <xf numFmtId="0" fontId="75" fillId="0" borderId="4" xfId="0" applyFont="1" applyBorder="1" applyAlignment="1">
      <alignment horizontal="center" vertical="center" wrapText="1"/>
    </xf>
    <xf numFmtId="0" fontId="75" fillId="29" borderId="4" xfId="0" applyFont="1" applyFill="1" applyBorder="1" applyAlignment="1">
      <alignment horizontal="center" vertical="center" wrapText="1"/>
    </xf>
    <xf numFmtId="0" fontId="77" fillId="0" borderId="0" xfId="0" applyFont="1" applyAlignment="1">
      <alignment horizontal="right" vertical="center" wrapText="1"/>
    </xf>
    <xf numFmtId="0" fontId="75" fillId="28" borderId="4" xfId="0" applyFont="1" applyFill="1" applyBorder="1" applyAlignment="1">
      <alignment horizontal="center" vertical="center" wrapText="1"/>
    </xf>
    <xf numFmtId="0" fontId="75" fillId="30" borderId="4" xfId="0" applyFont="1" applyFill="1" applyBorder="1" applyAlignment="1">
      <alignment horizontal="center" vertical="center" wrapText="1"/>
    </xf>
    <xf numFmtId="0" fontId="75" fillId="30" borderId="4" xfId="0" applyFont="1" applyFill="1" applyBorder="1" applyAlignment="1">
      <alignment horizontal="left" vertical="center" wrapText="1"/>
    </xf>
    <xf numFmtId="3" fontId="75" fillId="30" borderId="4" xfId="74" applyNumberFormat="1" applyFont="1" applyFill="1" applyBorder="1" applyAlignment="1">
      <alignment horizontal="right" vertical="center" wrapText="1"/>
    </xf>
    <xf numFmtId="0" fontId="75" fillId="31" borderId="4" xfId="0" applyFont="1" applyFill="1" applyBorder="1" applyAlignment="1">
      <alignment horizontal="center" vertical="center" wrapText="1"/>
    </xf>
    <xf numFmtId="3" fontId="75" fillId="28" borderId="4" xfId="74" applyNumberFormat="1" applyFont="1" applyFill="1" applyBorder="1" applyAlignment="1">
      <alignment horizontal="right" vertical="center"/>
    </xf>
    <xf numFmtId="3" fontId="74" fillId="28" borderId="4" xfId="74" applyNumberFormat="1" applyFont="1" applyFill="1" applyBorder="1" applyAlignment="1">
      <alignment horizontal="right" vertical="center"/>
    </xf>
    <xf numFmtId="190" fontId="81" fillId="29" borderId="4" xfId="74" applyNumberFormat="1" applyFont="1" applyFill="1" applyBorder="1" applyAlignment="1">
      <alignment horizontal="center" vertical="center"/>
    </xf>
    <xf numFmtId="0" fontId="75" fillId="30" borderId="4" xfId="0" applyFont="1" applyFill="1" applyBorder="1" applyAlignment="1">
      <alignment horizontal="center" vertical="center"/>
    </xf>
    <xf numFmtId="3" fontId="74" fillId="0" borderId="0" xfId="0" applyNumberFormat="1" applyFont="1" applyAlignment="1">
      <alignment horizontal="center" vertical="center" wrapText="1"/>
    </xf>
    <xf numFmtId="0" fontId="75" fillId="27" borderId="4" xfId="0" applyFont="1" applyFill="1" applyBorder="1" applyAlignment="1">
      <alignment horizontal="left" vertical="center" wrapText="1"/>
    </xf>
    <xf numFmtId="3" fontId="75" fillId="27" borderId="4" xfId="74" applyNumberFormat="1" applyFont="1" applyFill="1" applyBorder="1" applyAlignment="1">
      <alignment horizontal="right" vertical="center"/>
    </xf>
    <xf numFmtId="0" fontId="75" fillId="8" borderId="4" xfId="0" applyFont="1" applyFill="1" applyBorder="1" applyAlignment="1">
      <alignment horizontal="center" vertical="center" wrapText="1"/>
    </xf>
    <xf numFmtId="3" fontId="75" fillId="8" borderId="4" xfId="74" applyNumberFormat="1" applyFont="1" applyFill="1" applyBorder="1" applyAlignment="1">
      <alignment horizontal="right" vertical="center"/>
    </xf>
    <xf numFmtId="3" fontId="21" fillId="0" borderId="4" xfId="74" applyNumberFormat="1" applyFont="1" applyBorder="1" applyAlignment="1">
      <alignment horizontal="center" vertical="center" wrapText="1"/>
    </xf>
    <xf numFmtId="3" fontId="75" fillId="0" borderId="4" xfId="0" applyNumberFormat="1" applyFont="1" applyBorder="1" applyAlignment="1">
      <alignment horizontal="center" vertical="center" wrapText="1"/>
    </xf>
    <xf numFmtId="3" fontId="75" fillId="28" borderId="4" xfId="0" applyNumberFormat="1" applyFont="1" applyFill="1" applyBorder="1" applyAlignment="1">
      <alignment horizontal="center" vertical="center" wrapText="1"/>
    </xf>
    <xf numFmtId="3" fontId="75" fillId="31" borderId="4" xfId="0" applyNumberFormat="1" applyFont="1" applyFill="1" applyBorder="1" applyAlignment="1">
      <alignment horizontal="center" vertical="center" wrapText="1"/>
    </xf>
    <xf numFmtId="0" fontId="76" fillId="0" borderId="4" xfId="0" applyFont="1" applyBorder="1" applyAlignment="1">
      <alignment horizontal="center" vertical="center" wrapText="1"/>
    </xf>
    <xf numFmtId="0" fontId="81" fillId="0" borderId="4" xfId="0" applyFont="1" applyBorder="1" applyAlignment="1">
      <alignment horizontal="center" vertical="center" wrapText="1"/>
    </xf>
    <xf numFmtId="0" fontId="81" fillId="29" borderId="4" xfId="0" applyFont="1" applyFill="1" applyBorder="1" applyAlignment="1">
      <alignment horizontal="left" vertical="center" wrapText="1"/>
    </xf>
    <xf numFmtId="0" fontId="81" fillId="29" borderId="4" xfId="0" applyFont="1" applyFill="1" applyBorder="1" applyAlignment="1">
      <alignment horizontal="center" vertical="center" wrapText="1"/>
    </xf>
    <xf numFmtId="0" fontId="76" fillId="28" borderId="4" xfId="0" applyFont="1" applyFill="1" applyBorder="1" applyAlignment="1">
      <alignment horizontal="center" vertical="center" wrapText="1"/>
    </xf>
    <xf numFmtId="0" fontId="74" fillId="28" borderId="4" xfId="0" applyFont="1" applyFill="1" applyBorder="1" applyAlignment="1">
      <alignment vertical="center" wrapText="1"/>
    </xf>
    <xf numFmtId="0" fontId="81" fillId="28" borderId="4" xfId="0" applyFont="1" applyFill="1" applyBorder="1" applyAlignment="1">
      <alignment horizontal="center" vertical="center" wrapText="1"/>
    </xf>
    <xf numFmtId="0" fontId="70" fillId="28" borderId="4" xfId="0" applyFont="1" applyFill="1" applyBorder="1" applyAlignment="1">
      <alignment horizontal="center" vertical="center" wrapText="1"/>
    </xf>
    <xf numFmtId="0" fontId="81" fillId="28" borderId="4" xfId="0" applyFont="1" applyFill="1" applyBorder="1" applyAlignment="1">
      <alignment horizontal="center" vertical="center" wrapText="1"/>
    </xf>
    <xf numFmtId="0" fontId="82" fillId="28" borderId="4" xfId="0" applyFont="1" applyFill="1" applyBorder="1" applyAlignment="1">
      <alignment horizontal="center" vertical="center" wrapText="1"/>
    </xf>
    <xf numFmtId="0" fontId="78" fillId="28" borderId="4" xfId="0" applyFont="1" applyFill="1" applyBorder="1" applyAlignment="1">
      <alignment horizontal="center" vertical="center" wrapText="1"/>
    </xf>
    <xf numFmtId="3" fontId="74" fillId="0" borderId="0" xfId="0" applyNumberFormat="1" applyFont="1" applyAlignment="1">
      <alignment vertical="center" wrapText="1"/>
    </xf>
    <xf numFmtId="3" fontId="74" fillId="0" borderId="0" xfId="0" applyNumberFormat="1" applyFont="1" applyFill="1" applyAlignment="1">
      <alignment vertical="center" wrapText="1"/>
    </xf>
    <xf numFmtId="0" fontId="83" fillId="0" borderId="0" xfId="0" applyFont="1" applyAlignment="1">
      <alignment vertical="center"/>
    </xf>
    <xf numFmtId="0" fontId="84" fillId="0" borderId="0" xfId="0" applyFont="1" applyAlignment="1">
      <alignment vertical="center"/>
    </xf>
    <xf numFmtId="0" fontId="85" fillId="0" borderId="0" xfId="0" applyFont="1" applyAlignment="1">
      <alignment vertical="center"/>
    </xf>
    <xf numFmtId="0" fontId="0" fillId="28" borderId="0" xfId="0" applyFill="1" applyAlignment="1">
      <alignment vertical="center"/>
    </xf>
    <xf numFmtId="0" fontId="74" fillId="0" borderId="4" xfId="0" applyFont="1" applyBorder="1" applyAlignment="1">
      <alignment horizontal="left" vertical="center" wrapText="1"/>
    </xf>
    <xf numFmtId="3" fontId="74" fillId="0" borderId="4" xfId="0" applyNumberFormat="1" applyFont="1" applyBorder="1" applyAlignment="1">
      <alignment horizontal="center" vertical="center" wrapText="1"/>
    </xf>
    <xf numFmtId="3" fontId="22" fillId="0" borderId="4" xfId="74" applyNumberFormat="1" applyFont="1" applyBorder="1" applyAlignment="1">
      <alignment horizontal="center" vertical="center" wrapText="1"/>
    </xf>
    <xf numFmtId="3" fontId="75" fillId="0" borderId="4" xfId="74" applyNumberFormat="1" applyFont="1" applyFill="1" applyBorder="1" applyAlignment="1">
      <alignment horizontal="right" vertical="center"/>
    </xf>
    <xf numFmtId="0" fontId="80" fillId="0" borderId="0" xfId="0" applyFont="1" applyAlignment="1">
      <alignment horizontal="center" vertical="center" wrapText="1"/>
    </xf>
    <xf numFmtId="0" fontId="75" fillId="0" borderId="4" xfId="0" applyFont="1" applyBorder="1" applyAlignment="1">
      <alignment horizontal="center" vertical="center" wrapText="1"/>
    </xf>
    <xf numFmtId="0" fontId="75" fillId="29" borderId="4" xfId="0" applyFont="1" applyFill="1" applyBorder="1" applyAlignment="1">
      <alignment horizontal="center" vertical="center" wrapText="1"/>
    </xf>
    <xf numFmtId="0" fontId="75" fillId="28" borderId="4" xfId="0" applyFont="1" applyFill="1" applyBorder="1" applyAlignment="1">
      <alignment horizontal="center" vertical="center" wrapText="1"/>
    </xf>
    <xf numFmtId="0" fontId="78" fillId="28" borderId="4" xfId="0" applyFont="1" applyFill="1" applyBorder="1" applyAlignment="1">
      <alignment horizontal="center" vertical="center" wrapText="1"/>
    </xf>
    <xf numFmtId="3" fontId="0" fillId="0" borderId="0" xfId="0" applyNumberFormat="1" applyAlignment="1">
      <alignment vertical="center"/>
    </xf>
    <xf numFmtId="0" fontId="75" fillId="27" borderId="4" xfId="0" applyFont="1" applyFill="1" applyBorder="1" applyAlignment="1">
      <alignment horizontal="center" vertical="center" wrapText="1"/>
    </xf>
    <xf numFmtId="0" fontId="75" fillId="27" borderId="4" xfId="0" applyFont="1" applyFill="1" applyBorder="1" applyAlignment="1">
      <alignment horizontal="left" vertical="center" wrapText="1"/>
    </xf>
    <xf numFmtId="0" fontId="75" fillId="29" borderId="4" xfId="0" applyFont="1" applyFill="1" applyBorder="1" applyAlignment="1">
      <alignment horizontal="center" vertical="center" wrapText="1"/>
    </xf>
    <xf numFmtId="0" fontId="75" fillId="29" borderId="4" xfId="0" applyFont="1" applyFill="1" applyBorder="1" applyAlignment="1">
      <alignment horizontal="left" vertical="center" wrapText="1"/>
    </xf>
    <xf numFmtId="3" fontId="75" fillId="29" borderId="4" xfId="74" applyNumberFormat="1" applyFont="1" applyFill="1" applyBorder="1" applyAlignment="1">
      <alignment horizontal="right" vertical="center"/>
    </xf>
    <xf numFmtId="0" fontId="75" fillId="29" borderId="4" xfId="0" applyFont="1" applyFill="1" applyBorder="1" applyAlignment="1" quotePrefix="1">
      <alignment horizontal="center" vertical="center" wrapText="1"/>
    </xf>
    <xf numFmtId="188" fontId="25" fillId="0" borderId="4" xfId="0" applyNumberFormat="1" applyFont="1" applyFill="1" applyBorder="1" applyAlignment="1">
      <alignment horizontal="left" vertical="center" wrapText="1"/>
    </xf>
    <xf numFmtId="0" fontId="74" fillId="29" borderId="4" xfId="0" applyFont="1" applyFill="1" applyBorder="1" applyAlignment="1">
      <alignment horizontal="center" vertical="center" wrapText="1"/>
    </xf>
    <xf numFmtId="188" fontId="25" fillId="0" borderId="4" xfId="0" applyNumberFormat="1" applyFont="1" applyFill="1" applyBorder="1" applyAlignment="1">
      <alignment horizontal="center" vertical="center" wrapText="1"/>
    </xf>
    <xf numFmtId="187" fontId="25" fillId="0" borderId="4" xfId="0" applyNumberFormat="1" applyFont="1" applyFill="1" applyBorder="1" applyAlignment="1">
      <alignment horizontal="center" vertical="center" wrapText="1"/>
    </xf>
    <xf numFmtId="1" fontId="25" fillId="0" borderId="4" xfId="0" applyNumberFormat="1" applyFont="1" applyFill="1" applyBorder="1" applyAlignment="1">
      <alignment horizontal="center" vertical="center" wrapText="1"/>
    </xf>
    <xf numFmtId="0" fontId="86" fillId="30" borderId="4" xfId="0" applyFont="1" applyFill="1" applyBorder="1" applyAlignment="1">
      <alignment vertical="center"/>
    </xf>
    <xf numFmtId="0" fontId="86" fillId="30" borderId="4" xfId="0" applyFont="1" applyFill="1" applyBorder="1" applyAlignment="1">
      <alignment horizontal="center" vertical="center"/>
    </xf>
    <xf numFmtId="0" fontId="86" fillId="28" borderId="4" xfId="0" applyFont="1" applyFill="1" applyBorder="1" applyAlignment="1">
      <alignment vertical="center"/>
    </xf>
    <xf numFmtId="0" fontId="77" fillId="29" borderId="5" xfId="0" applyFont="1" applyFill="1" applyBorder="1" applyAlignment="1">
      <alignment horizontal="center" vertical="center" wrapText="1"/>
    </xf>
    <xf numFmtId="0" fontId="78" fillId="29" borderId="4" xfId="0" applyFont="1" applyFill="1" applyBorder="1" applyAlignment="1" quotePrefix="1">
      <alignment horizontal="center" vertical="center" wrapText="1"/>
    </xf>
    <xf numFmtId="0" fontId="78" fillId="29" borderId="4" xfId="0" applyFont="1" applyFill="1" applyBorder="1" applyAlignment="1">
      <alignment horizontal="left" vertical="center" wrapText="1"/>
    </xf>
    <xf numFmtId="0" fontId="78" fillId="29" borderId="4" xfId="0" applyFont="1" applyFill="1" applyBorder="1" applyAlignment="1">
      <alignment horizontal="center" vertical="center" wrapText="1"/>
    </xf>
    <xf numFmtId="3" fontId="78" fillId="28" borderId="4" xfId="74" applyNumberFormat="1" applyFont="1" applyFill="1" applyBorder="1" applyAlignment="1">
      <alignment horizontal="right" vertical="center" wrapText="1"/>
    </xf>
    <xf numFmtId="0" fontId="78" fillId="0" borderId="0" xfId="0" applyFont="1" applyAlignment="1">
      <alignment horizontal="center" vertical="center" wrapText="1"/>
    </xf>
    <xf numFmtId="3" fontId="78" fillId="0" borderId="4" xfId="74" applyNumberFormat="1" applyFont="1" applyBorder="1" applyAlignment="1">
      <alignment horizontal="right" vertical="center" wrapText="1"/>
    </xf>
    <xf numFmtId="0" fontId="75" fillId="0" borderId="4" xfId="0" applyFont="1" applyBorder="1" applyAlignment="1">
      <alignment horizontal="center" vertical="center" wrapText="1"/>
    </xf>
    <xf numFmtId="0" fontId="75" fillId="29" borderId="4" xfId="0" applyFont="1" applyFill="1" applyBorder="1" applyAlignment="1">
      <alignment horizontal="center" vertical="center" wrapText="1"/>
    </xf>
    <xf numFmtId="0" fontId="75" fillId="28" borderId="4" xfId="0" applyFont="1" applyFill="1" applyBorder="1" applyAlignment="1">
      <alignment horizontal="center" vertical="center" wrapText="1"/>
    </xf>
    <xf numFmtId="188" fontId="27" fillId="0" borderId="4" xfId="0" applyNumberFormat="1" applyFont="1" applyFill="1" applyBorder="1" applyAlignment="1">
      <alignment horizontal="left" vertical="center" wrapText="1"/>
    </xf>
    <xf numFmtId="188" fontId="27" fillId="0" borderId="4" xfId="0" applyNumberFormat="1" applyFont="1" applyFill="1" applyBorder="1" applyAlignment="1">
      <alignment horizontal="center" vertical="center" wrapText="1"/>
    </xf>
    <xf numFmtId="187" fontId="27" fillId="0" borderId="4" xfId="0" applyNumberFormat="1" applyFont="1" applyFill="1" applyBorder="1" applyAlignment="1">
      <alignment horizontal="center" vertical="center" wrapText="1"/>
    </xf>
    <xf numFmtId="0" fontId="75" fillId="28" borderId="4" xfId="0" applyFont="1" applyFill="1" applyBorder="1" applyAlignment="1">
      <alignment horizontal="center" vertical="center" wrapText="1"/>
    </xf>
    <xf numFmtId="0" fontId="75" fillId="29" borderId="0" xfId="0" applyFont="1" applyFill="1" applyAlignment="1">
      <alignment horizontal="center" vertical="center" wrapText="1"/>
    </xf>
    <xf numFmtId="3" fontId="75" fillId="27" borderId="7" xfId="74" applyNumberFormat="1" applyFont="1" applyFill="1" applyBorder="1" applyAlignment="1">
      <alignment horizontal="right" vertical="center"/>
    </xf>
    <xf numFmtId="3" fontId="75" fillId="27" borderId="6" xfId="74" applyNumberFormat="1" applyFont="1" applyFill="1" applyBorder="1" applyAlignment="1">
      <alignment horizontal="right" vertical="center"/>
    </xf>
    <xf numFmtId="3" fontId="75" fillId="27" borderId="0" xfId="74" applyNumberFormat="1" applyFont="1" applyFill="1" applyBorder="1" applyAlignment="1">
      <alignment horizontal="right" vertical="center"/>
    </xf>
    <xf numFmtId="0" fontId="75" fillId="0" borderId="4" xfId="0" applyFont="1" applyFill="1" applyBorder="1" applyAlignment="1">
      <alignment horizontal="left" vertical="center" wrapText="1"/>
    </xf>
    <xf numFmtId="0" fontId="75" fillId="0" borderId="4" xfId="0" applyFont="1" applyFill="1" applyBorder="1" applyAlignment="1">
      <alignment horizontal="center" vertical="center" wrapText="1"/>
    </xf>
    <xf numFmtId="0" fontId="75" fillId="0" borderId="0" xfId="0" applyFont="1" applyFill="1" applyAlignment="1">
      <alignment horizontal="center" vertical="center" wrapText="1"/>
    </xf>
    <xf numFmtId="0" fontId="87" fillId="0" borderId="4" xfId="0" applyFont="1" applyBorder="1" applyAlignment="1">
      <alignment horizontal="center"/>
    </xf>
    <xf numFmtId="0" fontId="88" fillId="0" borderId="4" xfId="0" applyFont="1" applyBorder="1" applyAlignment="1">
      <alignment horizontal="center" vertical="center"/>
    </xf>
    <xf numFmtId="3" fontId="88" fillId="0" borderId="4" xfId="0" applyNumberFormat="1" applyFont="1" applyBorder="1" applyAlignment="1">
      <alignment horizontal="center" vertical="center"/>
    </xf>
    <xf numFmtId="0" fontId="88" fillId="0" borderId="4" xfId="0" applyFont="1" applyBorder="1" applyAlignment="1">
      <alignment horizontal="left" vertical="center"/>
    </xf>
    <xf numFmtId="0" fontId="88" fillId="0" borderId="4" xfId="0" applyFont="1" applyBorder="1" applyAlignment="1">
      <alignment horizontal="left" vertical="center" wrapText="1"/>
    </xf>
    <xf numFmtId="3" fontId="88" fillId="0" borderId="4" xfId="0" applyNumberFormat="1" applyFont="1" applyBorder="1" applyAlignment="1">
      <alignment horizontal="left" vertical="center"/>
    </xf>
    <xf numFmtId="3" fontId="88" fillId="0" borderId="4" xfId="0" applyNumberFormat="1" applyFont="1" applyBorder="1" applyAlignment="1">
      <alignment horizontal="right" vertical="center"/>
    </xf>
    <xf numFmtId="0" fontId="78" fillId="0" borderId="4" xfId="0" applyFont="1" applyBorder="1" applyAlignment="1">
      <alignment horizontal="left" vertical="center" wrapText="1"/>
    </xf>
    <xf numFmtId="3" fontId="78" fillId="0" borderId="0" xfId="0" applyNumberFormat="1" applyFont="1" applyAlignment="1">
      <alignment vertical="center" wrapText="1"/>
    </xf>
    <xf numFmtId="0" fontId="20" fillId="28" borderId="4" xfId="0" applyFont="1" applyFill="1" applyBorder="1" applyAlignment="1">
      <alignment horizontal="center" vertical="center" wrapText="1"/>
    </xf>
    <xf numFmtId="0" fontId="74" fillId="28" borderId="4" xfId="0" applyFont="1" applyFill="1" applyBorder="1" applyAlignment="1">
      <alignment horizontal="left" vertical="center" wrapText="1"/>
    </xf>
    <xf numFmtId="49" fontId="20" fillId="28" borderId="4" xfId="0" applyNumberFormat="1" applyFont="1" applyFill="1" applyBorder="1" applyAlignment="1">
      <alignment horizontal="center" vertical="center" wrapText="1"/>
    </xf>
    <xf numFmtId="0" fontId="75" fillId="29" borderId="4" xfId="0" applyFont="1" applyFill="1" applyBorder="1" applyAlignment="1">
      <alignment horizontal="center" vertical="center" wrapText="1"/>
    </xf>
    <xf numFmtId="0" fontId="20" fillId="29" borderId="4" xfId="0" applyFont="1" applyFill="1" applyBorder="1" applyAlignment="1" quotePrefix="1">
      <alignment horizontal="center" vertical="center" wrapText="1"/>
    </xf>
    <xf numFmtId="0" fontId="70" fillId="29" borderId="4" xfId="0" applyFont="1" applyFill="1" applyBorder="1" applyAlignment="1">
      <alignment horizontal="center" vertical="center" wrapText="1"/>
    </xf>
    <xf numFmtId="0" fontId="83" fillId="29" borderId="0" xfId="0" applyFont="1" applyFill="1" applyAlignment="1">
      <alignment vertical="center"/>
    </xf>
    <xf numFmtId="0" fontId="0" fillId="29" borderId="0" xfId="0" applyFill="1" applyAlignment="1">
      <alignment vertical="center"/>
    </xf>
    <xf numFmtId="3" fontId="0" fillId="29" borderId="0" xfId="0" applyNumberFormat="1" applyFill="1" applyAlignment="1">
      <alignment vertical="center"/>
    </xf>
    <xf numFmtId="0" fontId="20" fillId="29" borderId="4" xfId="0" applyFont="1" applyFill="1" applyBorder="1" applyAlignment="1">
      <alignment horizontal="center" vertical="center" wrapText="1"/>
    </xf>
    <xf numFmtId="0" fontId="82" fillId="29" borderId="4" xfId="0" applyFont="1" applyFill="1" applyBorder="1" applyAlignment="1">
      <alignment horizontal="center" vertical="center" wrapText="1"/>
    </xf>
    <xf numFmtId="49" fontId="20" fillId="29" borderId="4" xfId="0" applyNumberFormat="1" applyFont="1" applyFill="1" applyBorder="1" applyAlignment="1">
      <alignment horizontal="center" vertical="center" wrapText="1"/>
    </xf>
    <xf numFmtId="0" fontId="81" fillId="29" borderId="4" xfId="0" applyFont="1" applyFill="1" applyBorder="1" applyAlignment="1">
      <alignment horizontal="center" vertical="center" wrapText="1"/>
    </xf>
    <xf numFmtId="3" fontId="89" fillId="30" borderId="4" xfId="74" applyNumberFormat="1" applyFont="1" applyFill="1" applyBorder="1" applyAlignment="1">
      <alignment vertical="center"/>
    </xf>
    <xf numFmtId="3" fontId="75" fillId="27" borderId="4" xfId="74" applyNumberFormat="1" applyFont="1" applyFill="1" applyBorder="1" applyAlignment="1">
      <alignment horizontal="right" vertical="center" wrapText="1"/>
    </xf>
    <xf numFmtId="3" fontId="76" fillId="0" borderId="4" xfId="74" applyNumberFormat="1" applyFont="1" applyFill="1" applyBorder="1" applyAlignment="1">
      <alignment horizontal="right" vertical="center" wrapText="1"/>
    </xf>
    <xf numFmtId="3" fontId="76" fillId="29" borderId="4" xfId="74" applyNumberFormat="1" applyFont="1" applyFill="1" applyBorder="1" applyAlignment="1">
      <alignment horizontal="right" vertical="center" wrapText="1"/>
    </xf>
    <xf numFmtId="3" fontId="78" fillId="0" borderId="4" xfId="74" applyNumberFormat="1" applyFont="1" applyFill="1" applyBorder="1" applyAlignment="1">
      <alignment horizontal="right" vertical="center" wrapText="1"/>
    </xf>
    <xf numFmtId="3" fontId="78" fillId="29" borderId="4" xfId="74" applyNumberFormat="1" applyFont="1" applyFill="1" applyBorder="1" applyAlignment="1">
      <alignment horizontal="right" vertical="center" wrapText="1"/>
    </xf>
    <xf numFmtId="3" fontId="22" fillId="29" borderId="4" xfId="74" applyNumberFormat="1" applyFont="1" applyFill="1" applyBorder="1" applyAlignment="1">
      <alignment horizontal="right" vertical="center" wrapText="1"/>
    </xf>
    <xf numFmtId="3" fontId="75" fillId="31" borderId="4" xfId="74" applyNumberFormat="1" applyFont="1" applyFill="1" applyBorder="1" applyAlignment="1">
      <alignment horizontal="right" vertical="center" wrapText="1"/>
    </xf>
    <xf numFmtId="3" fontId="70" fillId="29" borderId="4" xfId="74" applyNumberFormat="1" applyFont="1" applyFill="1" applyBorder="1" applyAlignment="1">
      <alignment vertical="center" wrapText="1"/>
    </xf>
    <xf numFmtId="3" fontId="20" fillId="29" borderId="4" xfId="74" applyNumberFormat="1" applyFont="1" applyFill="1" applyBorder="1" applyAlignment="1">
      <alignment horizontal="right" vertical="center" wrapText="1"/>
    </xf>
    <xf numFmtId="3" fontId="81" fillId="0" borderId="4" xfId="74" applyNumberFormat="1" applyFont="1" applyFill="1" applyBorder="1" applyAlignment="1">
      <alignment horizontal="right" vertical="center" wrapText="1"/>
    </xf>
    <xf numFmtId="3" fontId="81" fillId="28" borderId="4" xfId="74" applyNumberFormat="1" applyFont="1" applyFill="1" applyBorder="1" applyAlignment="1">
      <alignment horizontal="right" vertical="center" wrapText="1"/>
    </xf>
    <xf numFmtId="3" fontId="81" fillId="29" borderId="4" xfId="74" applyNumberFormat="1" applyFont="1" applyFill="1" applyBorder="1" applyAlignment="1">
      <alignment horizontal="right" vertical="center" wrapText="1"/>
    </xf>
    <xf numFmtId="3" fontId="70" fillId="28" borderId="4" xfId="74" applyNumberFormat="1" applyFont="1" applyFill="1" applyBorder="1" applyAlignment="1">
      <alignment vertical="center" wrapText="1"/>
    </xf>
    <xf numFmtId="3" fontId="75" fillId="29" borderId="4" xfId="74" applyNumberFormat="1" applyFont="1" applyFill="1" applyBorder="1" applyAlignment="1">
      <alignment horizontal="right" vertical="center"/>
    </xf>
    <xf numFmtId="3" fontId="78" fillId="29" borderId="4" xfId="74" applyNumberFormat="1" applyFont="1" applyFill="1" applyBorder="1" applyAlignment="1">
      <alignment horizontal="right" vertical="center"/>
    </xf>
    <xf numFmtId="3" fontId="78" fillId="28" borderId="4" xfId="74" applyNumberFormat="1" applyFont="1" applyFill="1" applyBorder="1" applyAlignment="1">
      <alignment horizontal="right" vertical="center"/>
    </xf>
    <xf numFmtId="3" fontId="25" fillId="0" borderId="4" xfId="74" applyNumberFormat="1" applyFont="1" applyFill="1" applyBorder="1" applyAlignment="1">
      <alignment horizontal="right" vertical="center"/>
    </xf>
    <xf numFmtId="3" fontId="76" fillId="29" borderId="4" xfId="74" applyNumberFormat="1" applyFont="1" applyFill="1" applyBorder="1" applyAlignment="1">
      <alignment horizontal="right" vertical="center"/>
    </xf>
    <xf numFmtId="3" fontId="76" fillId="28" borderId="4" xfId="74" applyNumberFormat="1" applyFont="1" applyFill="1" applyBorder="1" applyAlignment="1">
      <alignment horizontal="right" vertical="center"/>
    </xf>
    <xf numFmtId="3" fontId="75" fillId="0" borderId="4" xfId="0" applyNumberFormat="1" applyFont="1" applyBorder="1" applyAlignment="1">
      <alignment horizontal="center" vertical="center" wrapText="1"/>
    </xf>
    <xf numFmtId="0" fontId="80" fillId="0" borderId="0" xfId="0" applyFont="1" applyAlignment="1">
      <alignment horizontal="center" vertical="center" wrapText="1"/>
    </xf>
    <xf numFmtId="0" fontId="74" fillId="28" borderId="0" xfId="0" applyFont="1" applyFill="1" applyAlignment="1">
      <alignment horizontal="center" vertical="center" wrapText="1"/>
    </xf>
    <xf numFmtId="0" fontId="90" fillId="29" borderId="0" xfId="0" applyFont="1" applyFill="1" applyAlignment="1">
      <alignment horizontal="center" vertical="center" wrapText="1"/>
    </xf>
    <xf numFmtId="0" fontId="90" fillId="29" borderId="0" xfId="0" applyFont="1" applyFill="1" applyAlignment="1">
      <alignment horizontal="left" vertical="center" wrapText="1"/>
    </xf>
    <xf numFmtId="0" fontId="88" fillId="0" borderId="0" xfId="0" applyFont="1" applyAlignment="1">
      <alignment vertical="center" wrapText="1"/>
    </xf>
    <xf numFmtId="0" fontId="91" fillId="29" borderId="0" xfId="0" applyFont="1" applyFill="1" applyAlignment="1">
      <alignment horizontal="center" vertical="center" wrapText="1"/>
    </xf>
    <xf numFmtId="0" fontId="87" fillId="29" borderId="0" xfId="0" applyFont="1" applyFill="1" applyAlignment="1">
      <alignment horizontal="center" vertical="center" wrapText="1"/>
    </xf>
    <xf numFmtId="0" fontId="88" fillId="29" borderId="0" xfId="0" applyFont="1" applyFill="1" applyAlignment="1">
      <alignment vertical="center" wrapText="1"/>
    </xf>
    <xf numFmtId="0" fontId="82" fillId="29" borderId="0" xfId="0" applyFont="1" applyFill="1" applyAlignment="1">
      <alignment horizontal="center" vertical="center" wrapText="1"/>
    </xf>
    <xf numFmtId="0" fontId="88" fillId="29" borderId="0" xfId="0" applyFont="1" applyFill="1" applyAlignment="1">
      <alignment horizontal="center" vertical="center" wrapText="1"/>
    </xf>
    <xf numFmtId="0" fontId="82" fillId="29" borderId="0" xfId="0" applyFont="1" applyFill="1" applyAlignment="1">
      <alignment vertical="center" wrapText="1"/>
    </xf>
    <xf numFmtId="4" fontId="90" fillId="29" borderId="4" xfId="74" applyNumberFormat="1" applyFont="1" applyFill="1" applyBorder="1" applyAlignment="1">
      <alignment horizontal="right" vertical="center" wrapText="1"/>
    </xf>
    <xf numFmtId="0" fontId="66" fillId="0" borderId="0" xfId="0" applyFont="1" applyAlignment="1">
      <alignment vertical="center"/>
    </xf>
    <xf numFmtId="0" fontId="90" fillId="0" borderId="0" xfId="0" applyFont="1" applyAlignment="1">
      <alignment horizontal="center" vertical="center"/>
    </xf>
    <xf numFmtId="0" fontId="90" fillId="0" borderId="0" xfId="0" applyFont="1" applyAlignment="1">
      <alignment vertical="center" wrapText="1"/>
    </xf>
    <xf numFmtId="0" fontId="88" fillId="0" borderId="0" xfId="0" applyFont="1" applyAlignment="1">
      <alignment vertical="center"/>
    </xf>
    <xf numFmtId="4" fontId="92" fillId="29" borderId="4" xfId="74" applyNumberFormat="1" applyFont="1" applyFill="1" applyBorder="1" applyAlignment="1">
      <alignment horizontal="center" vertical="center" wrapText="1"/>
    </xf>
    <xf numFmtId="0" fontId="92" fillId="29" borderId="4" xfId="0" applyFont="1" applyFill="1" applyBorder="1" applyAlignment="1">
      <alignment horizontal="center" vertical="center"/>
    </xf>
    <xf numFmtId="3" fontId="92" fillId="29" borderId="4" xfId="74" applyNumberFormat="1" applyFont="1" applyFill="1" applyBorder="1" applyAlignment="1">
      <alignment horizontal="right" vertical="center"/>
    </xf>
    <xf numFmtId="0" fontId="87" fillId="0" borderId="0" xfId="0" applyFont="1" applyAlignment="1">
      <alignment vertical="center"/>
    </xf>
    <xf numFmtId="0" fontId="92" fillId="29" borderId="4" xfId="0" applyFont="1" applyFill="1" applyBorder="1" applyAlignment="1">
      <alignment horizontal="left" vertical="center" wrapText="1"/>
    </xf>
    <xf numFmtId="0" fontId="87" fillId="0" borderId="0" xfId="0" applyFont="1" applyFill="1" applyAlignment="1">
      <alignment horizontal="center" vertical="center"/>
    </xf>
    <xf numFmtId="190" fontId="87" fillId="0" borderId="0" xfId="0" applyNumberFormat="1" applyFont="1" applyFill="1" applyAlignment="1">
      <alignment horizontal="center" vertical="center"/>
    </xf>
    <xf numFmtId="0" fontId="90" fillId="29" borderId="4" xfId="0" applyFont="1" applyFill="1" applyBorder="1" applyAlignment="1">
      <alignment horizontal="center" vertical="center"/>
    </xf>
    <xf numFmtId="0" fontId="90" fillId="29" borderId="4" xfId="0" applyFont="1" applyFill="1" applyBorder="1" applyAlignment="1">
      <alignment horizontal="left" vertical="center" wrapText="1"/>
    </xf>
    <xf numFmtId="3" fontId="90" fillId="29" borderId="4" xfId="74" applyNumberFormat="1" applyFont="1" applyFill="1" applyBorder="1" applyAlignment="1">
      <alignment horizontal="right" vertical="center"/>
    </xf>
    <xf numFmtId="0" fontId="88" fillId="0" borderId="0" xfId="0" applyFont="1" applyFill="1" applyAlignment="1">
      <alignment horizontal="center" vertical="center"/>
    </xf>
    <xf numFmtId="190" fontId="88" fillId="0" borderId="0" xfId="0" applyNumberFormat="1" applyFont="1" applyFill="1" applyAlignment="1">
      <alignment horizontal="center" vertical="center"/>
    </xf>
    <xf numFmtId="0" fontId="90" fillId="29" borderId="4" xfId="0" applyFont="1" applyFill="1" applyBorder="1" applyAlignment="1" quotePrefix="1">
      <alignment horizontal="center" vertical="center"/>
    </xf>
    <xf numFmtId="0" fontId="90" fillId="29" borderId="4" xfId="0" applyFont="1" applyFill="1" applyBorder="1" applyAlignment="1">
      <alignment vertical="center" wrapText="1"/>
    </xf>
    <xf numFmtId="3" fontId="93" fillId="29" borderId="4" xfId="74" applyNumberFormat="1" applyFont="1" applyFill="1" applyBorder="1" applyAlignment="1">
      <alignment horizontal="right" vertical="center"/>
    </xf>
    <xf numFmtId="0" fontId="88" fillId="0" borderId="0" xfId="0" applyFont="1" applyFill="1" applyAlignment="1">
      <alignment vertical="center"/>
    </xf>
    <xf numFmtId="0" fontId="88" fillId="0" borderId="0" xfId="0" applyFont="1" applyAlignment="1">
      <alignment horizontal="center" vertical="center"/>
    </xf>
    <xf numFmtId="4" fontId="88" fillId="0" borderId="0" xfId="74" applyNumberFormat="1" applyFont="1" applyAlignment="1">
      <alignment vertical="center"/>
    </xf>
    <xf numFmtId="0" fontId="90" fillId="29" borderId="4" xfId="0" applyFont="1" applyFill="1" applyBorder="1" applyAlignment="1">
      <alignment horizontal="center" vertical="center"/>
    </xf>
    <xf numFmtId="0" fontId="94" fillId="29" borderId="0" xfId="0" applyFont="1" applyFill="1" applyAlignment="1">
      <alignment horizontal="center" vertical="center" wrapText="1"/>
    </xf>
    <xf numFmtId="0" fontId="95" fillId="29" borderId="0" xfId="0" applyFont="1" applyFill="1" applyAlignment="1">
      <alignment horizontal="center" vertical="center" wrapText="1"/>
    </xf>
    <xf numFmtId="0" fontId="96" fillId="29" borderId="0" xfId="0" applyFont="1" applyFill="1" applyAlignment="1">
      <alignment horizontal="right" vertical="center" wrapText="1"/>
    </xf>
    <xf numFmtId="203" fontId="92" fillId="29" borderId="4" xfId="74" applyNumberFormat="1" applyFont="1" applyFill="1" applyBorder="1" applyAlignment="1">
      <alignment horizontal="right" vertical="center"/>
    </xf>
    <xf numFmtId="203" fontId="90" fillId="29" borderId="4" xfId="74" applyNumberFormat="1" applyFont="1" applyFill="1" applyBorder="1" applyAlignment="1">
      <alignment horizontal="right" vertical="center"/>
    </xf>
    <xf numFmtId="203" fontId="93" fillId="29" borderId="4" xfId="74" applyNumberFormat="1" applyFont="1" applyFill="1" applyBorder="1" applyAlignment="1">
      <alignment horizontal="right" vertical="center"/>
    </xf>
    <xf numFmtId="4" fontId="97" fillId="29" borderId="0" xfId="0" applyNumberFormat="1" applyFont="1" applyFill="1" applyAlignment="1">
      <alignment horizontal="center" vertical="center" wrapText="1"/>
    </xf>
    <xf numFmtId="0" fontId="97" fillId="29" borderId="0" xfId="0" applyFont="1" applyFill="1" applyAlignment="1">
      <alignment horizontal="center" vertical="center" wrapText="1"/>
    </xf>
    <xf numFmtId="0" fontId="66" fillId="29" borderId="0" xfId="0" applyFont="1" applyFill="1" applyAlignment="1">
      <alignment horizontal="center" vertical="center" wrapText="1"/>
    </xf>
    <xf numFmtId="0" fontId="97" fillId="29" borderId="0" xfId="0" applyFont="1" applyFill="1" applyAlignment="1">
      <alignment vertical="center" wrapText="1"/>
    </xf>
    <xf numFmtId="0" fontId="66" fillId="29" borderId="0" xfId="0" applyFont="1" applyFill="1" applyAlignment="1">
      <alignment vertical="center" wrapText="1"/>
    </xf>
    <xf numFmtId="0" fontId="91" fillId="29" borderId="0" xfId="0" applyFont="1" applyFill="1" applyAlignment="1">
      <alignment vertical="center" wrapText="1"/>
    </xf>
    <xf numFmtId="0" fontId="87" fillId="29" borderId="0" xfId="0" applyFont="1" applyFill="1" applyAlignment="1">
      <alignment vertical="center" wrapText="1"/>
    </xf>
    <xf numFmtId="3" fontId="91" fillId="29" borderId="0" xfId="0" applyNumberFormat="1" applyFont="1" applyFill="1" applyAlignment="1">
      <alignment horizontal="center" vertical="center" wrapText="1"/>
    </xf>
    <xf numFmtId="190" fontId="91" fillId="29" borderId="0" xfId="0" applyNumberFormat="1" applyFont="1" applyFill="1" applyAlignment="1">
      <alignment horizontal="center" vertical="center" wrapText="1"/>
    </xf>
    <xf numFmtId="0" fontId="88" fillId="29" borderId="0" xfId="0" applyFont="1" applyFill="1" applyAlignment="1">
      <alignment horizontal="left" vertical="center" wrapText="1"/>
    </xf>
    <xf numFmtId="4" fontId="88" fillId="29" borderId="0" xfId="74" applyNumberFormat="1" applyFont="1" applyFill="1" applyAlignment="1">
      <alignment vertical="center" wrapText="1"/>
    </xf>
    <xf numFmtId="0" fontId="98" fillId="29" borderId="0" xfId="0" applyFont="1" applyFill="1" applyAlignment="1">
      <alignment vertical="center" wrapText="1"/>
    </xf>
    <xf numFmtId="0" fontId="91" fillId="28" borderId="0" xfId="0" applyFont="1" applyFill="1" applyAlignment="1">
      <alignment horizontal="center" vertical="center" wrapText="1"/>
    </xf>
    <xf numFmtId="0" fontId="87" fillId="28" borderId="0" xfId="0" applyFont="1" applyFill="1" applyAlignment="1">
      <alignment horizontal="center" vertical="center" wrapText="1"/>
    </xf>
    <xf numFmtId="0" fontId="88" fillId="28" borderId="0" xfId="0" applyFont="1" applyFill="1" applyAlignment="1">
      <alignment vertical="center" wrapText="1"/>
    </xf>
    <xf numFmtId="0" fontId="90" fillId="0" borderId="0" xfId="0" applyFont="1" applyAlignment="1">
      <alignment horizontal="center" vertical="center" wrapText="1"/>
    </xf>
    <xf numFmtId="0" fontId="88" fillId="0" borderId="0" xfId="0" applyFont="1" applyAlignment="1">
      <alignment horizontal="center" vertical="center" wrapText="1"/>
    </xf>
    <xf numFmtId="203" fontId="92" fillId="29" borderId="4" xfId="74" applyNumberFormat="1" applyFont="1" applyFill="1" applyBorder="1" applyAlignment="1">
      <alignment vertical="center"/>
    </xf>
    <xf numFmtId="203" fontId="90" fillId="29" borderId="4" xfId="0" applyNumberFormat="1" applyFont="1" applyFill="1" applyBorder="1" applyAlignment="1">
      <alignment vertical="center" wrapText="1"/>
    </xf>
    <xf numFmtId="203" fontId="90" fillId="29" borderId="4" xfId="74" applyNumberFormat="1" applyFont="1" applyFill="1" applyBorder="1" applyAlignment="1">
      <alignment vertical="center"/>
    </xf>
    <xf numFmtId="203" fontId="90" fillId="29" borderId="8" xfId="74" applyNumberFormat="1" applyFont="1" applyFill="1" applyBorder="1" applyAlignment="1">
      <alignment vertical="center"/>
    </xf>
    <xf numFmtId="203" fontId="90" fillId="29" borderId="9" xfId="74" applyNumberFormat="1" applyFont="1" applyFill="1" applyBorder="1" applyAlignment="1">
      <alignment vertical="center"/>
    </xf>
    <xf numFmtId="0" fontId="90" fillId="29" borderId="8" xfId="0" applyFont="1" applyFill="1" applyBorder="1" applyAlignment="1">
      <alignment horizontal="center" vertical="center" wrapText="1"/>
    </xf>
    <xf numFmtId="0" fontId="90" fillId="29" borderId="5" xfId="0" applyFont="1" applyFill="1" applyBorder="1" applyAlignment="1">
      <alignment horizontal="center" vertical="center" wrapText="1"/>
    </xf>
    <xf numFmtId="0" fontId="90" fillId="29" borderId="9" xfId="0" applyFont="1" applyFill="1" applyBorder="1" applyAlignment="1">
      <alignment horizontal="center" vertical="center" wrapText="1"/>
    </xf>
    <xf numFmtId="4" fontId="92" fillId="29" borderId="7" xfId="74" applyNumberFormat="1" applyFont="1" applyFill="1" applyBorder="1" applyAlignment="1">
      <alignment horizontal="center" vertical="center" wrapText="1"/>
    </xf>
    <xf numFmtId="4" fontId="92" fillId="29" borderId="10" xfId="74" applyNumberFormat="1" applyFont="1" applyFill="1" applyBorder="1" applyAlignment="1">
      <alignment horizontal="center" vertical="center" wrapText="1"/>
    </xf>
    <xf numFmtId="4" fontId="92" fillId="29" borderId="6" xfId="74" applyNumberFormat="1" applyFont="1" applyFill="1" applyBorder="1" applyAlignment="1">
      <alignment horizontal="center" vertical="center" wrapText="1"/>
    </xf>
    <xf numFmtId="0" fontId="94" fillId="0" borderId="0" xfId="0" applyFont="1" applyAlignment="1">
      <alignment horizontal="center" vertical="center"/>
    </xf>
    <xf numFmtId="4" fontId="92" fillId="29" borderId="4" xfId="74" applyNumberFormat="1" applyFont="1" applyFill="1" applyBorder="1" applyAlignment="1">
      <alignment horizontal="center" vertical="center" wrapText="1"/>
    </xf>
    <xf numFmtId="4" fontId="92" fillId="29" borderId="11" xfId="74" applyNumberFormat="1" applyFont="1" applyFill="1" applyBorder="1" applyAlignment="1">
      <alignment horizontal="center" vertical="center" wrapText="1"/>
    </xf>
    <xf numFmtId="4" fontId="92" fillId="29" borderId="12" xfId="74" applyNumberFormat="1" applyFont="1" applyFill="1" applyBorder="1" applyAlignment="1">
      <alignment horizontal="center" vertical="center" wrapText="1"/>
    </xf>
    <xf numFmtId="4" fontId="92" fillId="29" borderId="13" xfId="74" applyNumberFormat="1" applyFont="1" applyFill="1" applyBorder="1" applyAlignment="1">
      <alignment horizontal="center" vertical="center" wrapText="1"/>
    </xf>
    <xf numFmtId="0" fontId="95" fillId="0" borderId="0" xfId="0" applyFont="1" applyAlignment="1">
      <alignment horizontal="center" vertical="center"/>
    </xf>
    <xf numFmtId="0" fontId="96" fillId="0" borderId="0" xfId="0" applyFont="1" applyAlignment="1">
      <alignment horizontal="right" vertical="center"/>
    </xf>
    <xf numFmtId="0" fontId="92" fillId="29" borderId="4" xfId="0" applyFont="1" applyFill="1" applyBorder="1" applyAlignment="1">
      <alignment horizontal="center" vertical="center" wrapText="1"/>
    </xf>
    <xf numFmtId="4" fontId="92" fillId="29" borderId="8" xfId="74" applyNumberFormat="1" applyFont="1" applyFill="1" applyBorder="1" applyAlignment="1">
      <alignment horizontal="center" vertical="center" wrapText="1"/>
    </xf>
    <xf numFmtId="4" fontId="92" fillId="29" borderId="5" xfId="74" applyNumberFormat="1" applyFont="1" applyFill="1" applyBorder="1" applyAlignment="1">
      <alignment horizontal="center" vertical="center" wrapText="1"/>
    </xf>
    <xf numFmtId="4" fontId="92" fillId="29" borderId="9" xfId="74" applyNumberFormat="1" applyFont="1" applyFill="1" applyBorder="1" applyAlignment="1">
      <alignment horizontal="center" vertical="center" wrapText="1"/>
    </xf>
    <xf numFmtId="0" fontId="95" fillId="29" borderId="0" xfId="0" applyFont="1" applyFill="1" applyAlignment="1">
      <alignment horizontal="center" vertical="center" wrapText="1"/>
    </xf>
    <xf numFmtId="0" fontId="96" fillId="29" borderId="0" xfId="0" applyFont="1" applyFill="1" applyAlignment="1">
      <alignment horizontal="right" vertical="center" wrapText="1"/>
    </xf>
    <xf numFmtId="0" fontId="94" fillId="29" borderId="0" xfId="0" applyFont="1" applyFill="1" applyAlignment="1">
      <alignment horizontal="center" vertical="center" wrapText="1"/>
    </xf>
    <xf numFmtId="0" fontId="77" fillId="0" borderId="0" xfId="0" applyFont="1" applyAlignment="1">
      <alignment horizontal="right" vertical="center" wrapText="1"/>
    </xf>
    <xf numFmtId="0" fontId="80" fillId="0" borderId="0" xfId="0" applyFont="1" applyAlignment="1">
      <alignment horizontal="center" vertical="center" wrapText="1"/>
    </xf>
    <xf numFmtId="0" fontId="99" fillId="0" borderId="0" xfId="0" applyFont="1" applyAlignment="1">
      <alignment horizontal="center" vertical="center" wrapText="1"/>
    </xf>
    <xf numFmtId="0" fontId="77" fillId="0" borderId="0" xfId="0" applyFont="1" applyAlignment="1">
      <alignment horizontal="center" vertical="center" wrapText="1"/>
    </xf>
    <xf numFmtId="0" fontId="75" fillId="0" borderId="4" xfId="0" applyFont="1" applyBorder="1" applyAlignment="1">
      <alignment horizontal="center" vertical="center" wrapText="1"/>
    </xf>
    <xf numFmtId="3" fontId="75" fillId="28" borderId="4" xfId="0" applyNumberFormat="1" applyFont="1" applyFill="1" applyBorder="1" applyAlignment="1">
      <alignment horizontal="center" vertical="center" wrapText="1"/>
    </xf>
    <xf numFmtId="0" fontId="75" fillId="28" borderId="8" xfId="0" applyFont="1" applyFill="1" applyBorder="1" applyAlignment="1">
      <alignment horizontal="center" vertical="center" wrapText="1"/>
    </xf>
    <xf numFmtId="0" fontId="75" fillId="28" borderId="9" xfId="0" applyFont="1" applyFill="1" applyBorder="1" applyAlignment="1">
      <alignment horizontal="center" vertical="center" wrapText="1"/>
    </xf>
    <xf numFmtId="3" fontId="75" fillId="0" borderId="4" xfId="0" applyNumberFormat="1" applyFont="1" applyBorder="1" applyAlignment="1">
      <alignment horizontal="center" vertical="center" wrapText="1"/>
    </xf>
    <xf numFmtId="3" fontId="21" fillId="0" borderId="4" xfId="74" applyNumberFormat="1" applyFont="1" applyBorder="1" applyAlignment="1">
      <alignment horizontal="center" vertical="center" wrapText="1"/>
    </xf>
    <xf numFmtId="3" fontId="75" fillId="28" borderId="14" xfId="0" applyNumberFormat="1" applyFont="1" applyFill="1" applyBorder="1" applyAlignment="1">
      <alignment horizontal="center" vertical="center" wrapText="1"/>
    </xf>
    <xf numFmtId="3" fontId="75" fillId="28" borderId="15" xfId="0" applyNumberFormat="1" applyFont="1" applyFill="1" applyBorder="1" applyAlignment="1">
      <alignment horizontal="center" vertical="center" wrapText="1"/>
    </xf>
    <xf numFmtId="3" fontId="75" fillId="28" borderId="11" xfId="0" applyNumberFormat="1" applyFont="1" applyFill="1" applyBorder="1" applyAlignment="1">
      <alignment horizontal="center" vertical="center" wrapText="1"/>
    </xf>
    <xf numFmtId="3" fontId="75" fillId="28" borderId="16" xfId="0" applyNumberFormat="1" applyFont="1" applyFill="1" applyBorder="1" applyAlignment="1">
      <alignment horizontal="center" vertical="center" wrapText="1"/>
    </xf>
    <xf numFmtId="3" fontId="75" fillId="28" borderId="17" xfId="0" applyNumberFormat="1" applyFont="1" applyFill="1" applyBorder="1" applyAlignment="1">
      <alignment horizontal="center" vertical="center" wrapText="1"/>
    </xf>
    <xf numFmtId="3" fontId="75" fillId="28" borderId="13" xfId="0" applyNumberFormat="1" applyFont="1" applyFill="1" applyBorder="1" applyAlignment="1">
      <alignment horizontal="center" vertical="center" wrapText="1"/>
    </xf>
    <xf numFmtId="0" fontId="75" fillId="0" borderId="14" xfId="0" applyFont="1" applyBorder="1" applyAlignment="1">
      <alignment horizontal="center" vertical="center" wrapText="1"/>
    </xf>
    <xf numFmtId="0" fontId="75" fillId="0" borderId="15" xfId="0" applyFont="1" applyBorder="1" applyAlignment="1">
      <alignment horizontal="center" vertical="center" wrapText="1"/>
    </xf>
    <xf numFmtId="0" fontId="75" fillId="0" borderId="11" xfId="0" applyFont="1" applyBorder="1" applyAlignment="1">
      <alignment horizontal="center" vertical="center" wrapText="1"/>
    </xf>
    <xf numFmtId="0" fontId="75" fillId="0" borderId="16" xfId="0" applyFont="1" applyBorder="1" applyAlignment="1">
      <alignment horizontal="center" vertical="center" wrapText="1"/>
    </xf>
    <xf numFmtId="0" fontId="75" fillId="0" borderId="17" xfId="0" applyFont="1" applyBorder="1" applyAlignment="1">
      <alignment horizontal="center" vertical="center" wrapText="1"/>
    </xf>
    <xf numFmtId="0" fontId="75" fillId="0" borderId="13" xfId="0" applyFont="1" applyBorder="1" applyAlignment="1">
      <alignment horizontal="center" vertical="center" wrapText="1"/>
    </xf>
    <xf numFmtId="3" fontId="0" fillId="28" borderId="18" xfId="0" applyNumberFormat="1" applyFill="1" applyBorder="1" applyAlignment="1">
      <alignment horizontal="center" vertical="center"/>
    </xf>
    <xf numFmtId="3" fontId="0" fillId="28" borderId="0" xfId="0" applyNumberFormat="1" applyFill="1" applyAlignment="1">
      <alignment horizontal="center" vertical="center"/>
    </xf>
    <xf numFmtId="0" fontId="100" fillId="0" borderId="15" xfId="0" applyFont="1" applyBorder="1" applyAlignment="1">
      <alignment horizontal="left" vertical="center"/>
    </xf>
    <xf numFmtId="0" fontId="100" fillId="0" borderId="0" xfId="0" applyFont="1" applyAlignment="1">
      <alignment horizontal="left" vertical="center"/>
    </xf>
    <xf numFmtId="0" fontId="77" fillId="0" borderId="17" xfId="0" applyFont="1" applyBorder="1" applyAlignment="1">
      <alignment horizontal="center" vertical="center" wrapText="1"/>
    </xf>
    <xf numFmtId="3" fontId="75" fillId="0" borderId="8" xfId="0" applyNumberFormat="1" applyFont="1" applyBorder="1" applyAlignment="1">
      <alignment horizontal="center" vertical="center" wrapText="1"/>
    </xf>
    <xf numFmtId="3" fontId="75" fillId="0" borderId="9" xfId="0" applyNumberFormat="1" applyFont="1" applyBorder="1" applyAlignment="1">
      <alignment horizontal="center" vertical="center" wrapText="1"/>
    </xf>
    <xf numFmtId="3" fontId="75" fillId="0" borderId="7" xfId="0" applyNumberFormat="1" applyFont="1" applyBorder="1" applyAlignment="1">
      <alignment horizontal="center" vertical="center" wrapText="1"/>
    </xf>
    <xf numFmtId="3" fontId="75" fillId="0" borderId="6" xfId="0" applyNumberFormat="1" applyFont="1" applyBorder="1" applyAlignment="1">
      <alignment horizontal="center" vertical="center" wrapText="1"/>
    </xf>
    <xf numFmtId="0" fontId="75" fillId="28" borderId="4" xfId="0" applyFont="1" applyFill="1" applyBorder="1" applyAlignment="1">
      <alignment horizontal="center" vertical="center" wrapText="1"/>
    </xf>
    <xf numFmtId="0" fontId="74" fillId="28" borderId="18" xfId="0" applyFont="1" applyFill="1" applyBorder="1" applyAlignment="1">
      <alignment horizontal="center" vertical="center" wrapText="1"/>
    </xf>
    <xf numFmtId="0" fontId="74" fillId="0" borderId="0" xfId="0" applyFont="1" applyAlignment="1">
      <alignment horizontal="left" vertical="center" wrapText="1"/>
    </xf>
    <xf numFmtId="0" fontId="75" fillId="0" borderId="6" xfId="0" applyFont="1" applyBorder="1" applyAlignment="1">
      <alignment horizontal="center" vertical="center" wrapText="1"/>
    </xf>
    <xf numFmtId="0" fontId="74" fillId="0" borderId="0" xfId="0" applyFont="1" applyBorder="1" applyAlignment="1">
      <alignment vertical="center" wrapText="1"/>
    </xf>
    <xf numFmtId="0" fontId="75" fillId="29" borderId="4" xfId="0" applyFont="1" applyFill="1" applyBorder="1" applyAlignment="1">
      <alignment horizontal="center" vertical="center" wrapText="1"/>
    </xf>
    <xf numFmtId="0" fontId="29" fillId="0" borderId="4" xfId="0" applyFont="1" applyFill="1" applyBorder="1" applyAlignment="1">
      <alignment horizontal="center" vertical="center" wrapText="1"/>
    </xf>
    <xf numFmtId="0" fontId="29" fillId="0" borderId="8" xfId="0" applyFont="1" applyFill="1" applyBorder="1" applyAlignment="1">
      <alignment horizontal="center" vertical="center" wrapText="1"/>
    </xf>
    <xf numFmtId="0" fontId="92" fillId="0" borderId="4" xfId="0" applyFont="1" applyFill="1" applyBorder="1" applyAlignment="1">
      <alignment vertical="center" wrapText="1"/>
    </xf>
    <xf numFmtId="4" fontId="29" fillId="0" borderId="4" xfId="74" applyNumberFormat="1" applyFont="1" applyFill="1" applyBorder="1" applyAlignment="1">
      <alignment horizontal="center" vertical="center" wrapText="1"/>
    </xf>
    <xf numFmtId="0" fontId="92" fillId="0" borderId="0" xfId="0" applyFont="1" applyFill="1" applyAlignment="1">
      <alignment horizontal="right" vertical="center" wrapText="1"/>
    </xf>
    <xf numFmtId="0" fontId="91" fillId="0" borderId="0" xfId="0" applyFont="1" applyFill="1" applyAlignment="1">
      <alignment vertical="center" wrapText="1"/>
    </xf>
    <xf numFmtId="0" fontId="29" fillId="0" borderId="5" xfId="0" applyFont="1" applyFill="1" applyBorder="1" applyAlignment="1">
      <alignment horizontal="center" vertical="center" wrapText="1"/>
    </xf>
    <xf numFmtId="0" fontId="92" fillId="0" borderId="6" xfId="0" applyFont="1" applyFill="1" applyBorder="1" applyAlignment="1">
      <alignment horizontal="center" vertical="center" wrapText="1"/>
    </xf>
    <xf numFmtId="0" fontId="92" fillId="0" borderId="4" xfId="0" applyFont="1" applyFill="1" applyBorder="1" applyAlignment="1">
      <alignment horizontal="center" vertical="center" wrapText="1"/>
    </xf>
    <xf numFmtId="0" fontId="91" fillId="0" borderId="18" xfId="0" applyFont="1" applyFill="1" applyBorder="1" applyAlignment="1">
      <alignment horizontal="center" vertical="center" wrapText="1"/>
    </xf>
    <xf numFmtId="0" fontId="29" fillId="0" borderId="9" xfId="0" applyFont="1" applyFill="1" applyBorder="1" applyAlignment="1">
      <alignment horizontal="center" vertical="center" wrapText="1"/>
    </xf>
    <xf numFmtId="0" fontId="29" fillId="0" borderId="4" xfId="0" applyFont="1" applyFill="1" applyBorder="1" applyAlignment="1">
      <alignment horizontal="center" vertical="center" wrapText="1"/>
    </xf>
    <xf numFmtId="3" fontId="29" fillId="0" borderId="4" xfId="74" applyNumberFormat="1" applyFont="1" applyFill="1" applyBorder="1" applyAlignment="1">
      <alignment horizontal="right" vertical="center" wrapText="1"/>
    </xf>
    <xf numFmtId="203" fontId="29" fillId="0" borderId="4" xfId="74" applyNumberFormat="1" applyFont="1" applyFill="1" applyBorder="1" applyAlignment="1">
      <alignment horizontal="right" vertical="center" wrapText="1"/>
    </xf>
    <xf numFmtId="3" fontId="29" fillId="0" borderId="4" xfId="74" applyNumberFormat="1" applyFont="1" applyFill="1" applyBorder="1" applyAlignment="1">
      <alignment horizontal="center" vertical="center" wrapText="1"/>
    </xf>
    <xf numFmtId="190" fontId="92" fillId="0" borderId="4" xfId="74" applyNumberFormat="1" applyFont="1" applyFill="1" applyBorder="1" applyAlignment="1">
      <alignment horizontal="center" vertical="center" wrapText="1"/>
    </xf>
    <xf numFmtId="0" fontId="29" fillId="0" borderId="4" xfId="0" applyFont="1" applyFill="1" applyBorder="1" applyAlignment="1">
      <alignment horizontal="left" vertical="center" wrapText="1"/>
    </xf>
    <xf numFmtId="0" fontId="91" fillId="0" borderId="0" xfId="0" applyFont="1" applyFill="1" applyAlignment="1">
      <alignment horizontal="center" vertical="center" wrapText="1"/>
    </xf>
    <xf numFmtId="0" fontId="20" fillId="0" borderId="4" xfId="0" applyFont="1" applyFill="1" applyBorder="1" applyAlignment="1" quotePrefix="1">
      <alignment horizontal="center" vertical="center" wrapText="1"/>
    </xf>
    <xf numFmtId="0" fontId="20" fillId="0" borderId="4" xfId="0" applyFont="1" applyFill="1" applyBorder="1" applyAlignment="1">
      <alignment horizontal="left" vertical="center" wrapText="1"/>
    </xf>
    <xf numFmtId="0" fontId="20" fillId="0" borderId="4" xfId="0" applyFont="1" applyFill="1" applyBorder="1" applyAlignment="1">
      <alignment horizontal="center" vertical="center" wrapText="1"/>
    </xf>
    <xf numFmtId="3" fontId="20" fillId="0" borderId="4" xfId="74" applyNumberFormat="1" applyFont="1" applyFill="1" applyBorder="1" applyAlignment="1">
      <alignment vertical="center" wrapText="1"/>
    </xf>
    <xf numFmtId="3" fontId="20" fillId="0" borderId="4" xfId="74" applyNumberFormat="1" applyFont="1" applyFill="1" applyBorder="1" applyAlignment="1">
      <alignment horizontal="right" vertical="center" wrapText="1"/>
    </xf>
    <xf numFmtId="203" fontId="20" fillId="0" borderId="4" xfId="74" applyNumberFormat="1" applyFont="1" applyFill="1" applyBorder="1" applyAlignment="1">
      <alignment horizontal="right" vertical="center" wrapText="1"/>
    </xf>
    <xf numFmtId="3" fontId="20" fillId="0" borderId="4" xfId="74" applyNumberFormat="1" applyFont="1" applyFill="1" applyBorder="1" applyAlignment="1">
      <alignment horizontal="center" vertical="center" wrapText="1"/>
    </xf>
    <xf numFmtId="190" fontId="90" fillId="0" borderId="4" xfId="74" applyNumberFormat="1" applyFont="1" applyFill="1" applyBorder="1" applyAlignment="1">
      <alignment horizontal="center" vertical="center" wrapText="1"/>
    </xf>
    <xf numFmtId="0" fontId="29" fillId="0" borderId="4" xfId="0" applyFont="1" applyFill="1" applyBorder="1" applyAlignment="1" quotePrefix="1">
      <alignment horizontal="center" vertical="center" wrapText="1"/>
    </xf>
    <xf numFmtId="3" fontId="29" fillId="0" borderId="4" xfId="74" applyNumberFormat="1" applyFont="1" applyFill="1" applyBorder="1" applyAlignment="1">
      <alignment vertical="center" wrapText="1"/>
    </xf>
    <xf numFmtId="3" fontId="29" fillId="0" borderId="8" xfId="74" applyNumberFormat="1" applyFont="1" applyFill="1" applyBorder="1" applyAlignment="1">
      <alignment horizontal="center" vertical="center" wrapText="1"/>
    </xf>
    <xf numFmtId="3" fontId="29" fillId="0" borderId="9" xfId="74" applyNumberFormat="1" applyFont="1" applyFill="1" applyBorder="1" applyAlignment="1">
      <alignment horizontal="center" vertical="center" wrapText="1"/>
    </xf>
    <xf numFmtId="0" fontId="82" fillId="0" borderId="0" xfId="0" applyFont="1" applyFill="1" applyAlignment="1">
      <alignment horizontal="center" vertical="center" wrapText="1"/>
    </xf>
    <xf numFmtId="4" fontId="90" fillId="0" borderId="4" xfId="74" applyNumberFormat="1" applyFont="1" applyFill="1" applyBorder="1" applyAlignment="1">
      <alignment horizontal="right" vertical="center" wrapText="1"/>
    </xf>
    <xf numFmtId="0" fontId="101" fillId="0" borderId="15" xfId="0" applyFont="1" applyFill="1" applyBorder="1" applyAlignment="1">
      <alignment horizontal="left" vertical="center" wrapText="1"/>
    </xf>
    <xf numFmtId="0" fontId="66" fillId="0" borderId="15" xfId="0" applyFont="1" applyFill="1" applyBorder="1" applyAlignment="1">
      <alignment horizontal="left" vertical="center" wrapText="1"/>
    </xf>
    <xf numFmtId="0" fontId="88" fillId="0" borderId="0" xfId="0" applyFont="1" applyFill="1" applyAlignment="1">
      <alignment vertical="center" wrapText="1"/>
    </xf>
    <xf numFmtId="0" fontId="98" fillId="0" borderId="0" xfId="0" applyFont="1" applyFill="1" applyAlignment="1">
      <alignment vertical="center" wrapText="1"/>
    </xf>
  </cellXfs>
  <cellStyles count="92">
    <cellStyle name="Normal" xfId="0"/>
    <cellStyle name="          &#10;&#10;shell=progman.exe&#10;&#10;m" xfId="15"/>
    <cellStyle name="          &#13;&#10;shell=progman.exe&#13;&#10;m" xfId="16"/>
    <cellStyle name="          _x000d__x000a_shell=progman.exe_x000d__x000a_m" xfId="17"/>
    <cellStyle name="???? [0.00]_      " xfId="18"/>
    <cellStyle name="????_      " xfId="19"/>
    <cellStyle name="??_      " xfId="20"/>
    <cellStyle name="??A? [0]_laroux_1_¢¬???¢â? " xfId="21"/>
    <cellStyle name="??A?_laroux_1_¢¬???¢â? " xfId="22"/>
    <cellStyle name="?¡±¢¥?_?¨ù??¢´¢¥_¢¬???¢â? " xfId="23"/>
    <cellStyle name="_x0001_?¶æµ_x001B_ºß­ " xfId="24"/>
    <cellStyle name="?Heading " xfId="25"/>
    <cellStyle name="_x0001_¨c^ " xfId="26"/>
    <cellStyle name="_x0001_¨Œc^ " xfId="27"/>
    <cellStyle name="_x0001_µÑTÖ " xfId="28"/>
    <cellStyle name="1" xfId="29"/>
    <cellStyle name="1_Gia_VLQL48_duyet " xfId="30"/>
    <cellStyle name="¹éºÐÀ²_      " xfId="31"/>
    <cellStyle name="2_Gia_VLQL48_duyet " xfId="32"/>
    <cellStyle name="20% - Accent1" xfId="33"/>
    <cellStyle name="20% - Accent2" xfId="34"/>
    <cellStyle name="20% - Accent3" xfId="35"/>
    <cellStyle name="20% - Accent4" xfId="36"/>
    <cellStyle name="20% - Accent5" xfId="37"/>
    <cellStyle name="20% - Accent6" xfId="38"/>
    <cellStyle name="3_Gia_VLQL48_duyet " xfId="39"/>
    <cellStyle name="4_Gia_VLQL48_duyet " xfId="40"/>
    <cellStyle name="40% - Accent1" xfId="41"/>
    <cellStyle name="40% - Accent2" xfId="42"/>
    <cellStyle name="40% - Accent3" xfId="43"/>
    <cellStyle name="40% - Accent4" xfId="44"/>
    <cellStyle name="40% - Accent5" xfId="45"/>
    <cellStyle name="40% - Accent6" xfId="46"/>
    <cellStyle name="60% - Accent1" xfId="47"/>
    <cellStyle name="60% - Accent2" xfId="48"/>
    <cellStyle name="60% - Accent3" xfId="49"/>
    <cellStyle name="60% - Accent4" xfId="50"/>
    <cellStyle name="60% - Accent5" xfId="51"/>
    <cellStyle name="60% - Accent6" xfId="52"/>
    <cellStyle name="_x0001_Å»_x001E_´ " xfId="53"/>
    <cellStyle name="Accent1" xfId="54"/>
    <cellStyle name="Accent2" xfId="55"/>
    <cellStyle name="Accent3" xfId="56"/>
    <cellStyle name="Accent4" xfId="57"/>
    <cellStyle name="Accent5" xfId="58"/>
    <cellStyle name="Accent6" xfId="59"/>
    <cellStyle name="ÅëÈ­ [0]_      " xfId="60"/>
    <cellStyle name="AeE­ [0]_INQUIRY ¿?¾÷AßAø " xfId="61"/>
    <cellStyle name="ÅëÈ­_      " xfId="62"/>
    <cellStyle name="AeE­_INQUIRY ¿?¾÷AßAø " xfId="63"/>
    <cellStyle name="ÄÞ¸¶ [0]_      " xfId="64"/>
    <cellStyle name="AÞ¸¶ [0]_INQUIRY ¿?¾÷AßAø " xfId="65"/>
    <cellStyle name="ÄÞ¸¶_      " xfId="66"/>
    <cellStyle name="AÞ¸¶_INQUIRY ¿?¾÷AßAø " xfId="67"/>
    <cellStyle name="Bad" xfId="68"/>
    <cellStyle name="C?AØ_¿?¾÷CoE² " xfId="69"/>
    <cellStyle name="Ç¥ÁØ_      " xfId="70"/>
    <cellStyle name="C￥AØ_¿μ¾÷CoE² " xfId="71"/>
    <cellStyle name="Ç¥ÁØ_ÿÿÿÿÿÿ_4_ÃÑÇÕ°è " xfId="72"/>
    <cellStyle name="Calculation" xfId="73"/>
    <cellStyle name="Comma" xfId="74"/>
    <cellStyle name="Comma [0]" xfId="75"/>
    <cellStyle name="Comma 2" xfId="76"/>
    <cellStyle name="Currency" xfId="77"/>
    <cellStyle name="Currency [0]" xfId="78"/>
    <cellStyle name="Check Cell" xfId="79"/>
    <cellStyle name="_x0001_dÏÈ¹ " xfId="80"/>
    <cellStyle name="Explanatory Text" xfId="81"/>
    <cellStyle name="Followed Hyperlink" xfId="82"/>
    <cellStyle name="Good" xfId="83"/>
    <cellStyle name="Heading 1" xfId="84"/>
    <cellStyle name="Heading 2" xfId="85"/>
    <cellStyle name="Heading 3" xfId="86"/>
    <cellStyle name="Heading 4" xfId="87"/>
    <cellStyle name="Hyperlink" xfId="88"/>
    <cellStyle name="_x0001_íå_x001B_ô " xfId="89"/>
    <cellStyle name="Input" xfId="90"/>
    <cellStyle name="Linked Cell" xfId="91"/>
    <cellStyle name="Milliers [0]_      " xfId="92"/>
    <cellStyle name="Milliers_      " xfId="93"/>
    <cellStyle name="Monétaire [0]_      " xfId="94"/>
    <cellStyle name="Monétaire_      " xfId="95"/>
    <cellStyle name="Neutral" xfId="96"/>
    <cellStyle name="Normal 59" xfId="97"/>
    <cellStyle name="Note" xfId="98"/>
    <cellStyle name="Output" xfId="99"/>
    <cellStyle name="Percent" xfId="100"/>
    <cellStyle name="Title" xfId="101"/>
    <cellStyle name="Total" xfId="102"/>
    <cellStyle name="Warning Text" xfId="103"/>
    <cellStyle name="콤마 [0]_ 비목별 월별기술 " xfId="104"/>
    <cellStyle name="콤마_ 비목별 월별기술 " xfId="10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T.phu\c\@K-Phu\BAOGIA\Mien_Nam\2002\Utilized_Camau\CIVIL%20BOQs\6823%20PS%20170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TA022-N2\Construction\WORKS\6787\civil\final\option\6787CWFASE2CASE2_0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1.THANH%20TUAN\&#272;&#7844;T\H&#212;I%20D&#212;NG%20&#272;&#194;U%20GIA%20&#272;&#258;C%20BI&#202;T\1%20BC%20THU%20TI&#7872;N%20SD%20&#272;&#7844;T%20HO&#192;N%20CH&#7880;NH(5.11.1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
      <sheetName val="Sheet2"/>
      <sheetName val="Quantity"/>
      <sheetName val="6823 PS 1700"/>
      <sheetName val="PU_ITALY "/>
      <sheetName val="Module1"/>
      <sheetName val="Module2"/>
      <sheetName val="KP_LIST"/>
      <sheetName val="XL4Poppy"/>
      <sheetName val="kecot"/>
      <sheetName val="Gioi thieu"/>
      <sheetName val="VL"/>
      <sheetName val="Du Toan"/>
      <sheetName val="6823_PS_1700"/>
      <sheetName val="PU_ITALY_"/>
      <sheetName val="6823_PS_17001"/>
      <sheetName val="PU_ITALY_1"/>
      <sheetName val="LKVL-CK-HT-GD1"/>
      <sheetName val="TONGKE-HT"/>
      <sheetName val="he so"/>
      <sheetName val="chitimc"/>
      <sheetName val="dongia (2)"/>
      <sheetName val="giathanh1"/>
      <sheetName val="THPDMoi  (2)"/>
      <sheetName val="gtrinh"/>
      <sheetName val="phuluc1"/>
      <sheetName val="TONG HOP VL-NC"/>
      <sheetName val="lam-moi"/>
      <sheetName val="chitiet"/>
      <sheetName val="TONGKE3p "/>
      <sheetName val="Du_lieu"/>
      <sheetName val="TH VL, NC, DDHT Thanhphuoc"/>
      <sheetName val="#REF"/>
      <sheetName val="DONGIA"/>
      <sheetName val="thao-go"/>
      <sheetName val="DON GIA"/>
      <sheetName val="DG"/>
      <sheetName val="dtxl"/>
      <sheetName val="t-h HA THE"/>
      <sheetName val="CHITIET VL-NC-TT -1p"/>
      <sheetName val="TONG HOP VL-NC TT"/>
      <sheetName val="TNHCHINH"/>
      <sheetName val="TH XL"/>
      <sheetName val="CHITIET VL-NC"/>
      <sheetName val="VC"/>
      <sheetName val="Tiepdia"/>
      <sheetName val="CHITIET VL-NC-TT-3p"/>
      <sheetName val="TDTKP"/>
      <sheetName val="TDTKP1"/>
      <sheetName val="KPVC-BD "/>
      <sheetName val="VCV-BE-TONG"/>
      <sheetName val="갑지"/>
      <sheetName val="6823_PS_17002"/>
      <sheetName val="PU_ITALY_2"/>
      <sheetName val="XD4Poppy"/>
      <sheetName val="V-M(Bdinh)"/>
      <sheetName val="PT ksat"/>
      <sheetName val="LUONG KS"/>
      <sheetName val="May"/>
      <sheetName val="heso"/>
      <sheetName val="PTDG"/>
      <sheetName val="THDT"/>
      <sheetName val="VAT LIEU"/>
      <sheetName val="DTCT"/>
      <sheetName val="ranh hong"/>
      <sheetName val="SILICATE"/>
      <sheetName val="gVL"/>
      <sheetName val="Chi tiết Goc -AB"/>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um"/>
      <sheetName val="Quantity"/>
      <sheetName val="KP_List"/>
      <sheetName val="PU_ITALY "/>
      <sheetName val="Prices"/>
      <sheetName val="Module1"/>
      <sheetName val="Module2"/>
      <sheetName val="XL4Poppy"/>
      <sheetName val="6787CWFASE2CASE2_00"/>
      <sheetName val="THDZ0,4"/>
      <sheetName val="TH DZ35"/>
      <sheetName val="THTram"/>
      <sheetName val="Tro giup"/>
      <sheetName val="조명시설"/>
      <sheetName val="Sheet1"/>
      <sheetName val="DON GIA CAN THO"/>
      <sheetName val="Don gia chi tiet"/>
      <sheetName val="TinhGiaMTC"/>
      <sheetName val="TinhGiaNC"/>
      <sheetName val="RAB AR&amp;STR"/>
      <sheetName val="Earthwork"/>
      <sheetName val="Input"/>
      <sheetName val="DANHPHAP"/>
      <sheetName val="chi tiet TBA"/>
      <sheetName val="chi tiet C"/>
      <sheetName val="공통가설"/>
      <sheetName val="ptnc"/>
      <sheetName val="ptvl"/>
      <sheetName val="ptm"/>
      <sheetName val="SILICATE"/>
      <sheetName val="물량표S"/>
      <sheetName val="DG"/>
      <sheetName val="XT_Buoc 3"/>
      <sheetName val="PU_ITALY_"/>
      <sheetName val="TH_DZ35"/>
      <sheetName val="Tro_giup"/>
      <sheetName val="DON_GIA_CAN_THO"/>
      <sheetName val="Don gia"/>
      <sheetName val="DC"/>
      <sheetName val="NL"/>
      <sheetName val="DON GIA TRAM (3)"/>
      <sheetName val="dongia"/>
      <sheetName val="VL,NC,MTC"/>
      <sheetName val="#REF"/>
      <sheetName val="DATA"/>
      <sheetName val="Customize Your Purchase Order"/>
      <sheetName val="RAB_AR&amp;STR"/>
      <sheetName val="chi_tiet_TBA"/>
      <sheetName val="chi_tiet_C"/>
      <sheetName val="Customize_Your_Purchase_Order"/>
      <sheetName val="BG"/>
      <sheetName val="FitOutConfCentre"/>
      <sheetName val="내역서"/>
      <sheetName val="KLHT"/>
      <sheetName val="CHITIET VL-NC-TT -1p"/>
      <sheetName val="CHITIET VL-NC-TT-3p"/>
      <sheetName val="TONG HOP VL-NC TT"/>
      <sheetName val="TDTKP1"/>
      <sheetName val="KPVC-BD "/>
      <sheetName val="Shdet1"/>
      <sheetName val="PU_ITALY_1"/>
      <sheetName val="TH_DZ351"/>
      <sheetName val="Tro_giup1"/>
      <sheetName val="DON_GIA_CAN_THO1"/>
      <sheetName val="gvl"/>
      <sheetName val="TONGKE-HT"/>
      <sheetName val="7606 DZ"/>
      <sheetName val="Control"/>
      <sheetName val="THVATTU"/>
      <sheetName val="Du Toan"/>
      <sheetName val="NGUON"/>
      <sheetName val="DGTH"/>
      <sheetName val="HĐ ngoài"/>
      <sheetName val="dongia (2)"/>
      <sheetName val="Mall"/>
      <sheetName val="DONVIBAN"/>
      <sheetName val="402"/>
      <sheetName val="PROFILE"/>
      <sheetName val="Ky Lam Bridge"/>
      <sheetName val="Provisional Sums Item"/>
      <sheetName val="Gas Pressure Welding"/>
      <sheetName val="General Item&amp;General Requiremen"/>
      <sheetName val="General Items"/>
      <sheetName val="Regenral Requirements"/>
      <sheetName val="BANCO (2)"/>
      <sheetName val="MT DPin (2)"/>
      <sheetName val="S-curve "/>
      <sheetName val="PU_ITALY_2"/>
      <sheetName val="TH_DZ352"/>
      <sheetName val="Tro_giup2"/>
      <sheetName val="DON_GIA_CAN_THO2"/>
      <sheetName val="Don_gia_chi_tiet"/>
      <sheetName val="Commercial value"/>
      <sheetName val="NC"/>
      <sheetName val="TONG HOP VL-NC"/>
      <sheetName val="lam-moi"/>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PLuc "/>
      <sheetName val="01.16"/>
      <sheetName val="02.16"/>
      <sheetName val="03.16"/>
      <sheetName val="GIAO.16"/>
      <sheetName val="1.17"/>
      <sheetName val="2.17"/>
      <sheetName val="3.17"/>
      <sheetName val="04.17"/>
      <sheetName val="5.17"/>
      <sheetName val="6.17"/>
      <sheetName val="7.17"/>
      <sheetName val="8.17"/>
      <sheetName val="1.18"/>
      <sheetName val="2.18"/>
      <sheetName val="Tổng hợp 5.11.18"/>
      <sheetName val="thu từng năm"/>
      <sheetName val="Chưa nộp tiền"/>
    </sheetNames>
    <sheetDataSet>
      <sheetData sheetId="15">
        <row r="13">
          <cell r="M13">
            <v>73252.39893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00B050"/>
  </sheetPr>
  <dimension ref="A1:L21"/>
  <sheetViews>
    <sheetView showZeros="0" tabSelected="1" view="pageBreakPreview" zoomScale="60" zoomScaleNormal="70" zoomScalePageLayoutView="0" workbookViewId="0" topLeftCell="A1">
      <selection activeCell="B7" sqref="B7:B10"/>
    </sheetView>
  </sheetViews>
  <sheetFormatPr defaultColWidth="9.140625" defaultRowHeight="15"/>
  <cols>
    <col min="1" max="1" width="7.00390625" style="226" customWidth="1"/>
    <col min="2" max="2" width="60.57421875" style="198" customWidth="1"/>
    <col min="3" max="3" width="20.7109375" style="251" customWidth="1"/>
    <col min="4" max="4" width="16.421875" style="227" customWidth="1"/>
    <col min="5" max="5" width="18.8515625" style="227" customWidth="1"/>
    <col min="6" max="6" width="17.421875" style="227" customWidth="1"/>
    <col min="7" max="7" width="19.8515625" style="227" hidden="1" customWidth="1"/>
    <col min="8" max="9" width="19.140625" style="227" hidden="1" customWidth="1"/>
    <col min="10" max="10" width="19.140625" style="226" customWidth="1"/>
    <col min="11" max="11" width="9.140625" style="209" customWidth="1"/>
    <col min="12" max="12" width="9.421875" style="209" bestFit="1" customWidth="1"/>
    <col min="13" max="16384" width="9.140625" style="209" customWidth="1"/>
  </cols>
  <sheetData>
    <row r="1" spans="1:10" s="206" customFormat="1" ht="18.75">
      <c r="A1" s="268" t="s">
        <v>284</v>
      </c>
      <c r="B1" s="268"/>
      <c r="C1" s="268"/>
      <c r="D1" s="268"/>
      <c r="E1" s="268"/>
      <c r="F1" s="268"/>
      <c r="G1" s="268"/>
      <c r="H1" s="268"/>
      <c r="I1" s="268"/>
      <c r="J1" s="268"/>
    </row>
    <row r="2" spans="1:10" s="206" customFormat="1" ht="22.5" customHeight="1">
      <c r="A2" s="263" t="s">
        <v>285</v>
      </c>
      <c r="B2" s="263"/>
      <c r="C2" s="263"/>
      <c r="D2" s="263"/>
      <c r="E2" s="263"/>
      <c r="F2" s="263"/>
      <c r="G2" s="263"/>
      <c r="H2" s="263"/>
      <c r="I2" s="263"/>
      <c r="J2" s="263"/>
    </row>
    <row r="3" spans="1:10" s="206" customFormat="1" ht="22.5" customHeight="1" hidden="1">
      <c r="A3" s="263" t="s">
        <v>207</v>
      </c>
      <c r="B3" s="263"/>
      <c r="C3" s="263"/>
      <c r="D3" s="263"/>
      <c r="E3" s="263"/>
      <c r="F3" s="263"/>
      <c r="G3" s="263"/>
      <c r="H3" s="263"/>
      <c r="I3" s="263"/>
      <c r="J3" s="263"/>
    </row>
    <row r="4" spans="1:10" s="206" customFormat="1" ht="22.5" customHeight="1" hidden="1">
      <c r="A4" s="263" t="s">
        <v>199</v>
      </c>
      <c r="B4" s="263"/>
      <c r="C4" s="263"/>
      <c r="D4" s="263"/>
      <c r="E4" s="263"/>
      <c r="F4" s="263"/>
      <c r="G4" s="263"/>
      <c r="H4" s="263"/>
      <c r="I4" s="263"/>
      <c r="J4" s="263"/>
    </row>
    <row r="5" spans="1:10" s="206" customFormat="1" ht="22.5" customHeight="1" hidden="1">
      <c r="A5" s="263" t="s">
        <v>200</v>
      </c>
      <c r="B5" s="263"/>
      <c r="C5" s="263"/>
      <c r="D5" s="263"/>
      <c r="E5" s="263"/>
      <c r="F5" s="263"/>
      <c r="G5" s="263"/>
      <c r="H5" s="263"/>
      <c r="I5" s="263"/>
      <c r="J5" s="263"/>
    </row>
    <row r="6" spans="1:10" ht="24" customHeight="1">
      <c r="A6" s="207"/>
      <c r="B6" s="208"/>
      <c r="C6" s="250"/>
      <c r="D6" s="269"/>
      <c r="E6" s="269"/>
      <c r="F6" s="269"/>
      <c r="G6" s="269"/>
      <c r="H6" s="269"/>
      <c r="I6" s="269"/>
      <c r="J6" s="269"/>
    </row>
    <row r="7" spans="1:10" ht="25.5" customHeight="1">
      <c r="A7" s="270"/>
      <c r="B7" s="270"/>
      <c r="C7" s="270" t="s">
        <v>276</v>
      </c>
      <c r="D7" s="261" t="s">
        <v>25</v>
      </c>
      <c r="E7" s="261"/>
      <c r="F7" s="261"/>
      <c r="G7" s="261"/>
      <c r="H7" s="261"/>
      <c r="I7" s="262"/>
      <c r="J7" s="270"/>
    </row>
    <row r="8" spans="1:10" ht="25.5" customHeight="1">
      <c r="A8" s="270"/>
      <c r="B8" s="270"/>
      <c r="C8" s="270"/>
      <c r="D8" s="265" t="s">
        <v>209</v>
      </c>
      <c r="E8" s="260" t="s">
        <v>122</v>
      </c>
      <c r="F8" s="261"/>
      <c r="G8" s="261"/>
      <c r="H8" s="262"/>
      <c r="I8" s="271" t="s">
        <v>208</v>
      </c>
      <c r="J8" s="270"/>
    </row>
    <row r="9" spans="1:10" ht="25.5" customHeight="1">
      <c r="A9" s="270"/>
      <c r="B9" s="270"/>
      <c r="C9" s="270"/>
      <c r="D9" s="266"/>
      <c r="E9" s="264" t="s">
        <v>12</v>
      </c>
      <c r="F9" s="260" t="s">
        <v>15</v>
      </c>
      <c r="G9" s="261"/>
      <c r="H9" s="262"/>
      <c r="I9" s="272"/>
      <c r="J9" s="270"/>
    </row>
    <row r="10" spans="1:10" ht="72.75" customHeight="1">
      <c r="A10" s="270"/>
      <c r="B10" s="270"/>
      <c r="C10" s="270"/>
      <c r="D10" s="267"/>
      <c r="E10" s="264"/>
      <c r="F10" s="210" t="s">
        <v>20</v>
      </c>
      <c r="G10" s="210" t="s">
        <v>203</v>
      </c>
      <c r="H10" s="210" t="s">
        <v>131</v>
      </c>
      <c r="I10" s="273"/>
      <c r="J10" s="270"/>
    </row>
    <row r="11" spans="1:10" s="213" customFormat="1" ht="45" customHeight="1">
      <c r="A11" s="211" t="s">
        <v>4</v>
      </c>
      <c r="B11" s="214" t="s">
        <v>24</v>
      </c>
      <c r="C11" s="252">
        <f>C12</f>
        <v>22326</v>
      </c>
      <c r="D11" s="232">
        <f>E11+I11</f>
        <v>51746.58</v>
      </c>
      <c r="E11" s="232">
        <f>E12</f>
        <v>51746.58</v>
      </c>
      <c r="F11" s="232">
        <f>F12</f>
        <v>51746.58</v>
      </c>
      <c r="G11" s="212">
        <f>G12</f>
        <v>0</v>
      </c>
      <c r="H11" s="212">
        <f>H12</f>
        <v>0</v>
      </c>
      <c r="I11" s="212"/>
      <c r="J11" s="257" t="s">
        <v>235</v>
      </c>
    </row>
    <row r="12" spans="1:12" s="215" customFormat="1" ht="38.25" customHeight="1">
      <c r="A12" s="211">
        <v>1</v>
      </c>
      <c r="B12" s="214" t="str">
        <f>'B.02.PhanCap'!B12</f>
        <v>Nguồn cân đối NSĐP theo tiêu chí quy định tại Quyết định số 26/2020/QĐ-TTg</v>
      </c>
      <c r="C12" s="252">
        <f aca="true" t="shared" si="0" ref="C12:H12">C13+C14+C19+C20+C21</f>
        <v>22326</v>
      </c>
      <c r="D12" s="232">
        <f t="shared" si="0"/>
        <v>51746.58</v>
      </c>
      <c r="E12" s="232">
        <f t="shared" si="0"/>
        <v>51746.58</v>
      </c>
      <c r="F12" s="232">
        <f t="shared" si="0"/>
        <v>51746.58</v>
      </c>
      <c r="G12" s="212">
        <f t="shared" si="0"/>
        <v>0</v>
      </c>
      <c r="H12" s="212">
        <f t="shared" si="0"/>
        <v>0</v>
      </c>
      <c r="I12" s="212" t="e">
        <f>I13+I14+#REF!+#REF!+I19+I20</f>
        <v>#REF!</v>
      </c>
      <c r="J12" s="258"/>
      <c r="L12" s="216"/>
    </row>
    <row r="13" spans="1:12" s="220" customFormat="1" ht="42.75" customHeight="1">
      <c r="A13" s="217" t="s">
        <v>26</v>
      </c>
      <c r="B13" s="218" t="str">
        <f>'B.02.PhanCap'!B13</f>
        <v>Nguồn vốn phân cấp cân đối theo tiêu chí theo quy định tại Nghị quyết số  63/2020/NQ-HĐND tỉnh</v>
      </c>
      <c r="C13" s="253">
        <f>D13</f>
        <v>5926</v>
      </c>
      <c r="D13" s="233">
        <f aca="true" t="shared" si="1" ref="D13:D21">E13+I13</f>
        <v>5926</v>
      </c>
      <c r="E13" s="233">
        <f aca="true" t="shared" si="2" ref="E13:E21">F13+G13+H13</f>
        <v>5926</v>
      </c>
      <c r="F13" s="233">
        <f>'B.02.PhanCap'!N13</f>
        <v>5926</v>
      </c>
      <c r="G13" s="219">
        <v>0</v>
      </c>
      <c r="H13" s="219">
        <v>0</v>
      </c>
      <c r="I13" s="219">
        <v>0</v>
      </c>
      <c r="J13" s="258"/>
      <c r="L13" s="221"/>
    </row>
    <row r="14" spans="1:12" s="220" customFormat="1" ht="36" customHeight="1">
      <c r="A14" s="217" t="s">
        <v>27</v>
      </c>
      <c r="B14" s="218" t="str">
        <f>'B.02.PhanCap'!B33</f>
        <v>Nguồn thu tiền sử dụng đất trong cân đối</v>
      </c>
      <c r="C14" s="254">
        <f>C15+C16</f>
        <v>5400</v>
      </c>
      <c r="D14" s="233">
        <f t="shared" si="1"/>
        <v>34820.58</v>
      </c>
      <c r="E14" s="233">
        <f t="shared" si="2"/>
        <v>34820.58</v>
      </c>
      <c r="F14" s="233">
        <f>'B.02.PhanCap'!N33</f>
        <v>34820.58</v>
      </c>
      <c r="G14" s="219"/>
      <c r="H14" s="219"/>
      <c r="I14" s="219"/>
      <c r="J14" s="258"/>
      <c r="L14" s="221"/>
    </row>
    <row r="15" spans="1:12" s="220" customFormat="1" ht="64.5" customHeight="1">
      <c r="A15" s="222" t="s">
        <v>5</v>
      </c>
      <c r="B15" s="218" t="str">
        <f>'B.02.PhanCap'!B34</f>
        <v>Chi thực hiện công tác quy hoạch, đo đạc, đăng ký quản lý đất đai, cấp giấy chứng nhận xây dựng cơ sở, đăng ký biến động, chỉnh lý hồ sơ địa chính và quy hoạch, kế hoạch sử dụng đất</v>
      </c>
      <c r="C15" s="254">
        <v>1000</v>
      </c>
      <c r="D15" s="233">
        <f t="shared" si="1"/>
        <v>1000</v>
      </c>
      <c r="E15" s="233">
        <f t="shared" si="2"/>
        <v>1000</v>
      </c>
      <c r="F15" s="233">
        <f>'B.02.PhanCap'!N34</f>
        <v>1000</v>
      </c>
      <c r="G15" s="219"/>
      <c r="H15" s="219"/>
      <c r="I15" s="219"/>
      <c r="J15" s="258"/>
      <c r="L15" s="221"/>
    </row>
    <row r="16" spans="1:12" s="220" customFormat="1" ht="64.5" customHeight="1">
      <c r="A16" s="222" t="s">
        <v>5</v>
      </c>
      <c r="B16" s="218" t="str">
        <f>'B.02.PhanCap'!B35</f>
        <v>Chi đo đạc, đăng ký đất đai, lập cơ sở dữ liệu hồ sơ địa chính và cấp giấy chứng nhận quyền sử dụng đất (đã trừ 2% dự phòng tăng lên do tăng chi cân đối nguồn thi tiền sử dụng đất)</v>
      </c>
      <c r="C16" s="255">
        <v>4400</v>
      </c>
      <c r="D16" s="233">
        <f>E16+I16</f>
        <v>3135.68</v>
      </c>
      <c r="E16" s="233">
        <f>F16+G16+H16</f>
        <v>3135.68</v>
      </c>
      <c r="F16" s="233">
        <f>'B.02.PhanCap'!N35</f>
        <v>3135.68</v>
      </c>
      <c r="G16" s="219"/>
      <c r="H16" s="219"/>
      <c r="I16" s="219"/>
      <c r="J16" s="258"/>
      <c r="L16" s="221"/>
    </row>
    <row r="17" spans="1:12" s="220" customFormat="1" ht="31.5" customHeight="1">
      <c r="A17" s="222" t="s">
        <v>5</v>
      </c>
      <c r="B17" s="218" t="str">
        <f>'B.02.PhanCap'!B36</f>
        <v>Chi đầu tư các sự án</v>
      </c>
      <c r="C17" s="256"/>
      <c r="D17" s="233">
        <f t="shared" si="1"/>
        <v>28234.9</v>
      </c>
      <c r="E17" s="233">
        <f t="shared" si="2"/>
        <v>28234.9</v>
      </c>
      <c r="F17" s="233">
        <f>'B.02.PhanCap'!N36</f>
        <v>28234.9</v>
      </c>
      <c r="G17" s="219"/>
      <c r="H17" s="219"/>
      <c r="I17" s="219"/>
      <c r="J17" s="258"/>
      <c r="L17" s="221"/>
    </row>
    <row r="18" spans="1:12" s="220" customFormat="1" ht="33" customHeight="1">
      <c r="A18" s="222" t="s">
        <v>5</v>
      </c>
      <c r="B18" s="218" t="str">
        <f>'B.02.PhanCap'!B49</f>
        <v>Nguồn thu tiền sử dụng đất trong cân đối để lại cho xã</v>
      </c>
      <c r="C18" s="254"/>
      <c r="D18" s="233">
        <f t="shared" si="1"/>
        <v>2450</v>
      </c>
      <c r="E18" s="233">
        <f t="shared" si="2"/>
        <v>2450</v>
      </c>
      <c r="F18" s="233">
        <f>'B.02.PhanCap'!N49</f>
        <v>2450</v>
      </c>
      <c r="G18" s="219"/>
      <c r="H18" s="219"/>
      <c r="I18" s="219"/>
      <c r="J18" s="258"/>
      <c r="L18" s="221"/>
    </row>
    <row r="19" spans="1:10" s="225" customFormat="1" ht="39" customHeight="1">
      <c r="A19" s="228" t="s">
        <v>230</v>
      </c>
      <c r="B19" s="223" t="str">
        <f>'B.02.PhanCap'!B52</f>
        <v>Phân cấp hỗ trợ xây dựng nông thôn mới (Ưu tiên đầu tư các công trình GD-ĐT)</v>
      </c>
      <c r="C19" s="254">
        <v>2630</v>
      </c>
      <c r="D19" s="233">
        <f t="shared" si="1"/>
        <v>2630</v>
      </c>
      <c r="E19" s="233">
        <f t="shared" si="2"/>
        <v>2630</v>
      </c>
      <c r="F19" s="234">
        <f>'B.02.PhanCap'!N52</f>
        <v>2630</v>
      </c>
      <c r="G19" s="224"/>
      <c r="H19" s="219"/>
      <c r="I19" s="219"/>
      <c r="J19" s="258"/>
    </row>
    <row r="20" spans="1:10" s="225" customFormat="1" ht="39" customHeight="1">
      <c r="A20" s="228" t="s">
        <v>231</v>
      </c>
      <c r="B20" s="223" t="str">
        <f>'B.02.PhanCap'!B58</f>
        <v>Phân cấp hỗ trợ đầu tư các công trình cấp bách</v>
      </c>
      <c r="C20" s="254">
        <v>7500</v>
      </c>
      <c r="D20" s="233">
        <f t="shared" si="1"/>
        <v>7500</v>
      </c>
      <c r="E20" s="233">
        <f t="shared" si="2"/>
        <v>7500</v>
      </c>
      <c r="F20" s="234">
        <f>'B.02.PhanCap'!N58</f>
        <v>7500</v>
      </c>
      <c r="G20" s="224"/>
      <c r="H20" s="219"/>
      <c r="I20" s="219"/>
      <c r="J20" s="258"/>
    </row>
    <row r="21" spans="1:10" s="225" customFormat="1" ht="43.5" customHeight="1">
      <c r="A21" s="228" t="s">
        <v>232</v>
      </c>
      <c r="B21" s="223" t="str">
        <f>'B.02.PhanCap'!B66</f>
        <v>Phân cấp đầu tư từ nguồn thu XSKT (Ưu tiên đầu tư các công trình GD-ĐT thực hiện CT MTQG xây dựng nông thôn mới)</v>
      </c>
      <c r="C21" s="254">
        <v>870</v>
      </c>
      <c r="D21" s="233">
        <f t="shared" si="1"/>
        <v>870</v>
      </c>
      <c r="E21" s="233">
        <f t="shared" si="2"/>
        <v>870</v>
      </c>
      <c r="F21" s="234">
        <f>'B.02.PhanCap'!M66</f>
        <v>870</v>
      </c>
      <c r="G21" s="224"/>
      <c r="H21" s="219"/>
      <c r="I21" s="219"/>
      <c r="J21" s="259"/>
    </row>
  </sheetData>
  <sheetProtection/>
  <mergeCells count="18">
    <mergeCell ref="A1:J1"/>
    <mergeCell ref="D6:J6"/>
    <mergeCell ref="A7:A10"/>
    <mergeCell ref="B7:B10"/>
    <mergeCell ref="J7:J10"/>
    <mergeCell ref="D7:I7"/>
    <mergeCell ref="A2:J2"/>
    <mergeCell ref="I8:I10"/>
    <mergeCell ref="C7:C10"/>
    <mergeCell ref="C16:C17"/>
    <mergeCell ref="J11:J21"/>
    <mergeCell ref="F9:H9"/>
    <mergeCell ref="A3:J3"/>
    <mergeCell ref="E8:H8"/>
    <mergeCell ref="A4:J4"/>
    <mergeCell ref="A5:J5"/>
    <mergeCell ref="E9:E10"/>
    <mergeCell ref="D8:D10"/>
  </mergeCells>
  <printOptions/>
  <pageMargins left="0.35433070866141736" right="0.15748031496062992" top="1.02" bottom="0.5511811023622047" header="0.78" footer="0.1968503937007874"/>
  <pageSetup fitToHeight="0" horizontalDpi="600" verticalDpi="600" orientation="portrait" paperSize="9" scale="61" r:id="rId1"/>
  <headerFooter>
    <oddHeader>&amp;R&amp;12Biểu số 01/ĐT</oddHeader>
    <oddFooter>&amp;RTrang &amp;P/&amp;N</oddFooter>
  </headerFooter>
</worksheet>
</file>

<file path=xl/worksheets/sheet2.xml><?xml version="1.0" encoding="utf-8"?>
<worksheet xmlns="http://schemas.openxmlformats.org/spreadsheetml/2006/main" xmlns:r="http://schemas.openxmlformats.org/officeDocument/2006/relationships">
  <sheetPr>
    <tabColor rgb="FF00B050"/>
  </sheetPr>
  <dimension ref="A1:Z70"/>
  <sheetViews>
    <sheetView showZeros="0" zoomScale="70" zoomScaleNormal="70" zoomScaleSheetLayoutView="85" zoomScalePageLayoutView="0" workbookViewId="0" topLeftCell="A57">
      <selection activeCell="AH49" sqref="AH49"/>
    </sheetView>
  </sheetViews>
  <sheetFormatPr defaultColWidth="9.140625" defaultRowHeight="15"/>
  <cols>
    <col min="1" max="1" width="5.8515625" style="203" customWidth="1"/>
    <col min="2" max="2" width="50.57421875" style="244" customWidth="1"/>
    <col min="3" max="5" width="14.28125" style="203" customWidth="1"/>
    <col min="6" max="6" width="22.421875" style="203" customWidth="1"/>
    <col min="7" max="7" width="12.140625" style="201" customWidth="1"/>
    <col min="8" max="8" width="10.57421875" style="201" customWidth="1"/>
    <col min="9" max="9" width="10.421875" style="249" hidden="1" customWidth="1"/>
    <col min="10" max="10" width="11.00390625" style="249" hidden="1" customWidth="1"/>
    <col min="11" max="11" width="10.57421875" style="249" hidden="1" customWidth="1"/>
    <col min="12" max="12" width="11.00390625" style="249" hidden="1" customWidth="1"/>
    <col min="13" max="13" width="13.57421875" style="245" customWidth="1"/>
    <col min="14" max="14" width="14.421875" style="245" customWidth="1"/>
    <col min="15" max="15" width="22.57421875" style="201" customWidth="1"/>
    <col min="16" max="17" width="17.8515625" style="201" hidden="1" customWidth="1"/>
    <col min="18" max="18" width="18.28125" style="246" hidden="1" customWidth="1"/>
    <col min="19" max="22" width="0" style="246" hidden="1" customWidth="1"/>
    <col min="23" max="23" width="18.57421875" style="246" hidden="1" customWidth="1"/>
    <col min="24" max="26" width="0" style="246" hidden="1" customWidth="1"/>
    <col min="27" max="16384" width="9.140625" style="201" customWidth="1"/>
  </cols>
  <sheetData>
    <row r="1" spans="1:26" s="237" customFormat="1" ht="26.25" customHeight="1">
      <c r="A1" s="274" t="s">
        <v>210</v>
      </c>
      <c r="B1" s="274"/>
      <c r="C1" s="274"/>
      <c r="D1" s="274"/>
      <c r="E1" s="274"/>
      <c r="F1" s="274"/>
      <c r="G1" s="274"/>
      <c r="H1" s="274"/>
      <c r="I1" s="274"/>
      <c r="J1" s="274"/>
      <c r="K1" s="274"/>
      <c r="L1" s="274"/>
      <c r="M1" s="274"/>
      <c r="N1" s="274"/>
      <c r="O1" s="274"/>
      <c r="P1" s="230"/>
      <c r="Q1" s="230"/>
      <c r="R1" s="235"/>
      <c r="S1" s="236"/>
      <c r="T1" s="236"/>
      <c r="U1" s="236"/>
      <c r="V1" s="236"/>
      <c r="W1" s="236"/>
      <c r="X1" s="236"/>
      <c r="Y1" s="236"/>
      <c r="Z1" s="236"/>
    </row>
    <row r="2" spans="1:26" s="239" customFormat="1" ht="25.5" customHeight="1" hidden="1">
      <c r="A2" s="276" t="s">
        <v>198</v>
      </c>
      <c r="B2" s="276"/>
      <c r="C2" s="276"/>
      <c r="D2" s="276"/>
      <c r="E2" s="276"/>
      <c r="F2" s="276"/>
      <c r="G2" s="276"/>
      <c r="H2" s="276"/>
      <c r="I2" s="276"/>
      <c r="J2" s="276"/>
      <c r="K2" s="276"/>
      <c r="L2" s="276"/>
      <c r="M2" s="276"/>
      <c r="N2" s="276"/>
      <c r="O2" s="276"/>
      <c r="P2" s="229"/>
      <c r="Q2" s="229"/>
      <c r="R2" s="238"/>
      <c r="S2" s="238"/>
      <c r="T2" s="238"/>
      <c r="U2" s="238"/>
      <c r="V2" s="238"/>
      <c r="W2" s="238"/>
      <c r="X2" s="238"/>
      <c r="Y2" s="238"/>
      <c r="Z2" s="238"/>
    </row>
    <row r="3" spans="1:26" s="239" customFormat="1" ht="25.5" customHeight="1">
      <c r="A3" s="276" t="s">
        <v>285</v>
      </c>
      <c r="B3" s="276"/>
      <c r="C3" s="276"/>
      <c r="D3" s="276"/>
      <c r="E3" s="276"/>
      <c r="F3" s="276"/>
      <c r="G3" s="276"/>
      <c r="H3" s="276"/>
      <c r="I3" s="276"/>
      <c r="J3" s="276"/>
      <c r="K3" s="276"/>
      <c r="L3" s="276"/>
      <c r="M3" s="276"/>
      <c r="N3" s="276"/>
      <c r="O3" s="276"/>
      <c r="P3" s="229"/>
      <c r="Q3" s="229"/>
      <c r="R3" s="238"/>
      <c r="S3" s="238"/>
      <c r="T3" s="238"/>
      <c r="U3" s="238"/>
      <c r="V3" s="238"/>
      <c r="W3" s="238"/>
      <c r="X3" s="238"/>
      <c r="Y3" s="238"/>
      <c r="Z3" s="238"/>
    </row>
    <row r="4" spans="1:26" s="239" customFormat="1" ht="25.5" customHeight="1" hidden="1">
      <c r="A4" s="276" t="str">
        <f>'B.01_TH'!A4</f>
        <v>(Kèm theo Tờ trình số      /TTr-PTCKH ngày        /       /2019 của Phòng Tài chính - Kế hoạch huyện)</v>
      </c>
      <c r="B4" s="276"/>
      <c r="C4" s="276"/>
      <c r="D4" s="276"/>
      <c r="E4" s="276"/>
      <c r="F4" s="276"/>
      <c r="G4" s="276"/>
      <c r="H4" s="276"/>
      <c r="I4" s="276"/>
      <c r="J4" s="276"/>
      <c r="K4" s="276"/>
      <c r="L4" s="276"/>
      <c r="M4" s="276"/>
      <c r="N4" s="276"/>
      <c r="O4" s="276"/>
      <c r="P4" s="229"/>
      <c r="Q4" s="229"/>
      <c r="R4" s="238"/>
      <c r="S4" s="238"/>
      <c r="T4" s="238"/>
      <c r="U4" s="238"/>
      <c r="V4" s="238"/>
      <c r="W4" s="238"/>
      <c r="X4" s="238"/>
      <c r="Y4" s="238"/>
      <c r="Z4" s="238"/>
    </row>
    <row r="5" spans="1:26" s="239" customFormat="1" ht="25.5" customHeight="1" hidden="1">
      <c r="A5" s="276" t="str">
        <f>'B.01_TH'!A5</f>
        <v>(Kèm theo Quyết định số          /QĐ-UBND ngày      /       /2019 của Ủy ban nhân dân huyện Ia H'D'rai)</v>
      </c>
      <c r="B5" s="276"/>
      <c r="C5" s="276"/>
      <c r="D5" s="276"/>
      <c r="E5" s="276"/>
      <c r="F5" s="276"/>
      <c r="G5" s="276"/>
      <c r="H5" s="276"/>
      <c r="I5" s="276"/>
      <c r="J5" s="276"/>
      <c r="K5" s="276"/>
      <c r="L5" s="276"/>
      <c r="M5" s="276"/>
      <c r="N5" s="276"/>
      <c r="O5" s="276"/>
      <c r="P5" s="229"/>
      <c r="Q5" s="229"/>
      <c r="R5" s="238"/>
      <c r="S5" s="238"/>
      <c r="T5" s="238"/>
      <c r="U5" s="238"/>
      <c r="V5" s="238"/>
      <c r="W5" s="238"/>
      <c r="X5" s="238"/>
      <c r="Y5" s="238"/>
      <c r="Z5" s="238"/>
    </row>
    <row r="6" spans="1:26" ht="16.5">
      <c r="A6" s="196"/>
      <c r="B6" s="197"/>
      <c r="C6" s="196"/>
      <c r="D6" s="196"/>
      <c r="E6" s="196"/>
      <c r="F6" s="275"/>
      <c r="G6" s="275"/>
      <c r="H6" s="275"/>
      <c r="I6" s="275"/>
      <c r="J6" s="275"/>
      <c r="K6" s="275"/>
      <c r="L6" s="275"/>
      <c r="M6" s="275"/>
      <c r="N6" s="275"/>
      <c r="O6" s="275"/>
      <c r="P6" s="231"/>
      <c r="Q6" s="231"/>
      <c r="R6" s="204"/>
      <c r="S6" s="204"/>
      <c r="T6" s="204"/>
      <c r="U6" s="204"/>
      <c r="V6" s="204"/>
      <c r="W6" s="204"/>
      <c r="X6" s="204"/>
      <c r="Y6" s="204"/>
      <c r="Z6" s="204"/>
    </row>
    <row r="7" spans="1:26" s="241" customFormat="1" ht="41.25" customHeight="1">
      <c r="A7" s="314" t="s">
        <v>1</v>
      </c>
      <c r="B7" s="314" t="s">
        <v>29</v>
      </c>
      <c r="C7" s="314" t="s">
        <v>204</v>
      </c>
      <c r="D7" s="315" t="s">
        <v>262</v>
      </c>
      <c r="E7" s="315" t="s">
        <v>263</v>
      </c>
      <c r="F7" s="314" t="s">
        <v>9</v>
      </c>
      <c r="G7" s="314"/>
      <c r="H7" s="314"/>
      <c r="I7" s="316"/>
      <c r="J7" s="316"/>
      <c r="K7" s="316"/>
      <c r="L7" s="316"/>
      <c r="M7" s="317" t="s">
        <v>216</v>
      </c>
      <c r="N7" s="317"/>
      <c r="O7" s="314" t="s">
        <v>3</v>
      </c>
      <c r="P7" s="318"/>
      <c r="Q7" s="318"/>
      <c r="R7" s="319"/>
      <c r="S7" s="240"/>
      <c r="T7" s="240"/>
      <c r="U7" s="240"/>
      <c r="V7" s="240"/>
      <c r="W7" s="240"/>
      <c r="X7" s="240"/>
      <c r="Y7" s="240"/>
      <c r="Z7" s="240"/>
    </row>
    <row r="8" spans="1:26" s="200" customFormat="1" ht="12.75" customHeight="1">
      <c r="A8" s="314"/>
      <c r="B8" s="314"/>
      <c r="C8" s="314"/>
      <c r="D8" s="320"/>
      <c r="E8" s="320"/>
      <c r="F8" s="314"/>
      <c r="G8" s="314"/>
      <c r="H8" s="314"/>
      <c r="I8" s="314" t="s">
        <v>218</v>
      </c>
      <c r="J8" s="314"/>
      <c r="K8" s="314" t="s">
        <v>261</v>
      </c>
      <c r="L8" s="314"/>
      <c r="M8" s="317"/>
      <c r="N8" s="317"/>
      <c r="O8" s="314"/>
      <c r="P8" s="321" t="s">
        <v>3</v>
      </c>
      <c r="Q8" s="322" t="s">
        <v>3</v>
      </c>
      <c r="R8" s="323"/>
      <c r="S8" s="199"/>
      <c r="T8" s="199"/>
      <c r="U8" s="199"/>
      <c r="V8" s="199"/>
      <c r="W8" s="242" t="e">
        <f>#REF!+#REF!+#REF!+#REF!+#REF!+#REF!+#REF!+#REF!+#REF!+#REF!</f>
        <v>#REF!</v>
      </c>
      <c r="X8" s="199"/>
      <c r="Y8" s="199"/>
      <c r="Z8" s="199"/>
    </row>
    <row r="9" spans="1:26" s="200" customFormat="1" ht="41.25" customHeight="1">
      <c r="A9" s="314"/>
      <c r="B9" s="314"/>
      <c r="C9" s="314"/>
      <c r="D9" s="320"/>
      <c r="E9" s="320"/>
      <c r="F9" s="314" t="s">
        <v>125</v>
      </c>
      <c r="G9" s="314" t="s">
        <v>10</v>
      </c>
      <c r="H9" s="314" t="s">
        <v>73</v>
      </c>
      <c r="I9" s="314" t="s">
        <v>214</v>
      </c>
      <c r="J9" s="314" t="s">
        <v>73</v>
      </c>
      <c r="K9" s="314" t="s">
        <v>214</v>
      </c>
      <c r="L9" s="314" t="s">
        <v>73</v>
      </c>
      <c r="M9" s="317" t="s">
        <v>214</v>
      </c>
      <c r="N9" s="317" t="s">
        <v>73</v>
      </c>
      <c r="O9" s="314"/>
      <c r="P9" s="321"/>
      <c r="Q9" s="322"/>
      <c r="R9" s="323"/>
      <c r="S9" s="199"/>
      <c r="T9" s="243"/>
      <c r="U9" s="199"/>
      <c r="V9" s="199"/>
      <c r="W9" s="242" t="e">
        <f>#REF!+#REF!+#REF!+#REF!</f>
        <v>#REF!</v>
      </c>
      <c r="X9" s="199"/>
      <c r="Y9" s="199"/>
      <c r="Z9" s="199"/>
    </row>
    <row r="10" spans="1:26" s="200" customFormat="1" ht="61.5" customHeight="1">
      <c r="A10" s="314"/>
      <c r="B10" s="314"/>
      <c r="C10" s="314"/>
      <c r="D10" s="324"/>
      <c r="E10" s="324"/>
      <c r="F10" s="314"/>
      <c r="G10" s="314"/>
      <c r="H10" s="314"/>
      <c r="I10" s="314"/>
      <c r="J10" s="314"/>
      <c r="K10" s="314"/>
      <c r="L10" s="314"/>
      <c r="M10" s="317"/>
      <c r="N10" s="317"/>
      <c r="O10" s="314"/>
      <c r="P10" s="321"/>
      <c r="Q10" s="322"/>
      <c r="R10" s="323"/>
      <c r="S10" s="199"/>
      <c r="T10" s="199"/>
      <c r="U10" s="199"/>
      <c r="V10" s="199"/>
      <c r="W10" s="199"/>
      <c r="X10" s="199"/>
      <c r="Y10" s="199"/>
      <c r="Z10" s="199"/>
    </row>
    <row r="11" spans="1:26" s="241" customFormat="1" ht="33" customHeight="1">
      <c r="A11" s="325"/>
      <c r="B11" s="325" t="s">
        <v>238</v>
      </c>
      <c r="C11" s="325"/>
      <c r="D11" s="325"/>
      <c r="E11" s="325"/>
      <c r="F11" s="326"/>
      <c r="G11" s="326"/>
      <c r="H11" s="326"/>
      <c r="I11" s="326"/>
      <c r="J11" s="326"/>
      <c r="K11" s="326"/>
      <c r="L11" s="326"/>
      <c r="M11" s="327">
        <f>M13+M33+M52+M58+M66</f>
        <v>51746.579993</v>
      </c>
      <c r="N11" s="327">
        <f>N13+N33+N52+N58+N66</f>
        <v>51746.58</v>
      </c>
      <c r="O11" s="328"/>
      <c r="P11" s="329"/>
      <c r="Q11" s="329"/>
      <c r="R11" s="319"/>
      <c r="S11" s="240"/>
      <c r="T11" s="240"/>
      <c r="U11" s="240"/>
      <c r="V11" s="240"/>
      <c r="W11" s="240"/>
      <c r="X11" s="240"/>
      <c r="Y11" s="240"/>
      <c r="Z11" s="240"/>
    </row>
    <row r="12" spans="1:26" s="241" customFormat="1" ht="41.25" customHeight="1">
      <c r="A12" s="325" t="s">
        <v>4</v>
      </c>
      <c r="B12" s="330" t="s">
        <v>236</v>
      </c>
      <c r="C12" s="325"/>
      <c r="D12" s="325"/>
      <c r="E12" s="325"/>
      <c r="F12" s="326"/>
      <c r="G12" s="326"/>
      <c r="H12" s="326"/>
      <c r="I12" s="326"/>
      <c r="J12" s="326"/>
      <c r="K12" s="326"/>
      <c r="L12" s="326"/>
      <c r="M12" s="327">
        <f>M13+M33+M52+M58+M66</f>
        <v>51746.579993</v>
      </c>
      <c r="N12" s="327">
        <f>N13+N33+N52+N58+N66</f>
        <v>51746.58</v>
      </c>
      <c r="O12" s="328"/>
      <c r="P12" s="329"/>
      <c r="Q12" s="329"/>
      <c r="R12" s="319"/>
      <c r="S12" s="240"/>
      <c r="T12" s="240"/>
      <c r="U12" s="240"/>
      <c r="V12" s="240"/>
      <c r="W12" s="240"/>
      <c r="X12" s="240"/>
      <c r="Y12" s="240"/>
      <c r="Z12" s="240"/>
    </row>
    <row r="13" spans="1:26" s="248" customFormat="1" ht="64.5" customHeight="1">
      <c r="A13" s="325">
        <v>1</v>
      </c>
      <c r="B13" s="330" t="s">
        <v>237</v>
      </c>
      <c r="C13" s="325"/>
      <c r="D13" s="325"/>
      <c r="E13" s="325"/>
      <c r="F13" s="325"/>
      <c r="G13" s="326">
        <f>G14+G30</f>
        <v>0</v>
      </c>
      <c r="H13" s="326">
        <f>H14+H30</f>
        <v>0</v>
      </c>
      <c r="I13" s="326"/>
      <c r="J13" s="326"/>
      <c r="K13" s="326">
        <f>K14+K30</f>
        <v>0</v>
      </c>
      <c r="L13" s="326">
        <f>L14+L30</f>
        <v>0</v>
      </c>
      <c r="M13" s="327">
        <f>M14+M30</f>
        <v>5926</v>
      </c>
      <c r="N13" s="327">
        <f>N14+N30</f>
        <v>5926</v>
      </c>
      <c r="O13" s="328"/>
      <c r="P13" s="329"/>
      <c r="Q13" s="329"/>
      <c r="R13" s="331" t="s">
        <v>134</v>
      </c>
      <c r="S13" s="247"/>
      <c r="T13" s="247"/>
      <c r="U13" s="247"/>
      <c r="V13" s="247"/>
      <c r="W13" s="247"/>
      <c r="X13" s="247"/>
      <c r="Y13" s="247"/>
      <c r="Z13" s="247"/>
    </row>
    <row r="14" spans="1:26" s="200" customFormat="1" ht="32.25" customHeight="1">
      <c r="A14" s="325" t="s">
        <v>26</v>
      </c>
      <c r="B14" s="330" t="s">
        <v>33</v>
      </c>
      <c r="C14" s="325"/>
      <c r="D14" s="325"/>
      <c r="E14" s="325"/>
      <c r="F14" s="325"/>
      <c r="G14" s="326"/>
      <c r="H14" s="326"/>
      <c r="I14" s="326"/>
      <c r="J14" s="326"/>
      <c r="K14" s="326">
        <f>SUM(K15:K29)</f>
        <v>0</v>
      </c>
      <c r="L14" s="326">
        <f>SUM(L15:L29)</f>
        <v>0</v>
      </c>
      <c r="M14" s="327">
        <f>SUM(M15:M29)</f>
        <v>2750</v>
      </c>
      <c r="N14" s="327">
        <f>SUM(N15:N29)</f>
        <v>2750</v>
      </c>
      <c r="O14" s="328"/>
      <c r="P14" s="329"/>
      <c r="Q14" s="329"/>
      <c r="R14" s="331"/>
      <c r="S14" s="199"/>
      <c r="T14" s="199"/>
      <c r="U14" s="199"/>
      <c r="V14" s="199"/>
      <c r="W14" s="199"/>
      <c r="X14" s="199"/>
      <c r="Y14" s="199"/>
      <c r="Z14" s="199"/>
    </row>
    <row r="15" spans="1:26" s="200" customFormat="1" ht="49.5">
      <c r="A15" s="332" t="s">
        <v>5</v>
      </c>
      <c r="B15" s="333" t="s">
        <v>211</v>
      </c>
      <c r="C15" s="334" t="s">
        <v>282</v>
      </c>
      <c r="D15" s="334" t="s">
        <v>44</v>
      </c>
      <c r="E15" s="334" t="s">
        <v>264</v>
      </c>
      <c r="F15" s="334"/>
      <c r="G15" s="335">
        <v>4500</v>
      </c>
      <c r="H15" s="335">
        <v>4500</v>
      </c>
      <c r="I15" s="336">
        <v>500</v>
      </c>
      <c r="J15" s="336">
        <v>500</v>
      </c>
      <c r="K15" s="336"/>
      <c r="L15" s="336"/>
      <c r="M15" s="337">
        <v>200</v>
      </c>
      <c r="N15" s="337">
        <v>200</v>
      </c>
      <c r="O15" s="338"/>
      <c r="P15" s="339"/>
      <c r="Q15" s="339"/>
      <c r="R15" s="331"/>
      <c r="S15" s="199"/>
      <c r="T15" s="199"/>
      <c r="U15" s="199"/>
      <c r="V15" s="199"/>
      <c r="W15" s="199"/>
      <c r="X15" s="199"/>
      <c r="Y15" s="199"/>
      <c r="Z15" s="199"/>
    </row>
    <row r="16" spans="1:26" s="200" customFormat="1" ht="66">
      <c r="A16" s="332" t="s">
        <v>5</v>
      </c>
      <c r="B16" s="333" t="s">
        <v>212</v>
      </c>
      <c r="C16" s="334" t="s">
        <v>283</v>
      </c>
      <c r="D16" s="334" t="s">
        <v>44</v>
      </c>
      <c r="E16" s="334" t="s">
        <v>264</v>
      </c>
      <c r="F16" s="334"/>
      <c r="G16" s="335">
        <v>750</v>
      </c>
      <c r="H16" s="335">
        <v>750</v>
      </c>
      <c r="I16" s="336">
        <v>50</v>
      </c>
      <c r="J16" s="336">
        <v>50</v>
      </c>
      <c r="K16" s="336"/>
      <c r="L16" s="336"/>
      <c r="M16" s="337">
        <v>50</v>
      </c>
      <c r="N16" s="337">
        <v>50</v>
      </c>
      <c r="O16" s="338"/>
      <c r="P16" s="339"/>
      <c r="Q16" s="339"/>
      <c r="R16" s="331"/>
      <c r="S16" s="199"/>
      <c r="T16" s="199"/>
      <c r="U16" s="199"/>
      <c r="V16" s="199"/>
      <c r="W16" s="199"/>
      <c r="X16" s="199"/>
      <c r="Y16" s="199"/>
      <c r="Z16" s="199"/>
    </row>
    <row r="17" spans="1:26" s="200" customFormat="1" ht="99">
      <c r="A17" s="332" t="s">
        <v>5</v>
      </c>
      <c r="B17" s="333" t="s">
        <v>213</v>
      </c>
      <c r="C17" s="334" t="s">
        <v>240</v>
      </c>
      <c r="D17" s="334" t="s">
        <v>44</v>
      </c>
      <c r="E17" s="334" t="s">
        <v>265</v>
      </c>
      <c r="F17" s="334"/>
      <c r="G17" s="335">
        <v>1285</v>
      </c>
      <c r="H17" s="335">
        <v>1285</v>
      </c>
      <c r="I17" s="336">
        <v>100</v>
      </c>
      <c r="J17" s="336">
        <v>100</v>
      </c>
      <c r="K17" s="336"/>
      <c r="L17" s="336"/>
      <c r="M17" s="337">
        <v>100</v>
      </c>
      <c r="N17" s="337">
        <v>100</v>
      </c>
      <c r="O17" s="338"/>
      <c r="P17" s="339"/>
      <c r="Q17" s="339"/>
      <c r="R17" s="331"/>
      <c r="S17" s="199"/>
      <c r="T17" s="199"/>
      <c r="U17" s="199"/>
      <c r="V17" s="199"/>
      <c r="W17" s="199"/>
      <c r="X17" s="199"/>
      <c r="Y17" s="199"/>
      <c r="Z17" s="199"/>
    </row>
    <row r="18" spans="1:26" s="200" customFormat="1" ht="33">
      <c r="A18" s="332" t="s">
        <v>5</v>
      </c>
      <c r="B18" s="333" t="s">
        <v>241</v>
      </c>
      <c r="C18" s="334" t="s">
        <v>35</v>
      </c>
      <c r="D18" s="334" t="s">
        <v>44</v>
      </c>
      <c r="E18" s="334" t="s">
        <v>265</v>
      </c>
      <c r="F18" s="334"/>
      <c r="G18" s="335">
        <f>H18</f>
        <v>1628</v>
      </c>
      <c r="H18" s="335">
        <v>1628</v>
      </c>
      <c r="I18" s="336">
        <v>200</v>
      </c>
      <c r="J18" s="336">
        <v>200</v>
      </c>
      <c r="K18" s="336"/>
      <c r="L18" s="336"/>
      <c r="M18" s="337">
        <v>200</v>
      </c>
      <c r="N18" s="337">
        <v>200</v>
      </c>
      <c r="O18" s="338"/>
      <c r="P18" s="339"/>
      <c r="Q18" s="339"/>
      <c r="R18" s="331"/>
      <c r="S18" s="199"/>
      <c r="T18" s="199"/>
      <c r="U18" s="199"/>
      <c r="V18" s="199"/>
      <c r="W18" s="199"/>
      <c r="X18" s="199"/>
      <c r="Y18" s="199"/>
      <c r="Z18" s="199"/>
    </row>
    <row r="19" spans="1:26" s="200" customFormat="1" ht="33">
      <c r="A19" s="332" t="s">
        <v>5</v>
      </c>
      <c r="B19" s="333" t="s">
        <v>242</v>
      </c>
      <c r="C19" s="334" t="s">
        <v>35</v>
      </c>
      <c r="D19" s="334" t="s">
        <v>44</v>
      </c>
      <c r="E19" s="334" t="s">
        <v>265</v>
      </c>
      <c r="F19" s="334"/>
      <c r="G19" s="335">
        <f>H19</f>
        <v>1948</v>
      </c>
      <c r="H19" s="335">
        <v>1948</v>
      </c>
      <c r="I19" s="336">
        <v>200</v>
      </c>
      <c r="J19" s="336">
        <v>200</v>
      </c>
      <c r="K19" s="336"/>
      <c r="L19" s="336"/>
      <c r="M19" s="337">
        <v>200</v>
      </c>
      <c r="N19" s="337">
        <v>200</v>
      </c>
      <c r="O19" s="338"/>
      <c r="P19" s="339"/>
      <c r="Q19" s="339"/>
      <c r="R19" s="331"/>
      <c r="S19" s="199"/>
      <c r="T19" s="199"/>
      <c r="U19" s="199"/>
      <c r="V19" s="199"/>
      <c r="W19" s="199"/>
      <c r="X19" s="199"/>
      <c r="Y19" s="199"/>
      <c r="Z19" s="199"/>
    </row>
    <row r="20" spans="1:26" s="200" customFormat="1" ht="33">
      <c r="A20" s="332" t="s">
        <v>5</v>
      </c>
      <c r="B20" s="333" t="s">
        <v>243</v>
      </c>
      <c r="C20" s="334" t="s">
        <v>35</v>
      </c>
      <c r="D20" s="334" t="s">
        <v>44</v>
      </c>
      <c r="E20" s="334" t="s">
        <v>265</v>
      </c>
      <c r="F20" s="334"/>
      <c r="G20" s="335">
        <v>5608</v>
      </c>
      <c r="H20" s="335">
        <f>G20</f>
        <v>5608</v>
      </c>
      <c r="I20" s="336">
        <v>200</v>
      </c>
      <c r="J20" s="336">
        <v>200</v>
      </c>
      <c r="K20" s="336"/>
      <c r="L20" s="336"/>
      <c r="M20" s="337">
        <v>200</v>
      </c>
      <c r="N20" s="337">
        <v>200</v>
      </c>
      <c r="O20" s="338"/>
      <c r="P20" s="339"/>
      <c r="Q20" s="339"/>
      <c r="R20" s="331"/>
      <c r="S20" s="199"/>
      <c r="T20" s="199"/>
      <c r="U20" s="199"/>
      <c r="V20" s="199"/>
      <c r="W20" s="199"/>
      <c r="X20" s="199"/>
      <c r="Y20" s="199"/>
      <c r="Z20" s="199"/>
    </row>
    <row r="21" spans="1:26" s="200" customFormat="1" ht="33">
      <c r="A21" s="332" t="s">
        <v>5</v>
      </c>
      <c r="B21" s="333" t="s">
        <v>244</v>
      </c>
      <c r="C21" s="334" t="s">
        <v>35</v>
      </c>
      <c r="D21" s="334" t="s">
        <v>44</v>
      </c>
      <c r="E21" s="334" t="s">
        <v>265</v>
      </c>
      <c r="F21" s="334"/>
      <c r="G21" s="335">
        <v>5890</v>
      </c>
      <c r="H21" s="335">
        <f>G21</f>
        <v>5890</v>
      </c>
      <c r="I21" s="336">
        <v>200</v>
      </c>
      <c r="J21" s="336">
        <v>200</v>
      </c>
      <c r="K21" s="336"/>
      <c r="L21" s="336"/>
      <c r="M21" s="337">
        <v>200</v>
      </c>
      <c r="N21" s="337">
        <v>200</v>
      </c>
      <c r="O21" s="338"/>
      <c r="P21" s="339"/>
      <c r="Q21" s="339"/>
      <c r="R21" s="331"/>
      <c r="S21" s="199"/>
      <c r="T21" s="199"/>
      <c r="U21" s="199"/>
      <c r="V21" s="199"/>
      <c r="W21" s="199"/>
      <c r="X21" s="199"/>
      <c r="Y21" s="199"/>
      <c r="Z21" s="199"/>
    </row>
    <row r="22" spans="1:26" s="200" customFormat="1" ht="33">
      <c r="A22" s="332" t="s">
        <v>5</v>
      </c>
      <c r="B22" s="333" t="s">
        <v>245</v>
      </c>
      <c r="C22" s="334" t="s">
        <v>35</v>
      </c>
      <c r="D22" s="334" t="s">
        <v>44</v>
      </c>
      <c r="E22" s="334" t="s">
        <v>265</v>
      </c>
      <c r="F22" s="334"/>
      <c r="G22" s="335">
        <f>H22</f>
        <v>5643</v>
      </c>
      <c r="H22" s="335">
        <v>5643</v>
      </c>
      <c r="I22" s="336">
        <v>200</v>
      </c>
      <c r="J22" s="336">
        <v>200</v>
      </c>
      <c r="K22" s="336"/>
      <c r="L22" s="336"/>
      <c r="M22" s="337">
        <v>200</v>
      </c>
      <c r="N22" s="337">
        <v>200</v>
      </c>
      <c r="O22" s="338"/>
      <c r="P22" s="339"/>
      <c r="Q22" s="339"/>
      <c r="R22" s="331"/>
      <c r="S22" s="199"/>
      <c r="T22" s="199"/>
      <c r="U22" s="199"/>
      <c r="V22" s="199"/>
      <c r="W22" s="199"/>
      <c r="X22" s="199"/>
      <c r="Y22" s="199"/>
      <c r="Z22" s="199"/>
    </row>
    <row r="23" spans="1:26" s="200" customFormat="1" ht="33">
      <c r="A23" s="332" t="s">
        <v>5</v>
      </c>
      <c r="B23" s="333" t="s">
        <v>239</v>
      </c>
      <c r="C23" s="334" t="s">
        <v>35</v>
      </c>
      <c r="D23" s="334" t="s">
        <v>44</v>
      </c>
      <c r="E23" s="334" t="s">
        <v>265</v>
      </c>
      <c r="F23" s="334"/>
      <c r="G23" s="335">
        <f aca="true" t="shared" si="0" ref="G23:G29">H23</f>
        <v>7851</v>
      </c>
      <c r="H23" s="335">
        <v>7851</v>
      </c>
      <c r="I23" s="336">
        <v>200</v>
      </c>
      <c r="J23" s="336">
        <v>200</v>
      </c>
      <c r="K23" s="336"/>
      <c r="L23" s="336"/>
      <c r="M23" s="337">
        <v>200</v>
      </c>
      <c r="N23" s="337">
        <v>200</v>
      </c>
      <c r="O23" s="338"/>
      <c r="P23" s="339"/>
      <c r="Q23" s="339"/>
      <c r="R23" s="331"/>
      <c r="S23" s="199"/>
      <c r="T23" s="199"/>
      <c r="U23" s="199"/>
      <c r="V23" s="199"/>
      <c r="W23" s="199"/>
      <c r="X23" s="199"/>
      <c r="Y23" s="199"/>
      <c r="Z23" s="199"/>
    </row>
    <row r="24" spans="1:26" s="200" customFormat="1" ht="33">
      <c r="A24" s="332" t="s">
        <v>5</v>
      </c>
      <c r="B24" s="333" t="s">
        <v>246</v>
      </c>
      <c r="C24" s="334" t="s">
        <v>35</v>
      </c>
      <c r="D24" s="334" t="s">
        <v>44</v>
      </c>
      <c r="E24" s="334" t="s">
        <v>265</v>
      </c>
      <c r="F24" s="334"/>
      <c r="G24" s="335">
        <f t="shared" si="0"/>
        <v>3808</v>
      </c>
      <c r="H24" s="335">
        <v>3808</v>
      </c>
      <c r="I24" s="336">
        <v>200</v>
      </c>
      <c r="J24" s="336">
        <v>200</v>
      </c>
      <c r="K24" s="336"/>
      <c r="L24" s="336"/>
      <c r="M24" s="337">
        <v>200</v>
      </c>
      <c r="N24" s="337">
        <v>200</v>
      </c>
      <c r="O24" s="338"/>
      <c r="P24" s="339"/>
      <c r="Q24" s="339"/>
      <c r="R24" s="331"/>
      <c r="S24" s="199"/>
      <c r="T24" s="199"/>
      <c r="U24" s="199"/>
      <c r="V24" s="199"/>
      <c r="W24" s="199"/>
      <c r="X24" s="199"/>
      <c r="Y24" s="199"/>
      <c r="Z24" s="199"/>
    </row>
    <row r="25" spans="1:26" s="200" customFormat="1" ht="33">
      <c r="A25" s="332" t="s">
        <v>5</v>
      </c>
      <c r="B25" s="333" t="s">
        <v>247</v>
      </c>
      <c r="C25" s="334" t="s">
        <v>35</v>
      </c>
      <c r="D25" s="334" t="s">
        <v>44</v>
      </c>
      <c r="E25" s="334" t="s">
        <v>265</v>
      </c>
      <c r="F25" s="334"/>
      <c r="G25" s="335">
        <f t="shared" si="0"/>
        <v>5957</v>
      </c>
      <c r="H25" s="335">
        <v>5957</v>
      </c>
      <c r="I25" s="336">
        <v>200</v>
      </c>
      <c r="J25" s="336">
        <v>200</v>
      </c>
      <c r="K25" s="336"/>
      <c r="L25" s="336"/>
      <c r="M25" s="337">
        <v>200</v>
      </c>
      <c r="N25" s="337">
        <v>200</v>
      </c>
      <c r="O25" s="338"/>
      <c r="P25" s="339"/>
      <c r="Q25" s="339"/>
      <c r="R25" s="331"/>
      <c r="S25" s="199"/>
      <c r="T25" s="199"/>
      <c r="U25" s="199"/>
      <c r="V25" s="199"/>
      <c r="W25" s="199"/>
      <c r="X25" s="199"/>
      <c r="Y25" s="199"/>
      <c r="Z25" s="199"/>
    </row>
    <row r="26" spans="1:26" s="200" customFormat="1" ht="33">
      <c r="A26" s="332" t="s">
        <v>5</v>
      </c>
      <c r="B26" s="333" t="s">
        <v>248</v>
      </c>
      <c r="C26" s="334" t="s">
        <v>35</v>
      </c>
      <c r="D26" s="334" t="s">
        <v>44</v>
      </c>
      <c r="E26" s="334" t="s">
        <v>265</v>
      </c>
      <c r="F26" s="334"/>
      <c r="G26" s="335">
        <f t="shared" si="0"/>
        <v>4230</v>
      </c>
      <c r="H26" s="335">
        <v>4230</v>
      </c>
      <c r="I26" s="336">
        <v>200</v>
      </c>
      <c r="J26" s="336">
        <v>200</v>
      </c>
      <c r="K26" s="336"/>
      <c r="L26" s="336"/>
      <c r="M26" s="337">
        <v>200</v>
      </c>
      <c r="N26" s="337">
        <v>200</v>
      </c>
      <c r="O26" s="338"/>
      <c r="P26" s="339"/>
      <c r="Q26" s="339"/>
      <c r="R26" s="331"/>
      <c r="S26" s="199"/>
      <c r="T26" s="199"/>
      <c r="U26" s="199"/>
      <c r="V26" s="199"/>
      <c r="W26" s="199"/>
      <c r="X26" s="199"/>
      <c r="Y26" s="199"/>
      <c r="Z26" s="199"/>
    </row>
    <row r="27" spans="1:26" s="200" customFormat="1" ht="33">
      <c r="A27" s="332" t="s">
        <v>5</v>
      </c>
      <c r="B27" s="333" t="s">
        <v>249</v>
      </c>
      <c r="C27" s="334" t="s">
        <v>35</v>
      </c>
      <c r="D27" s="334" t="s">
        <v>44</v>
      </c>
      <c r="E27" s="334" t="s">
        <v>265</v>
      </c>
      <c r="F27" s="334"/>
      <c r="G27" s="335">
        <f t="shared" si="0"/>
        <v>1968</v>
      </c>
      <c r="H27" s="335">
        <v>1968</v>
      </c>
      <c r="I27" s="336">
        <v>200</v>
      </c>
      <c r="J27" s="336">
        <v>200</v>
      </c>
      <c r="K27" s="336"/>
      <c r="L27" s="336"/>
      <c r="M27" s="337">
        <v>200</v>
      </c>
      <c r="N27" s="337">
        <v>200</v>
      </c>
      <c r="O27" s="338"/>
      <c r="P27" s="339"/>
      <c r="Q27" s="339"/>
      <c r="R27" s="331"/>
      <c r="S27" s="199"/>
      <c r="T27" s="199"/>
      <c r="U27" s="199"/>
      <c r="V27" s="199"/>
      <c r="W27" s="199"/>
      <c r="X27" s="199"/>
      <c r="Y27" s="199"/>
      <c r="Z27" s="199"/>
    </row>
    <row r="28" spans="1:26" s="200" customFormat="1" ht="33">
      <c r="A28" s="332" t="s">
        <v>5</v>
      </c>
      <c r="B28" s="333" t="s">
        <v>250</v>
      </c>
      <c r="C28" s="334" t="s">
        <v>35</v>
      </c>
      <c r="D28" s="334" t="s">
        <v>44</v>
      </c>
      <c r="E28" s="334" t="s">
        <v>265</v>
      </c>
      <c r="F28" s="334"/>
      <c r="G28" s="335">
        <f t="shared" si="0"/>
        <v>1968</v>
      </c>
      <c r="H28" s="335">
        <v>1968</v>
      </c>
      <c r="I28" s="336">
        <v>200</v>
      </c>
      <c r="J28" s="336">
        <v>200</v>
      </c>
      <c r="K28" s="336"/>
      <c r="L28" s="336"/>
      <c r="M28" s="337">
        <v>200</v>
      </c>
      <c r="N28" s="337">
        <v>200</v>
      </c>
      <c r="O28" s="338"/>
      <c r="P28" s="339"/>
      <c r="Q28" s="339"/>
      <c r="R28" s="331"/>
      <c r="S28" s="199"/>
      <c r="T28" s="199"/>
      <c r="U28" s="199"/>
      <c r="V28" s="199"/>
      <c r="W28" s="199"/>
      <c r="X28" s="199"/>
      <c r="Y28" s="199"/>
      <c r="Z28" s="199"/>
    </row>
    <row r="29" spans="1:26" s="200" customFormat="1" ht="33">
      <c r="A29" s="332" t="s">
        <v>5</v>
      </c>
      <c r="B29" s="333" t="s">
        <v>251</v>
      </c>
      <c r="C29" s="334" t="s">
        <v>35</v>
      </c>
      <c r="D29" s="334" t="s">
        <v>44</v>
      </c>
      <c r="E29" s="334" t="s">
        <v>265</v>
      </c>
      <c r="F29" s="334"/>
      <c r="G29" s="335">
        <f t="shared" si="0"/>
        <v>1968</v>
      </c>
      <c r="H29" s="335">
        <v>1968</v>
      </c>
      <c r="I29" s="336">
        <v>200</v>
      </c>
      <c r="J29" s="336">
        <v>200</v>
      </c>
      <c r="K29" s="336"/>
      <c r="L29" s="336"/>
      <c r="M29" s="337">
        <v>200</v>
      </c>
      <c r="N29" s="337">
        <v>200</v>
      </c>
      <c r="O29" s="338"/>
      <c r="P29" s="339"/>
      <c r="Q29" s="339"/>
      <c r="R29" s="331"/>
      <c r="S29" s="199"/>
      <c r="T29" s="199"/>
      <c r="U29" s="199"/>
      <c r="V29" s="199"/>
      <c r="W29" s="199"/>
      <c r="X29" s="199"/>
      <c r="Y29" s="199"/>
      <c r="Z29" s="199"/>
    </row>
    <row r="30" spans="1:26" s="200" customFormat="1" ht="38.25" customHeight="1">
      <c r="A30" s="340" t="s">
        <v>27</v>
      </c>
      <c r="B30" s="330" t="s">
        <v>277</v>
      </c>
      <c r="C30" s="325"/>
      <c r="D30" s="325"/>
      <c r="E30" s="325"/>
      <c r="F30" s="325"/>
      <c r="G30" s="341"/>
      <c r="H30" s="341"/>
      <c r="I30" s="326"/>
      <c r="J30" s="326"/>
      <c r="K30" s="327">
        <f>SUM(K31:K32)</f>
        <v>0</v>
      </c>
      <c r="L30" s="327">
        <f>SUM(L31:L32)</f>
        <v>0</v>
      </c>
      <c r="M30" s="327">
        <f>SUM(M31:M32)</f>
        <v>3176</v>
      </c>
      <c r="N30" s="327">
        <f>SUM(N31:N32)</f>
        <v>3176</v>
      </c>
      <c r="O30" s="328"/>
      <c r="P30" s="329"/>
      <c r="Q30" s="329"/>
      <c r="R30" s="331"/>
      <c r="S30" s="199"/>
      <c r="T30" s="199"/>
      <c r="U30" s="199"/>
      <c r="V30" s="199"/>
      <c r="W30" s="199"/>
      <c r="X30" s="199"/>
      <c r="Y30" s="199"/>
      <c r="Z30" s="199"/>
    </row>
    <row r="31" spans="1:26" s="200" customFormat="1" ht="33">
      <c r="A31" s="332" t="s">
        <v>5</v>
      </c>
      <c r="B31" s="333" t="s">
        <v>241</v>
      </c>
      <c r="C31" s="334" t="s">
        <v>35</v>
      </c>
      <c r="D31" s="334" t="s">
        <v>44</v>
      </c>
      <c r="E31" s="334" t="s">
        <v>265</v>
      </c>
      <c r="F31" s="334"/>
      <c r="G31" s="335">
        <f>H31</f>
        <v>1628</v>
      </c>
      <c r="H31" s="335">
        <v>1628</v>
      </c>
      <c r="I31" s="336">
        <v>200</v>
      </c>
      <c r="J31" s="336">
        <v>200</v>
      </c>
      <c r="K31" s="336"/>
      <c r="L31" s="336"/>
      <c r="M31" s="337">
        <f>N31</f>
        <v>1428</v>
      </c>
      <c r="N31" s="337">
        <f>H31-200</f>
        <v>1428</v>
      </c>
      <c r="O31" s="338"/>
      <c r="P31" s="339"/>
      <c r="Q31" s="339"/>
      <c r="R31" s="331"/>
      <c r="S31" s="199"/>
      <c r="T31" s="199"/>
      <c r="U31" s="199"/>
      <c r="V31" s="199"/>
      <c r="W31" s="199"/>
      <c r="X31" s="199"/>
      <c r="Y31" s="199"/>
      <c r="Z31" s="199"/>
    </row>
    <row r="32" spans="1:26" s="200" customFormat="1" ht="33">
      <c r="A32" s="332" t="s">
        <v>5</v>
      </c>
      <c r="B32" s="333" t="s">
        <v>242</v>
      </c>
      <c r="C32" s="334" t="s">
        <v>35</v>
      </c>
      <c r="D32" s="334" t="s">
        <v>44</v>
      </c>
      <c r="E32" s="334" t="s">
        <v>265</v>
      </c>
      <c r="F32" s="334"/>
      <c r="G32" s="335">
        <f>H32</f>
        <v>1948</v>
      </c>
      <c r="H32" s="335">
        <v>1948</v>
      </c>
      <c r="I32" s="336">
        <v>200</v>
      </c>
      <c r="J32" s="336">
        <v>200</v>
      </c>
      <c r="K32" s="336"/>
      <c r="L32" s="336"/>
      <c r="M32" s="337">
        <f>N32</f>
        <v>1748</v>
      </c>
      <c r="N32" s="337">
        <f>H32-200</f>
        <v>1748</v>
      </c>
      <c r="O32" s="338"/>
      <c r="P32" s="339"/>
      <c r="Q32" s="339"/>
      <c r="R32" s="331"/>
      <c r="S32" s="199"/>
      <c r="T32" s="199"/>
      <c r="U32" s="199"/>
      <c r="V32" s="199"/>
      <c r="W32" s="199"/>
      <c r="X32" s="199"/>
      <c r="Y32" s="199"/>
      <c r="Z32" s="199"/>
    </row>
    <row r="33" spans="1:26" s="248" customFormat="1" ht="33.75" customHeight="1">
      <c r="A33" s="325">
        <v>2</v>
      </c>
      <c r="B33" s="330" t="s">
        <v>132</v>
      </c>
      <c r="C33" s="325"/>
      <c r="D33" s="325"/>
      <c r="E33" s="325"/>
      <c r="F33" s="326"/>
      <c r="G33" s="326"/>
      <c r="H33" s="326"/>
      <c r="I33" s="326"/>
      <c r="J33" s="326"/>
      <c r="K33" s="326"/>
      <c r="L33" s="326"/>
      <c r="M33" s="327">
        <f>M35+M34+M36+M49</f>
        <v>34820.579993</v>
      </c>
      <c r="N33" s="327">
        <f>N35+N34+N36+N49</f>
        <v>34820.58</v>
      </c>
      <c r="O33" s="328"/>
      <c r="P33" s="329"/>
      <c r="Q33" s="329"/>
      <c r="R33" s="331"/>
      <c r="S33" s="247"/>
      <c r="T33" s="247"/>
      <c r="U33" s="247"/>
      <c r="V33" s="247"/>
      <c r="W33" s="247"/>
      <c r="X33" s="247"/>
      <c r="Y33" s="247"/>
      <c r="Z33" s="247"/>
    </row>
    <row r="34" spans="1:26" s="200" customFormat="1" ht="90.75" customHeight="1">
      <c r="A34" s="325" t="s">
        <v>38</v>
      </c>
      <c r="B34" s="330" t="s">
        <v>225</v>
      </c>
      <c r="C34" s="325" t="s">
        <v>43</v>
      </c>
      <c r="D34" s="325"/>
      <c r="E34" s="325"/>
      <c r="F34" s="325"/>
      <c r="G34" s="326"/>
      <c r="H34" s="326"/>
      <c r="I34" s="326"/>
      <c r="J34" s="326"/>
      <c r="K34" s="326"/>
      <c r="L34" s="326"/>
      <c r="M34" s="327">
        <v>1000</v>
      </c>
      <c r="N34" s="327">
        <v>1000</v>
      </c>
      <c r="O34" s="338"/>
      <c r="P34" s="329"/>
      <c r="Q34" s="329"/>
      <c r="R34" s="331"/>
      <c r="S34" s="199"/>
      <c r="T34" s="199"/>
      <c r="U34" s="199"/>
      <c r="V34" s="199"/>
      <c r="W34" s="199"/>
      <c r="X34" s="199"/>
      <c r="Y34" s="199"/>
      <c r="Z34" s="199"/>
    </row>
    <row r="35" spans="1:26" s="200" customFormat="1" ht="82.5" customHeight="1">
      <c r="A35" s="325" t="s">
        <v>39</v>
      </c>
      <c r="B35" s="330" t="s">
        <v>224</v>
      </c>
      <c r="C35" s="325" t="s">
        <v>43</v>
      </c>
      <c r="D35" s="325"/>
      <c r="E35" s="325"/>
      <c r="F35" s="325"/>
      <c r="G35" s="326"/>
      <c r="H35" s="326"/>
      <c r="I35" s="326"/>
      <c r="J35" s="326"/>
      <c r="K35" s="326"/>
      <c r="L35" s="326"/>
      <c r="M35" s="327">
        <f>N35</f>
        <v>3135.68</v>
      </c>
      <c r="N35" s="327">
        <v>3135.68</v>
      </c>
      <c r="O35" s="342" t="s">
        <v>206</v>
      </c>
      <c r="P35" s="329"/>
      <c r="Q35" s="329"/>
      <c r="R35" s="331"/>
      <c r="S35" s="199"/>
      <c r="T35" s="199"/>
      <c r="U35" s="199"/>
      <c r="V35" s="199"/>
      <c r="W35" s="199"/>
      <c r="X35" s="199"/>
      <c r="Y35" s="199"/>
      <c r="Z35" s="199"/>
    </row>
    <row r="36" spans="1:26" s="200" customFormat="1" ht="102" customHeight="1">
      <c r="A36" s="325" t="s">
        <v>184</v>
      </c>
      <c r="B36" s="330" t="s">
        <v>226</v>
      </c>
      <c r="C36" s="325"/>
      <c r="D36" s="325"/>
      <c r="E36" s="325"/>
      <c r="F36" s="325"/>
      <c r="G36" s="326"/>
      <c r="H36" s="326"/>
      <c r="I36" s="326"/>
      <c r="J36" s="326"/>
      <c r="K36" s="326"/>
      <c r="L36" s="326"/>
      <c r="M36" s="327">
        <f>M37+M38</f>
        <v>28234.899993</v>
      </c>
      <c r="N36" s="327">
        <f>N37+N38</f>
        <v>28234.9</v>
      </c>
      <c r="O36" s="343"/>
      <c r="P36" s="329"/>
      <c r="Q36" s="329"/>
      <c r="R36" s="331"/>
      <c r="S36" s="199"/>
      <c r="T36" s="199"/>
      <c r="U36" s="199"/>
      <c r="V36" s="199"/>
      <c r="W36" s="199"/>
      <c r="X36" s="199"/>
      <c r="Y36" s="199"/>
      <c r="Z36" s="199"/>
    </row>
    <row r="37" spans="1:26" s="200" customFormat="1" ht="36.75" customHeight="1">
      <c r="A37" s="325" t="s">
        <v>16</v>
      </c>
      <c r="B37" s="330" t="s">
        <v>33</v>
      </c>
      <c r="C37" s="325"/>
      <c r="D37" s="325"/>
      <c r="E37" s="325"/>
      <c r="F37" s="325"/>
      <c r="G37" s="326">
        <v>0</v>
      </c>
      <c r="H37" s="326">
        <v>0</v>
      </c>
      <c r="I37" s="326">
        <v>0</v>
      </c>
      <c r="J37" s="326">
        <v>0</v>
      </c>
      <c r="K37" s="326">
        <v>0</v>
      </c>
      <c r="L37" s="326">
        <v>0</v>
      </c>
      <c r="M37" s="327">
        <v>0</v>
      </c>
      <c r="N37" s="327">
        <v>0</v>
      </c>
      <c r="O37" s="328"/>
      <c r="P37" s="329"/>
      <c r="Q37" s="329"/>
      <c r="R37" s="331"/>
      <c r="S37" s="199"/>
      <c r="T37" s="199"/>
      <c r="U37" s="199"/>
      <c r="V37" s="199"/>
      <c r="W37" s="199"/>
      <c r="X37" s="199"/>
      <c r="Y37" s="199"/>
      <c r="Z37" s="199"/>
    </row>
    <row r="38" spans="1:26" s="200" customFormat="1" ht="36.75" customHeight="1">
      <c r="A38" s="325" t="s">
        <v>18</v>
      </c>
      <c r="B38" s="330" t="s">
        <v>258</v>
      </c>
      <c r="C38" s="325"/>
      <c r="D38" s="325"/>
      <c r="E38" s="325"/>
      <c r="F38" s="325"/>
      <c r="G38" s="326"/>
      <c r="H38" s="326"/>
      <c r="I38" s="326"/>
      <c r="J38" s="326"/>
      <c r="K38" s="326"/>
      <c r="L38" s="326"/>
      <c r="M38" s="327">
        <f>M39+M46</f>
        <v>28234.899993</v>
      </c>
      <c r="N38" s="327">
        <f>N39+N46</f>
        <v>28234.9</v>
      </c>
      <c r="O38" s="328"/>
      <c r="P38" s="329"/>
      <c r="Q38" s="329"/>
      <c r="R38" s="331"/>
      <c r="S38" s="199"/>
      <c r="T38" s="199"/>
      <c r="U38" s="199"/>
      <c r="V38" s="199"/>
      <c r="W38" s="199"/>
      <c r="X38" s="199"/>
      <c r="Y38" s="199"/>
      <c r="Z38" s="199"/>
    </row>
    <row r="39" spans="1:26" s="200" customFormat="1" ht="49.5">
      <c r="A39" s="340" t="s">
        <v>5</v>
      </c>
      <c r="B39" s="330" t="s">
        <v>259</v>
      </c>
      <c r="C39" s="325"/>
      <c r="D39" s="325"/>
      <c r="E39" s="325"/>
      <c r="F39" s="326"/>
      <c r="G39" s="326"/>
      <c r="H39" s="326"/>
      <c r="I39" s="326"/>
      <c r="J39" s="326"/>
      <c r="K39" s="326"/>
      <c r="L39" s="326"/>
      <c r="M39" s="327">
        <f>SUM(M40:M45)</f>
        <v>22756.899993</v>
      </c>
      <c r="N39" s="327">
        <f>SUM(N40:N45)</f>
        <v>22756.9</v>
      </c>
      <c r="O39" s="328"/>
      <c r="P39" s="329"/>
      <c r="Q39" s="329"/>
      <c r="R39" s="331"/>
      <c r="S39" s="199"/>
      <c r="T39" s="199"/>
      <c r="U39" s="199"/>
      <c r="V39" s="199"/>
      <c r="W39" s="199"/>
      <c r="X39" s="199"/>
      <c r="Y39" s="199"/>
      <c r="Z39" s="199"/>
    </row>
    <row r="40" spans="1:26" s="200" customFormat="1" ht="49.5">
      <c r="A40" s="332" t="s">
        <v>260</v>
      </c>
      <c r="B40" s="333" t="s">
        <v>105</v>
      </c>
      <c r="C40" s="334" t="s">
        <v>35</v>
      </c>
      <c r="D40" s="334" t="s">
        <v>44</v>
      </c>
      <c r="E40" s="334" t="s">
        <v>266</v>
      </c>
      <c r="F40" s="334" t="s">
        <v>270</v>
      </c>
      <c r="G40" s="335">
        <v>10000</v>
      </c>
      <c r="H40" s="335">
        <v>10000</v>
      </c>
      <c r="I40" s="335">
        <v>7408.686025</v>
      </c>
      <c r="J40" s="335">
        <v>7408.686025</v>
      </c>
      <c r="K40" s="336">
        <v>2591.313975</v>
      </c>
      <c r="L40" s="336">
        <v>2591.313975</v>
      </c>
      <c r="M40" s="337">
        <f>N40</f>
        <v>1633.335</v>
      </c>
      <c r="N40" s="337">
        <f>3000-1366.665</f>
        <v>1633.335</v>
      </c>
      <c r="O40" s="338"/>
      <c r="P40" s="339"/>
      <c r="Q40" s="339"/>
      <c r="R40" s="331"/>
      <c r="S40" s="199"/>
      <c r="T40" s="199"/>
      <c r="U40" s="199"/>
      <c r="V40" s="199"/>
      <c r="W40" s="199"/>
      <c r="X40" s="199"/>
      <c r="Y40" s="199"/>
      <c r="Z40" s="199"/>
    </row>
    <row r="41" spans="1:26" s="200" customFormat="1" ht="49.5">
      <c r="A41" s="332" t="s">
        <v>260</v>
      </c>
      <c r="B41" s="333" t="s">
        <v>227</v>
      </c>
      <c r="C41" s="334" t="s">
        <v>35</v>
      </c>
      <c r="D41" s="334" t="s">
        <v>46</v>
      </c>
      <c r="E41" s="334" t="s">
        <v>266</v>
      </c>
      <c r="F41" s="334" t="s">
        <v>271</v>
      </c>
      <c r="G41" s="335">
        <v>2500</v>
      </c>
      <c r="H41" s="335">
        <v>2500</v>
      </c>
      <c r="I41" s="335">
        <v>2326.496</v>
      </c>
      <c r="J41" s="335">
        <v>2326.496</v>
      </c>
      <c r="K41" s="336">
        <v>173.504</v>
      </c>
      <c r="L41" s="336">
        <v>173.504</v>
      </c>
      <c r="M41" s="337">
        <v>2326.496</v>
      </c>
      <c r="N41" s="337">
        <v>2326.496</v>
      </c>
      <c r="O41" s="338"/>
      <c r="P41" s="339"/>
      <c r="Q41" s="339"/>
      <c r="R41" s="331"/>
      <c r="S41" s="199"/>
      <c r="T41" s="199"/>
      <c r="U41" s="199"/>
      <c r="V41" s="199"/>
      <c r="W41" s="199"/>
      <c r="X41" s="199"/>
      <c r="Y41" s="199"/>
      <c r="Z41" s="199"/>
    </row>
    <row r="42" spans="1:26" s="200" customFormat="1" ht="49.5">
      <c r="A42" s="332" t="s">
        <v>260</v>
      </c>
      <c r="B42" s="333" t="s">
        <v>202</v>
      </c>
      <c r="C42" s="334" t="s">
        <v>35</v>
      </c>
      <c r="D42" s="334" t="s">
        <v>44</v>
      </c>
      <c r="E42" s="334" t="s">
        <v>266</v>
      </c>
      <c r="F42" s="334" t="s">
        <v>272</v>
      </c>
      <c r="G42" s="335">
        <v>14100</v>
      </c>
      <c r="H42" s="335">
        <v>14100</v>
      </c>
      <c r="I42" s="335">
        <v>3877.360999999999</v>
      </c>
      <c r="J42" s="335">
        <v>3877.360999999999</v>
      </c>
      <c r="K42" s="336">
        <v>10222.639000000001</v>
      </c>
      <c r="L42" s="336">
        <v>10222.639000000001</v>
      </c>
      <c r="M42" s="337">
        <f>3877.361</f>
        <v>3877.361</v>
      </c>
      <c r="N42" s="337">
        <v>3877.361</v>
      </c>
      <c r="O42" s="338"/>
      <c r="P42" s="339"/>
      <c r="Q42" s="339"/>
      <c r="R42" s="331"/>
      <c r="S42" s="199"/>
      <c r="T42" s="199"/>
      <c r="U42" s="199"/>
      <c r="V42" s="199"/>
      <c r="W42" s="199"/>
      <c r="X42" s="199"/>
      <c r="Y42" s="199"/>
      <c r="Z42" s="199"/>
    </row>
    <row r="43" spans="1:26" s="200" customFormat="1" ht="49.5">
      <c r="A43" s="332" t="s">
        <v>260</v>
      </c>
      <c r="B43" s="333" t="s">
        <v>201</v>
      </c>
      <c r="C43" s="334" t="s">
        <v>35</v>
      </c>
      <c r="D43" s="334" t="s">
        <v>44</v>
      </c>
      <c r="E43" s="334" t="s">
        <v>266</v>
      </c>
      <c r="F43" s="334" t="s">
        <v>273</v>
      </c>
      <c r="G43" s="335">
        <v>12000</v>
      </c>
      <c r="H43" s="335">
        <v>12000</v>
      </c>
      <c r="I43" s="335">
        <v>12000</v>
      </c>
      <c r="J43" s="335">
        <v>12000</v>
      </c>
      <c r="K43" s="336">
        <v>0</v>
      </c>
      <c r="L43" s="336">
        <v>0</v>
      </c>
      <c r="M43" s="337">
        <v>1000</v>
      </c>
      <c r="N43" s="337">
        <f>1000</f>
        <v>1000</v>
      </c>
      <c r="O43" s="338"/>
      <c r="P43" s="339"/>
      <c r="Q43" s="339"/>
      <c r="R43" s="331"/>
      <c r="S43" s="199"/>
      <c r="T43" s="199"/>
      <c r="U43" s="199"/>
      <c r="V43" s="199"/>
      <c r="W43" s="199"/>
      <c r="X43" s="199"/>
      <c r="Y43" s="199"/>
      <c r="Z43" s="199"/>
    </row>
    <row r="44" spans="1:26" s="200" customFormat="1" ht="49.5">
      <c r="A44" s="332" t="s">
        <v>260</v>
      </c>
      <c r="B44" s="333" t="s">
        <v>228</v>
      </c>
      <c r="C44" s="334" t="s">
        <v>35</v>
      </c>
      <c r="D44" s="334" t="s">
        <v>44</v>
      </c>
      <c r="E44" s="334" t="s">
        <v>266</v>
      </c>
      <c r="F44" s="334" t="s">
        <v>274</v>
      </c>
      <c r="G44" s="335">
        <v>4200</v>
      </c>
      <c r="H44" s="335">
        <v>4200</v>
      </c>
      <c r="I44" s="335">
        <v>1058.707993</v>
      </c>
      <c r="J44" s="335">
        <v>1058.707993</v>
      </c>
      <c r="K44" s="336">
        <v>3141.292007</v>
      </c>
      <c r="L44" s="336">
        <v>3141.292007</v>
      </c>
      <c r="M44" s="337">
        <v>1058.707993</v>
      </c>
      <c r="N44" s="337">
        <v>1058.708</v>
      </c>
      <c r="O44" s="338"/>
      <c r="P44" s="339"/>
      <c r="Q44" s="339"/>
      <c r="R44" s="331"/>
      <c r="S44" s="199"/>
      <c r="T44" s="199"/>
      <c r="U44" s="199"/>
      <c r="V44" s="199"/>
      <c r="W44" s="199"/>
      <c r="X44" s="199"/>
      <c r="Y44" s="199"/>
      <c r="Z44" s="199"/>
    </row>
    <row r="45" spans="1:26" s="200" customFormat="1" ht="66">
      <c r="A45" s="332" t="s">
        <v>260</v>
      </c>
      <c r="B45" s="333" t="s">
        <v>229</v>
      </c>
      <c r="C45" s="334" t="s">
        <v>35</v>
      </c>
      <c r="D45" s="334" t="s">
        <v>17</v>
      </c>
      <c r="E45" s="334" t="s">
        <v>266</v>
      </c>
      <c r="F45" s="334" t="s">
        <v>275</v>
      </c>
      <c r="G45" s="335">
        <v>79188</v>
      </c>
      <c r="H45" s="335">
        <v>79188</v>
      </c>
      <c r="I45" s="335">
        <v>74362.742039</v>
      </c>
      <c r="J45" s="335">
        <v>74362.742039</v>
      </c>
      <c r="K45" s="336">
        <v>4825.257961</v>
      </c>
      <c r="L45" s="336">
        <v>4825.257961</v>
      </c>
      <c r="M45" s="337">
        <v>12861</v>
      </c>
      <c r="N45" s="337">
        <v>12861</v>
      </c>
      <c r="O45" s="338"/>
      <c r="P45" s="339"/>
      <c r="Q45" s="339"/>
      <c r="R45" s="331"/>
      <c r="S45" s="199"/>
      <c r="T45" s="199"/>
      <c r="U45" s="199"/>
      <c r="V45" s="199"/>
      <c r="W45" s="199"/>
      <c r="X45" s="199"/>
      <c r="Y45" s="199"/>
      <c r="Z45" s="199"/>
    </row>
    <row r="46" spans="1:26" s="200" customFormat="1" ht="39" customHeight="1">
      <c r="A46" s="340" t="s">
        <v>5</v>
      </c>
      <c r="B46" s="330" t="s">
        <v>278</v>
      </c>
      <c r="C46" s="325"/>
      <c r="D46" s="325"/>
      <c r="E46" s="325"/>
      <c r="F46" s="325"/>
      <c r="G46" s="341"/>
      <c r="H46" s="341"/>
      <c r="I46" s="341"/>
      <c r="J46" s="341"/>
      <c r="K46" s="326"/>
      <c r="L46" s="326"/>
      <c r="M46" s="327">
        <f>SUM(M47:M48)</f>
        <v>5478</v>
      </c>
      <c r="N46" s="327">
        <f>SUM(N47:N48)</f>
        <v>5478</v>
      </c>
      <c r="O46" s="328"/>
      <c r="P46" s="329"/>
      <c r="Q46" s="329"/>
      <c r="R46" s="331"/>
      <c r="S46" s="199"/>
      <c r="T46" s="199"/>
      <c r="U46" s="199"/>
      <c r="V46" s="199"/>
      <c r="W46" s="199"/>
      <c r="X46" s="199"/>
      <c r="Y46" s="199"/>
      <c r="Z46" s="199"/>
    </row>
    <row r="47" spans="1:26" s="203" customFormat="1" ht="32.25" customHeight="1">
      <c r="A47" s="332" t="s">
        <v>260</v>
      </c>
      <c r="B47" s="333" t="s">
        <v>252</v>
      </c>
      <c r="C47" s="334"/>
      <c r="D47" s="334" t="s">
        <v>17</v>
      </c>
      <c r="E47" s="334" t="s">
        <v>265</v>
      </c>
      <c r="F47" s="336"/>
      <c r="G47" s="336"/>
      <c r="H47" s="336"/>
      <c r="I47" s="336"/>
      <c r="J47" s="336"/>
      <c r="K47" s="336"/>
      <c r="L47" s="336"/>
      <c r="M47" s="337">
        <f>N47</f>
        <v>1000</v>
      </c>
      <c r="N47" s="337">
        <v>1000</v>
      </c>
      <c r="O47" s="338"/>
      <c r="P47" s="339"/>
      <c r="Q47" s="339"/>
      <c r="R47" s="344"/>
      <c r="S47" s="202"/>
      <c r="T47" s="202"/>
      <c r="U47" s="202"/>
      <c r="V47" s="202"/>
      <c r="W47" s="202"/>
      <c r="X47" s="202"/>
      <c r="Y47" s="202"/>
      <c r="Z47" s="202"/>
    </row>
    <row r="48" spans="1:26" s="200" customFormat="1" ht="33">
      <c r="A48" s="332" t="s">
        <v>260</v>
      </c>
      <c r="B48" s="333" t="s">
        <v>243</v>
      </c>
      <c r="C48" s="334" t="s">
        <v>35</v>
      </c>
      <c r="D48" s="334" t="s">
        <v>44</v>
      </c>
      <c r="E48" s="334" t="s">
        <v>265</v>
      </c>
      <c r="F48" s="334"/>
      <c r="G48" s="335">
        <v>5608</v>
      </c>
      <c r="H48" s="335">
        <f>G48</f>
        <v>5608</v>
      </c>
      <c r="I48" s="336"/>
      <c r="J48" s="336"/>
      <c r="K48" s="336"/>
      <c r="L48" s="336"/>
      <c r="M48" s="337">
        <v>4478</v>
      </c>
      <c r="N48" s="337">
        <v>4478</v>
      </c>
      <c r="O48" s="338"/>
      <c r="P48" s="339"/>
      <c r="Q48" s="339"/>
      <c r="R48" s="331"/>
      <c r="S48" s="199"/>
      <c r="T48" s="199"/>
      <c r="U48" s="199"/>
      <c r="V48" s="199"/>
      <c r="W48" s="199"/>
      <c r="X48" s="199"/>
      <c r="Y48" s="199"/>
      <c r="Z48" s="199"/>
    </row>
    <row r="49" spans="1:26" s="200" customFormat="1" ht="45" customHeight="1">
      <c r="A49" s="325" t="s">
        <v>205</v>
      </c>
      <c r="B49" s="330" t="s">
        <v>135</v>
      </c>
      <c r="C49" s="325"/>
      <c r="D49" s="325"/>
      <c r="E49" s="325"/>
      <c r="F49" s="325"/>
      <c r="G49" s="326">
        <f>G50+G51</f>
        <v>0</v>
      </c>
      <c r="H49" s="326">
        <f aca="true" t="shared" si="1" ref="H49:N49">H50+H51</f>
        <v>0</v>
      </c>
      <c r="I49" s="326">
        <f t="shared" si="1"/>
        <v>0</v>
      </c>
      <c r="J49" s="326">
        <f t="shared" si="1"/>
        <v>0</v>
      </c>
      <c r="K49" s="326">
        <f t="shared" si="1"/>
        <v>0</v>
      </c>
      <c r="L49" s="326">
        <f t="shared" si="1"/>
        <v>0</v>
      </c>
      <c r="M49" s="327">
        <f t="shared" si="1"/>
        <v>2450</v>
      </c>
      <c r="N49" s="327">
        <f t="shared" si="1"/>
        <v>2450</v>
      </c>
      <c r="O49" s="328"/>
      <c r="P49" s="329"/>
      <c r="Q49" s="329"/>
      <c r="R49" s="331"/>
      <c r="S49" s="199"/>
      <c r="T49" s="199"/>
      <c r="U49" s="199"/>
      <c r="V49" s="199"/>
      <c r="W49" s="199"/>
      <c r="X49" s="199"/>
      <c r="Y49" s="199"/>
      <c r="Z49" s="199"/>
    </row>
    <row r="50" spans="1:26" ht="40.5" customHeight="1">
      <c r="A50" s="332" t="s">
        <v>5</v>
      </c>
      <c r="B50" s="333" t="s">
        <v>46</v>
      </c>
      <c r="C50" s="334" t="s">
        <v>46</v>
      </c>
      <c r="D50" s="334" t="s">
        <v>46</v>
      </c>
      <c r="E50" s="334" t="s">
        <v>265</v>
      </c>
      <c r="F50" s="334"/>
      <c r="G50" s="336"/>
      <c r="H50" s="336"/>
      <c r="I50" s="336"/>
      <c r="J50" s="336"/>
      <c r="K50" s="336"/>
      <c r="L50" s="336"/>
      <c r="M50" s="337">
        <f>N50</f>
        <v>735</v>
      </c>
      <c r="N50" s="337">
        <v>735</v>
      </c>
      <c r="O50" s="338"/>
      <c r="P50" s="339"/>
      <c r="Q50" s="339"/>
      <c r="R50" s="345"/>
      <c r="S50" s="205"/>
      <c r="T50" s="204"/>
      <c r="U50" s="204"/>
      <c r="V50" s="204"/>
      <c r="W50" s="204"/>
      <c r="X50" s="204"/>
      <c r="Y50" s="204"/>
      <c r="Z50" s="204"/>
    </row>
    <row r="51" spans="1:26" ht="40.5" customHeight="1">
      <c r="A51" s="332" t="s">
        <v>5</v>
      </c>
      <c r="B51" s="333" t="s">
        <v>215</v>
      </c>
      <c r="C51" s="334" t="s">
        <v>44</v>
      </c>
      <c r="D51" s="334" t="s">
        <v>44</v>
      </c>
      <c r="E51" s="334" t="s">
        <v>265</v>
      </c>
      <c r="F51" s="334"/>
      <c r="G51" s="336"/>
      <c r="H51" s="336"/>
      <c r="I51" s="336"/>
      <c r="J51" s="336"/>
      <c r="K51" s="336"/>
      <c r="L51" s="336"/>
      <c r="M51" s="337">
        <v>1715</v>
      </c>
      <c r="N51" s="337">
        <v>1715</v>
      </c>
      <c r="O51" s="338"/>
      <c r="P51" s="339" t="s">
        <v>90</v>
      </c>
      <c r="Q51" s="339"/>
      <c r="R51" s="345"/>
      <c r="S51" s="204"/>
      <c r="T51" s="204"/>
      <c r="U51" s="204"/>
      <c r="V51" s="204"/>
      <c r="W51" s="204"/>
      <c r="X51" s="204"/>
      <c r="Y51" s="204"/>
      <c r="Z51" s="204"/>
    </row>
    <row r="52" spans="1:26" s="248" customFormat="1" ht="36.75" customHeight="1">
      <c r="A52" s="325">
        <v>3</v>
      </c>
      <c r="B52" s="330" t="s">
        <v>234</v>
      </c>
      <c r="C52" s="325"/>
      <c r="D52" s="325"/>
      <c r="E52" s="325"/>
      <c r="F52" s="325"/>
      <c r="G52" s="326">
        <f aca="true" t="shared" si="2" ref="G52:N52">G53+G56</f>
        <v>0</v>
      </c>
      <c r="H52" s="326">
        <f t="shared" si="2"/>
        <v>0</v>
      </c>
      <c r="I52" s="326">
        <f t="shared" si="2"/>
        <v>0</v>
      </c>
      <c r="J52" s="326">
        <f t="shared" si="2"/>
        <v>0</v>
      </c>
      <c r="K52" s="326">
        <f t="shared" si="2"/>
        <v>0</v>
      </c>
      <c r="L52" s="326">
        <f t="shared" si="2"/>
        <v>0</v>
      </c>
      <c r="M52" s="327">
        <f t="shared" si="2"/>
        <v>2630</v>
      </c>
      <c r="N52" s="327">
        <f t="shared" si="2"/>
        <v>2630</v>
      </c>
      <c r="O52" s="328"/>
      <c r="P52" s="329"/>
      <c r="Q52" s="329"/>
      <c r="R52" s="331" t="s">
        <v>134</v>
      </c>
      <c r="S52" s="247"/>
      <c r="T52" s="247"/>
      <c r="U52" s="247"/>
      <c r="V52" s="247"/>
      <c r="W52" s="247"/>
      <c r="X52" s="247"/>
      <c r="Y52" s="247"/>
      <c r="Z52" s="247"/>
    </row>
    <row r="53" spans="1:26" s="200" customFormat="1" ht="39" customHeight="1">
      <c r="A53" s="325" t="s">
        <v>219</v>
      </c>
      <c r="B53" s="330" t="s">
        <v>33</v>
      </c>
      <c r="C53" s="325"/>
      <c r="D53" s="325"/>
      <c r="E53" s="325"/>
      <c r="F53" s="325"/>
      <c r="G53" s="326">
        <v>0</v>
      </c>
      <c r="H53" s="326">
        <v>0</v>
      </c>
      <c r="I53" s="326">
        <v>0</v>
      </c>
      <c r="J53" s="326">
        <v>0</v>
      </c>
      <c r="K53" s="326">
        <v>0</v>
      </c>
      <c r="L53" s="326">
        <v>0</v>
      </c>
      <c r="M53" s="327">
        <f>SUM(M54:M55)</f>
        <v>1000</v>
      </c>
      <c r="N53" s="327">
        <f>SUM(N54:N55)</f>
        <v>1000</v>
      </c>
      <c r="O53" s="328"/>
      <c r="P53" s="329"/>
      <c r="Q53" s="329"/>
      <c r="R53" s="331"/>
      <c r="S53" s="199"/>
      <c r="T53" s="199"/>
      <c r="U53" s="199"/>
      <c r="V53" s="199"/>
      <c r="W53" s="199"/>
      <c r="X53" s="199"/>
      <c r="Y53" s="199"/>
      <c r="Z53" s="199"/>
    </row>
    <row r="54" spans="1:26" s="203" customFormat="1" ht="35.25" customHeight="1">
      <c r="A54" s="332" t="s">
        <v>5</v>
      </c>
      <c r="B54" s="333" t="s">
        <v>223</v>
      </c>
      <c r="C54" s="334" t="s">
        <v>35</v>
      </c>
      <c r="D54" s="334" t="s">
        <v>45</v>
      </c>
      <c r="E54" s="334" t="s">
        <v>265</v>
      </c>
      <c r="F54" s="334"/>
      <c r="G54" s="336">
        <v>8000</v>
      </c>
      <c r="H54" s="336">
        <v>8000</v>
      </c>
      <c r="I54" s="336">
        <v>500</v>
      </c>
      <c r="J54" s="336">
        <v>500</v>
      </c>
      <c r="K54" s="336"/>
      <c r="L54" s="336"/>
      <c r="M54" s="337">
        <v>500</v>
      </c>
      <c r="N54" s="337">
        <v>500</v>
      </c>
      <c r="O54" s="338"/>
      <c r="P54" s="339"/>
      <c r="Q54" s="339"/>
      <c r="R54" s="344"/>
      <c r="S54" s="202"/>
      <c r="T54" s="202"/>
      <c r="U54" s="202"/>
      <c r="V54" s="202"/>
      <c r="W54" s="202"/>
      <c r="X54" s="202"/>
      <c r="Y54" s="202"/>
      <c r="Z54" s="202"/>
    </row>
    <row r="55" spans="1:26" s="203" customFormat="1" ht="36.75" customHeight="1">
      <c r="A55" s="332" t="s">
        <v>5</v>
      </c>
      <c r="B55" s="333" t="s">
        <v>217</v>
      </c>
      <c r="C55" s="334" t="s">
        <v>35</v>
      </c>
      <c r="D55" s="334" t="s">
        <v>46</v>
      </c>
      <c r="E55" s="334" t="s">
        <v>265</v>
      </c>
      <c r="F55" s="334"/>
      <c r="G55" s="336">
        <v>5160</v>
      </c>
      <c r="H55" s="336">
        <v>5160</v>
      </c>
      <c r="I55" s="336">
        <v>500</v>
      </c>
      <c r="J55" s="336">
        <v>500</v>
      </c>
      <c r="K55" s="336"/>
      <c r="L55" s="336"/>
      <c r="M55" s="337">
        <v>500</v>
      </c>
      <c r="N55" s="337">
        <v>500</v>
      </c>
      <c r="O55" s="338"/>
      <c r="P55" s="339"/>
      <c r="Q55" s="339"/>
      <c r="R55" s="344"/>
      <c r="S55" s="202"/>
      <c r="T55" s="202"/>
      <c r="U55" s="202"/>
      <c r="V55" s="202"/>
      <c r="W55" s="202"/>
      <c r="X55" s="202"/>
      <c r="Y55" s="202"/>
      <c r="Z55" s="202"/>
    </row>
    <row r="56" spans="1:26" s="200" customFormat="1" ht="39" customHeight="1">
      <c r="A56" s="325" t="s">
        <v>220</v>
      </c>
      <c r="B56" s="330" t="s">
        <v>279</v>
      </c>
      <c r="C56" s="325"/>
      <c r="D56" s="325"/>
      <c r="E56" s="325"/>
      <c r="F56" s="325"/>
      <c r="G56" s="326"/>
      <c r="H56" s="326"/>
      <c r="I56" s="326"/>
      <c r="J56" s="326"/>
      <c r="K56" s="326">
        <f>SUM(K57:K57)</f>
        <v>0</v>
      </c>
      <c r="L56" s="326">
        <f>SUM(L57:L57)</f>
        <v>0</v>
      </c>
      <c r="M56" s="327">
        <f>SUM(M57:M57)</f>
        <v>1630</v>
      </c>
      <c r="N56" s="327">
        <f>SUM(N57:N57)</f>
        <v>1630</v>
      </c>
      <c r="O56" s="328"/>
      <c r="P56" s="329"/>
      <c r="Q56" s="329"/>
      <c r="R56" s="331"/>
      <c r="S56" s="199"/>
      <c r="T56" s="199"/>
      <c r="U56" s="199"/>
      <c r="V56" s="199"/>
      <c r="W56" s="199"/>
      <c r="X56" s="199"/>
      <c r="Y56" s="199"/>
      <c r="Z56" s="199"/>
    </row>
    <row r="57" spans="1:26" s="203" customFormat="1" ht="32.25" customHeight="1">
      <c r="A57" s="332" t="s">
        <v>5</v>
      </c>
      <c r="B57" s="333" t="s">
        <v>223</v>
      </c>
      <c r="C57" s="334" t="s">
        <v>35</v>
      </c>
      <c r="D57" s="334" t="s">
        <v>45</v>
      </c>
      <c r="E57" s="334" t="s">
        <v>265</v>
      </c>
      <c r="F57" s="334"/>
      <c r="G57" s="336">
        <v>8000</v>
      </c>
      <c r="H57" s="336">
        <v>8000</v>
      </c>
      <c r="I57" s="336">
        <v>7500</v>
      </c>
      <c r="J57" s="336">
        <v>7500</v>
      </c>
      <c r="K57" s="336"/>
      <c r="L57" s="336"/>
      <c r="M57" s="337">
        <f>N57</f>
        <v>1630</v>
      </c>
      <c r="N57" s="337">
        <v>1630</v>
      </c>
      <c r="O57" s="338"/>
      <c r="P57" s="339"/>
      <c r="Q57" s="339"/>
      <c r="R57" s="344"/>
      <c r="S57" s="202"/>
      <c r="T57" s="202"/>
      <c r="U57" s="202"/>
      <c r="V57" s="202"/>
      <c r="W57" s="202"/>
      <c r="X57" s="202"/>
      <c r="Y57" s="202"/>
      <c r="Z57" s="202"/>
    </row>
    <row r="58" spans="1:26" s="248" customFormat="1" ht="37.5" customHeight="1">
      <c r="A58" s="325">
        <v>4</v>
      </c>
      <c r="B58" s="330" t="s">
        <v>233</v>
      </c>
      <c r="C58" s="325"/>
      <c r="D58" s="325"/>
      <c r="E58" s="325"/>
      <c r="F58" s="325"/>
      <c r="G58" s="326">
        <f aca="true" t="shared" si="3" ref="G58:N58">G59+G60</f>
        <v>0</v>
      </c>
      <c r="H58" s="326">
        <f t="shared" si="3"/>
        <v>0</v>
      </c>
      <c r="I58" s="326">
        <f t="shared" si="3"/>
        <v>0</v>
      </c>
      <c r="J58" s="326">
        <f t="shared" si="3"/>
        <v>0</v>
      </c>
      <c r="K58" s="326">
        <f t="shared" si="3"/>
        <v>0</v>
      </c>
      <c r="L58" s="326">
        <f t="shared" si="3"/>
        <v>0</v>
      </c>
      <c r="M58" s="327">
        <f t="shared" si="3"/>
        <v>7500</v>
      </c>
      <c r="N58" s="327">
        <f t="shared" si="3"/>
        <v>7500</v>
      </c>
      <c r="O58" s="328"/>
      <c r="P58" s="329"/>
      <c r="Q58" s="329"/>
      <c r="R58" s="331"/>
      <c r="S58" s="247"/>
      <c r="T58" s="247"/>
      <c r="U58" s="247"/>
      <c r="V58" s="247"/>
      <c r="W58" s="247"/>
      <c r="X58" s="247"/>
      <c r="Y58" s="247"/>
      <c r="Z58" s="247"/>
    </row>
    <row r="59" spans="1:26" s="200" customFormat="1" ht="36" customHeight="1">
      <c r="A59" s="325" t="s">
        <v>221</v>
      </c>
      <c r="B59" s="330" t="s">
        <v>33</v>
      </c>
      <c r="C59" s="325"/>
      <c r="D59" s="325"/>
      <c r="E59" s="325"/>
      <c r="F59" s="325"/>
      <c r="G59" s="326"/>
      <c r="H59" s="326"/>
      <c r="I59" s="326"/>
      <c r="J59" s="326"/>
      <c r="K59" s="326">
        <v>0</v>
      </c>
      <c r="L59" s="326">
        <v>0</v>
      </c>
      <c r="M59" s="327">
        <v>0</v>
      </c>
      <c r="N59" s="327">
        <v>0</v>
      </c>
      <c r="O59" s="328"/>
      <c r="P59" s="329"/>
      <c r="Q59" s="329"/>
      <c r="R59" s="331"/>
      <c r="S59" s="199"/>
      <c r="T59" s="199"/>
      <c r="U59" s="199"/>
      <c r="V59" s="199"/>
      <c r="W59" s="199"/>
      <c r="X59" s="199"/>
      <c r="Y59" s="199"/>
      <c r="Z59" s="199"/>
    </row>
    <row r="60" spans="1:26" s="200" customFormat="1" ht="36" customHeight="1">
      <c r="A60" s="325" t="s">
        <v>222</v>
      </c>
      <c r="B60" s="330" t="s">
        <v>36</v>
      </c>
      <c r="C60" s="325"/>
      <c r="D60" s="325"/>
      <c r="E60" s="325"/>
      <c r="F60" s="325"/>
      <c r="G60" s="326"/>
      <c r="H60" s="326"/>
      <c r="I60" s="326"/>
      <c r="J60" s="326"/>
      <c r="K60" s="326"/>
      <c r="L60" s="326"/>
      <c r="M60" s="327">
        <f>M61+M64</f>
        <v>7500</v>
      </c>
      <c r="N60" s="327">
        <f>N61+N64</f>
        <v>7500</v>
      </c>
      <c r="O60" s="328"/>
      <c r="P60" s="329"/>
      <c r="Q60" s="329"/>
      <c r="R60" s="331"/>
      <c r="S60" s="199"/>
      <c r="T60" s="199"/>
      <c r="U60" s="199"/>
      <c r="V60" s="199"/>
      <c r="W60" s="199"/>
      <c r="X60" s="199"/>
      <c r="Y60" s="199"/>
      <c r="Z60" s="199"/>
    </row>
    <row r="61" spans="1:26" s="200" customFormat="1" ht="51" customHeight="1">
      <c r="A61" s="340" t="s">
        <v>5</v>
      </c>
      <c r="B61" s="330" t="s">
        <v>267</v>
      </c>
      <c r="C61" s="325"/>
      <c r="D61" s="325"/>
      <c r="E61" s="325"/>
      <c r="F61" s="325"/>
      <c r="G61" s="326"/>
      <c r="H61" s="326"/>
      <c r="I61" s="326"/>
      <c r="J61" s="326"/>
      <c r="K61" s="326"/>
      <c r="L61" s="326"/>
      <c r="M61" s="327">
        <f>M62+M63</f>
        <v>6570</v>
      </c>
      <c r="N61" s="327">
        <f>N62+N63</f>
        <v>6570</v>
      </c>
      <c r="O61" s="328"/>
      <c r="P61" s="329"/>
      <c r="Q61" s="329"/>
      <c r="R61" s="331"/>
      <c r="S61" s="199"/>
      <c r="T61" s="199"/>
      <c r="U61" s="199"/>
      <c r="V61" s="199"/>
      <c r="W61" s="199"/>
      <c r="X61" s="199"/>
      <c r="Y61" s="199"/>
      <c r="Z61" s="199"/>
    </row>
    <row r="62" spans="1:26" s="203" customFormat="1" ht="57" customHeight="1">
      <c r="A62" s="332" t="s">
        <v>260</v>
      </c>
      <c r="B62" s="333" t="s">
        <v>253</v>
      </c>
      <c r="C62" s="334" t="s">
        <v>35</v>
      </c>
      <c r="D62" s="334" t="s">
        <v>17</v>
      </c>
      <c r="E62" s="334" t="s">
        <v>269</v>
      </c>
      <c r="F62" s="334" t="s">
        <v>254</v>
      </c>
      <c r="G62" s="336">
        <v>37750.04</v>
      </c>
      <c r="H62" s="336">
        <v>37750.04</v>
      </c>
      <c r="I62" s="336">
        <v>1770</v>
      </c>
      <c r="J62" s="336">
        <v>1770</v>
      </c>
      <c r="K62" s="336">
        <v>25000</v>
      </c>
      <c r="L62" s="336">
        <v>25000</v>
      </c>
      <c r="M62" s="337">
        <v>1770</v>
      </c>
      <c r="N62" s="337">
        <v>1770</v>
      </c>
      <c r="O62" s="338"/>
      <c r="P62" s="339"/>
      <c r="Q62" s="339"/>
      <c r="R62" s="344"/>
      <c r="S62" s="202"/>
      <c r="T62" s="202"/>
      <c r="U62" s="202"/>
      <c r="V62" s="202"/>
      <c r="W62" s="202"/>
      <c r="X62" s="202"/>
      <c r="Y62" s="202"/>
      <c r="Z62" s="202"/>
    </row>
    <row r="63" spans="1:26" s="203" customFormat="1" ht="45" customHeight="1">
      <c r="A63" s="332" t="s">
        <v>260</v>
      </c>
      <c r="B63" s="333" t="s">
        <v>255</v>
      </c>
      <c r="C63" s="334" t="s">
        <v>35</v>
      </c>
      <c r="D63" s="334" t="s">
        <v>46</v>
      </c>
      <c r="E63" s="334" t="s">
        <v>269</v>
      </c>
      <c r="F63" s="334" t="s">
        <v>256</v>
      </c>
      <c r="G63" s="336">
        <v>14063.574</v>
      </c>
      <c r="H63" s="336">
        <v>12526.574</v>
      </c>
      <c r="I63" s="336">
        <v>4800</v>
      </c>
      <c r="J63" s="336">
        <v>4800</v>
      </c>
      <c r="K63" s="336"/>
      <c r="L63" s="336"/>
      <c r="M63" s="337">
        <f>N63</f>
        <v>4800</v>
      </c>
      <c r="N63" s="337">
        <v>4800</v>
      </c>
      <c r="O63" s="338"/>
      <c r="P63" s="339"/>
      <c r="Q63" s="339"/>
      <c r="R63" s="344"/>
      <c r="S63" s="202"/>
      <c r="T63" s="202"/>
      <c r="U63" s="202"/>
      <c r="V63" s="202"/>
      <c r="W63" s="202"/>
      <c r="X63" s="202"/>
      <c r="Y63" s="202"/>
      <c r="Z63" s="202"/>
    </row>
    <row r="64" spans="1:26" s="200" customFormat="1" ht="31.5" customHeight="1">
      <c r="A64" s="340" t="s">
        <v>5</v>
      </c>
      <c r="B64" s="330" t="s">
        <v>280</v>
      </c>
      <c r="C64" s="325"/>
      <c r="D64" s="325"/>
      <c r="E64" s="325"/>
      <c r="F64" s="325"/>
      <c r="G64" s="326"/>
      <c r="H64" s="326"/>
      <c r="I64" s="326"/>
      <c r="J64" s="326"/>
      <c r="K64" s="326"/>
      <c r="L64" s="326"/>
      <c r="M64" s="327">
        <f>M65</f>
        <v>930</v>
      </c>
      <c r="N64" s="327">
        <f>N65</f>
        <v>930</v>
      </c>
      <c r="O64" s="328"/>
      <c r="P64" s="329"/>
      <c r="Q64" s="329"/>
      <c r="R64" s="331"/>
      <c r="S64" s="199"/>
      <c r="T64" s="199"/>
      <c r="U64" s="199"/>
      <c r="V64" s="199"/>
      <c r="W64" s="199"/>
      <c r="X64" s="199"/>
      <c r="Y64" s="199"/>
      <c r="Z64" s="199"/>
    </row>
    <row r="65" spans="1:26" s="200" customFormat="1" ht="33">
      <c r="A65" s="332" t="s">
        <v>260</v>
      </c>
      <c r="B65" s="333" t="s">
        <v>243</v>
      </c>
      <c r="C65" s="334" t="s">
        <v>35</v>
      </c>
      <c r="D65" s="334" t="s">
        <v>44</v>
      </c>
      <c r="E65" s="334" t="s">
        <v>265</v>
      </c>
      <c r="F65" s="334"/>
      <c r="G65" s="335">
        <v>5608</v>
      </c>
      <c r="H65" s="335">
        <f>G65</f>
        <v>5608</v>
      </c>
      <c r="I65" s="336"/>
      <c r="J65" s="336"/>
      <c r="K65" s="336"/>
      <c r="L65" s="336"/>
      <c r="M65" s="337">
        <v>930</v>
      </c>
      <c r="N65" s="337">
        <v>930</v>
      </c>
      <c r="O65" s="338"/>
      <c r="P65" s="339"/>
      <c r="Q65" s="339"/>
      <c r="R65" s="331"/>
      <c r="S65" s="199"/>
      <c r="T65" s="199"/>
      <c r="U65" s="199"/>
      <c r="V65" s="199"/>
      <c r="W65" s="199"/>
      <c r="X65" s="199"/>
      <c r="Y65" s="199"/>
      <c r="Z65" s="199"/>
    </row>
    <row r="66" spans="1:26" s="248" customFormat="1" ht="54.75" customHeight="1">
      <c r="A66" s="325">
        <v>5</v>
      </c>
      <c r="B66" s="330" t="s">
        <v>257</v>
      </c>
      <c r="C66" s="325"/>
      <c r="D66" s="325"/>
      <c r="E66" s="325"/>
      <c r="F66" s="325"/>
      <c r="G66" s="326">
        <f aca="true" t="shared" si="4" ref="G66:N66">G67+G69</f>
        <v>0</v>
      </c>
      <c r="H66" s="326">
        <f t="shared" si="4"/>
        <v>0</v>
      </c>
      <c r="I66" s="326">
        <f t="shared" si="4"/>
        <v>0</v>
      </c>
      <c r="J66" s="326">
        <f t="shared" si="4"/>
        <v>0</v>
      </c>
      <c r="K66" s="326">
        <f t="shared" si="4"/>
        <v>0</v>
      </c>
      <c r="L66" s="326">
        <f t="shared" si="4"/>
        <v>0</v>
      </c>
      <c r="M66" s="327">
        <f t="shared" si="4"/>
        <v>870</v>
      </c>
      <c r="N66" s="327">
        <f t="shared" si="4"/>
        <v>870</v>
      </c>
      <c r="O66" s="328"/>
      <c r="P66" s="329"/>
      <c r="Q66" s="329"/>
      <c r="R66" s="331"/>
      <c r="S66" s="247"/>
      <c r="T66" s="247"/>
      <c r="U66" s="247"/>
      <c r="V66" s="247"/>
      <c r="W66" s="247"/>
      <c r="X66" s="247"/>
      <c r="Y66" s="247"/>
      <c r="Z66" s="247"/>
    </row>
    <row r="67" spans="1:26" s="200" customFormat="1" ht="36" customHeight="1">
      <c r="A67" s="325" t="s">
        <v>196</v>
      </c>
      <c r="B67" s="330" t="s">
        <v>33</v>
      </c>
      <c r="C67" s="325"/>
      <c r="D67" s="325"/>
      <c r="E67" s="325"/>
      <c r="F67" s="325"/>
      <c r="G67" s="326"/>
      <c r="H67" s="326"/>
      <c r="I67" s="326"/>
      <c r="J67" s="326"/>
      <c r="K67" s="326">
        <f>SUM(K68:K68)</f>
        <v>0</v>
      </c>
      <c r="L67" s="326">
        <f>SUM(L68:L68)</f>
        <v>0</v>
      </c>
      <c r="M67" s="327">
        <f>SUM(M68:M68)</f>
        <v>870</v>
      </c>
      <c r="N67" s="327">
        <f>SUM(N68:N68)</f>
        <v>870</v>
      </c>
      <c r="O67" s="328"/>
      <c r="P67" s="329"/>
      <c r="Q67" s="329"/>
      <c r="R67" s="331"/>
      <c r="S67" s="199"/>
      <c r="T67" s="199"/>
      <c r="U67" s="199"/>
      <c r="V67" s="199"/>
      <c r="W67" s="199"/>
      <c r="X67" s="199"/>
      <c r="Y67" s="199"/>
      <c r="Z67" s="199"/>
    </row>
    <row r="68" spans="1:26" s="203" customFormat="1" ht="44.25" customHeight="1">
      <c r="A68" s="332" t="s">
        <v>5</v>
      </c>
      <c r="B68" s="333" t="s">
        <v>268</v>
      </c>
      <c r="C68" s="334" t="s">
        <v>35</v>
      </c>
      <c r="D68" s="334" t="s">
        <v>44</v>
      </c>
      <c r="E68" s="334" t="s">
        <v>265</v>
      </c>
      <c r="F68" s="334"/>
      <c r="G68" s="336">
        <v>4340</v>
      </c>
      <c r="H68" s="336">
        <v>4340</v>
      </c>
      <c r="I68" s="336">
        <v>870</v>
      </c>
      <c r="J68" s="336">
        <v>870</v>
      </c>
      <c r="K68" s="336"/>
      <c r="L68" s="336"/>
      <c r="M68" s="337">
        <v>870</v>
      </c>
      <c r="N68" s="337">
        <v>870</v>
      </c>
      <c r="O68" s="338"/>
      <c r="P68" s="339"/>
      <c r="Q68" s="339"/>
      <c r="R68" s="344"/>
      <c r="S68" s="202"/>
      <c r="T68" s="202"/>
      <c r="U68" s="202"/>
      <c r="V68" s="202"/>
      <c r="W68" s="202"/>
      <c r="X68" s="202"/>
      <c r="Y68" s="202"/>
      <c r="Z68" s="202"/>
    </row>
    <row r="69" spans="1:26" s="200" customFormat="1" ht="36" customHeight="1">
      <c r="A69" s="325" t="s">
        <v>197</v>
      </c>
      <c r="B69" s="330" t="s">
        <v>36</v>
      </c>
      <c r="C69" s="325"/>
      <c r="D69" s="325"/>
      <c r="E69" s="325"/>
      <c r="F69" s="325"/>
      <c r="G69" s="326"/>
      <c r="H69" s="326"/>
      <c r="I69" s="326"/>
      <c r="J69" s="326"/>
      <c r="K69" s="326">
        <v>0</v>
      </c>
      <c r="L69" s="326">
        <v>0</v>
      </c>
      <c r="M69" s="327">
        <v>0</v>
      </c>
      <c r="N69" s="327">
        <v>0</v>
      </c>
      <c r="O69" s="328"/>
      <c r="P69" s="329"/>
      <c r="Q69" s="329"/>
      <c r="R69" s="331"/>
      <c r="S69" s="199"/>
      <c r="T69" s="199"/>
      <c r="U69" s="199"/>
      <c r="V69" s="199"/>
      <c r="W69" s="199"/>
      <c r="X69" s="199"/>
      <c r="Y69" s="199"/>
      <c r="Z69" s="199"/>
    </row>
    <row r="70" spans="1:18" ht="32.25" customHeight="1">
      <c r="A70" s="346" t="s">
        <v>281</v>
      </c>
      <c r="B70" s="347"/>
      <c r="C70" s="347"/>
      <c r="D70" s="347"/>
      <c r="E70" s="347"/>
      <c r="F70" s="347"/>
      <c r="G70" s="347"/>
      <c r="H70" s="347"/>
      <c r="I70" s="347"/>
      <c r="J70" s="347"/>
      <c r="K70" s="347"/>
      <c r="L70" s="347"/>
      <c r="M70" s="347"/>
      <c r="N70" s="347"/>
      <c r="O70" s="347"/>
      <c r="P70" s="348"/>
      <c r="Q70" s="348"/>
      <c r="R70" s="349"/>
    </row>
  </sheetData>
  <sheetProtection/>
  <mergeCells count="30">
    <mergeCell ref="R8:R10"/>
    <mergeCell ref="P8:P10"/>
    <mergeCell ref="F9:F10"/>
    <mergeCell ref="K9:K10"/>
    <mergeCell ref="L9:L10"/>
    <mergeCell ref="O7:O10"/>
    <mergeCell ref="K8:L8"/>
    <mergeCell ref="Q8:Q10"/>
    <mergeCell ref="M9:M10"/>
    <mergeCell ref="N9:N10"/>
    <mergeCell ref="A4:O4"/>
    <mergeCell ref="A5:O5"/>
    <mergeCell ref="A3:O3"/>
    <mergeCell ref="A7:A10"/>
    <mergeCell ref="E7:E10"/>
    <mergeCell ref="F7:H8"/>
    <mergeCell ref="M7:N8"/>
    <mergeCell ref="I8:J8"/>
    <mergeCell ref="G9:G10"/>
    <mergeCell ref="D7:D10"/>
    <mergeCell ref="A1:O1"/>
    <mergeCell ref="F6:O6"/>
    <mergeCell ref="I9:I10"/>
    <mergeCell ref="A70:O70"/>
    <mergeCell ref="O35:O36"/>
    <mergeCell ref="B7:B10"/>
    <mergeCell ref="C7:C10"/>
    <mergeCell ref="A2:O2"/>
    <mergeCell ref="J9:J10"/>
    <mergeCell ref="H9:H10"/>
  </mergeCells>
  <printOptions/>
  <pageMargins left="0.31496062992126" right="0.236220472440945" top="1.02362204724409" bottom="0.590551181102362" header="0.669291338582677" footer="0.196850393700787"/>
  <pageSetup horizontalDpi="600" verticalDpi="600" orientation="landscape" paperSize="9" scale="68" r:id="rId1"/>
  <headerFooter>
    <oddHeader>&amp;R&amp;12Biểu số 02/ĐT-PC</oddHeader>
    <oddFooter>&amp;RTrang &amp;P/&amp;N</oddFooter>
  </headerFooter>
</worksheet>
</file>

<file path=xl/worksheets/sheet3.xml><?xml version="1.0" encoding="utf-8"?>
<worksheet xmlns="http://schemas.openxmlformats.org/spreadsheetml/2006/main" xmlns:r="http://schemas.openxmlformats.org/officeDocument/2006/relationships">
  <sheetPr>
    <tabColor rgb="FF00B050"/>
  </sheetPr>
  <dimension ref="A1:T13"/>
  <sheetViews>
    <sheetView zoomScalePageLayoutView="0" workbookViewId="0" topLeftCell="A1">
      <selection activeCell="C17" sqref="C17"/>
    </sheetView>
  </sheetViews>
  <sheetFormatPr defaultColWidth="9.140625" defaultRowHeight="15" outlineLevelCol="1"/>
  <cols>
    <col min="1" max="1" width="5.421875" style="4" customWidth="1"/>
    <col min="2" max="2" width="92.8515625" style="4" customWidth="1"/>
    <col min="3" max="4" width="24.00390625" style="4" customWidth="1"/>
    <col min="5" max="5" width="22.57421875" style="4" customWidth="1"/>
    <col min="6" max="6" width="19.00390625" style="4" customWidth="1" outlineLevel="1"/>
    <col min="7" max="7" width="27.00390625" style="4" customWidth="1"/>
    <col min="8" max="20" width="9.140625" style="2" customWidth="1"/>
    <col min="21" max="16384" width="9.140625" style="4" customWidth="1"/>
  </cols>
  <sheetData>
    <row r="1" spans="1:20" ht="21.75" customHeight="1">
      <c r="A1" s="277" t="s">
        <v>72</v>
      </c>
      <c r="B1" s="277"/>
      <c r="C1" s="277"/>
      <c r="D1" s="277"/>
      <c r="E1" s="277"/>
      <c r="F1" s="277"/>
      <c r="G1" s="277"/>
      <c r="H1" s="4"/>
      <c r="I1" s="4"/>
      <c r="J1" s="4"/>
      <c r="K1" s="4"/>
      <c r="L1" s="4"/>
      <c r="M1" s="4"/>
      <c r="N1" s="4"/>
      <c r="O1" s="4"/>
      <c r="P1" s="4"/>
      <c r="Q1" s="4"/>
      <c r="R1" s="4"/>
      <c r="S1" s="4"/>
      <c r="T1" s="4"/>
    </row>
    <row r="2" spans="1:20" ht="21.75" customHeight="1">
      <c r="A2" s="11"/>
      <c r="B2" s="11"/>
      <c r="C2" s="11"/>
      <c r="D2" s="11"/>
      <c r="E2" s="11"/>
      <c r="F2" s="11"/>
      <c r="G2" s="11"/>
      <c r="H2" s="4"/>
      <c r="I2" s="4"/>
      <c r="J2" s="4"/>
      <c r="K2" s="4"/>
      <c r="L2" s="4"/>
      <c r="M2" s="4"/>
      <c r="N2" s="4"/>
      <c r="O2" s="4"/>
      <c r="P2" s="4"/>
      <c r="Q2" s="4"/>
      <c r="R2" s="4"/>
      <c r="S2" s="4"/>
      <c r="T2" s="4"/>
    </row>
    <row r="3" spans="1:20" ht="21.75" customHeight="1">
      <c r="A3" s="11"/>
      <c r="B3" s="11"/>
      <c r="C3" s="11"/>
      <c r="D3" s="11"/>
      <c r="E3" s="11"/>
      <c r="F3" s="11"/>
      <c r="G3" s="11"/>
      <c r="H3" s="4"/>
      <c r="I3" s="4"/>
      <c r="J3" s="4"/>
      <c r="K3" s="4"/>
      <c r="L3" s="4"/>
      <c r="M3" s="4"/>
      <c r="N3" s="4"/>
      <c r="O3" s="4"/>
      <c r="P3" s="4"/>
      <c r="Q3" s="4"/>
      <c r="R3" s="4"/>
      <c r="S3" s="4"/>
      <c r="T3" s="4"/>
    </row>
    <row r="4" spans="1:20" ht="34.5" customHeight="1">
      <c r="A4" s="278" t="s">
        <v>60</v>
      </c>
      <c r="B4" s="278"/>
      <c r="C4" s="278"/>
      <c r="D4" s="278"/>
      <c r="E4" s="278"/>
      <c r="F4" s="278"/>
      <c r="G4" s="278"/>
      <c r="H4" s="4"/>
      <c r="I4" s="4"/>
      <c r="J4" s="4"/>
      <c r="K4" s="4"/>
      <c r="L4" s="4"/>
      <c r="M4" s="4"/>
      <c r="N4" s="4"/>
      <c r="O4" s="4"/>
      <c r="P4" s="4"/>
      <c r="Q4" s="4"/>
      <c r="R4" s="4"/>
      <c r="S4" s="4"/>
      <c r="T4" s="4"/>
    </row>
    <row r="5" spans="1:20" ht="18.75" hidden="1">
      <c r="A5" s="279" t="e">
        <f>'B.01_TH'!#REF!</f>
        <v>#REF!</v>
      </c>
      <c r="B5" s="279"/>
      <c r="C5" s="279"/>
      <c r="D5" s="279"/>
      <c r="E5" s="279"/>
      <c r="F5" s="279"/>
      <c r="G5" s="279"/>
      <c r="H5" s="4"/>
      <c r="I5" s="4"/>
      <c r="J5" s="4"/>
      <c r="K5" s="4"/>
      <c r="L5" s="4"/>
      <c r="M5" s="4"/>
      <c r="N5" s="4"/>
      <c r="O5" s="4"/>
      <c r="P5" s="4"/>
      <c r="Q5" s="4"/>
      <c r="R5" s="4"/>
      <c r="S5" s="4"/>
      <c r="T5" s="4"/>
    </row>
    <row r="6" spans="1:20" ht="18.75">
      <c r="A6" s="279" t="s">
        <v>75</v>
      </c>
      <c r="B6" s="279"/>
      <c r="C6" s="279"/>
      <c r="D6" s="279"/>
      <c r="E6" s="279"/>
      <c r="F6" s="279"/>
      <c r="G6" s="279"/>
      <c r="H6" s="4"/>
      <c r="I6" s="4"/>
      <c r="J6" s="4"/>
      <c r="K6" s="4"/>
      <c r="L6" s="4"/>
      <c r="M6" s="4"/>
      <c r="N6" s="4"/>
      <c r="O6" s="4"/>
      <c r="P6" s="4"/>
      <c r="Q6" s="4"/>
      <c r="R6" s="4"/>
      <c r="S6" s="4"/>
      <c r="T6" s="4"/>
    </row>
    <row r="7" spans="1:20" ht="18.75" hidden="1">
      <c r="A7" s="279" t="e">
        <f>'B.01_TH'!#REF!</f>
        <v>#REF!</v>
      </c>
      <c r="B7" s="279"/>
      <c r="C7" s="279"/>
      <c r="D7" s="279"/>
      <c r="E7" s="279"/>
      <c r="F7" s="279"/>
      <c r="G7" s="279"/>
      <c r="H7" s="4"/>
      <c r="I7" s="4"/>
      <c r="J7" s="4"/>
      <c r="K7" s="4"/>
      <c r="L7" s="4"/>
      <c r="M7" s="4"/>
      <c r="N7" s="4"/>
      <c r="O7" s="4"/>
      <c r="P7" s="4"/>
      <c r="Q7" s="4"/>
      <c r="R7" s="4"/>
      <c r="S7" s="4"/>
      <c r="T7" s="4"/>
    </row>
    <row r="8" spans="1:20" ht="15.75" customHeight="1">
      <c r="A8" s="12"/>
      <c r="B8" s="12"/>
      <c r="C8" s="12"/>
      <c r="D8" s="12"/>
      <c r="E8" s="12"/>
      <c r="F8" s="12"/>
      <c r="G8" s="12"/>
      <c r="H8" s="4"/>
      <c r="I8" s="4"/>
      <c r="J8" s="4"/>
      <c r="K8" s="4"/>
      <c r="L8" s="4"/>
      <c r="M8" s="4"/>
      <c r="N8" s="4"/>
      <c r="O8" s="4"/>
      <c r="P8" s="4"/>
      <c r="Q8" s="4"/>
      <c r="R8" s="4"/>
      <c r="S8" s="4"/>
      <c r="T8" s="4"/>
    </row>
    <row r="9" spans="5:20" ht="21.75" customHeight="1">
      <c r="E9" s="277" t="s">
        <v>0</v>
      </c>
      <c r="F9" s="277"/>
      <c r="G9" s="277"/>
      <c r="H9" s="4"/>
      <c r="I9" s="4"/>
      <c r="J9" s="4"/>
      <c r="K9" s="4"/>
      <c r="L9" s="4"/>
      <c r="M9" s="4"/>
      <c r="N9" s="4"/>
      <c r="O9" s="4"/>
      <c r="P9" s="4"/>
      <c r="Q9" s="4"/>
      <c r="R9" s="4"/>
      <c r="S9" s="4"/>
      <c r="T9" s="4"/>
    </row>
    <row r="10" spans="1:7" s="6" customFormat="1" ht="49.5">
      <c r="A10" s="3" t="s">
        <v>1</v>
      </c>
      <c r="B10" s="3" t="s">
        <v>2</v>
      </c>
      <c r="C10" s="3" t="s">
        <v>30</v>
      </c>
      <c r="D10" s="3" t="s">
        <v>22</v>
      </c>
      <c r="E10" s="22" t="s">
        <v>76</v>
      </c>
      <c r="F10" s="3" t="s">
        <v>23</v>
      </c>
      <c r="G10" s="3" t="s">
        <v>3</v>
      </c>
    </row>
    <row r="11" spans="1:7" s="16" customFormat="1" ht="16.5" hidden="1">
      <c r="A11" s="17">
        <v>1</v>
      </c>
      <c r="B11" s="17">
        <v>2</v>
      </c>
      <c r="C11" s="17">
        <v>3</v>
      </c>
      <c r="D11" s="17">
        <v>4</v>
      </c>
      <c r="E11" s="17">
        <v>5</v>
      </c>
      <c r="F11" s="17">
        <v>6</v>
      </c>
      <c r="G11" s="17">
        <v>7</v>
      </c>
    </row>
    <row r="12" spans="1:7" s="7" customFormat="1" ht="34.5" customHeight="1">
      <c r="A12" s="18"/>
      <c r="B12" s="13" t="s">
        <v>21</v>
      </c>
      <c r="C12" s="18"/>
      <c r="D12" s="18">
        <f>D13</f>
        <v>19</v>
      </c>
      <c r="E12" s="18">
        <f>E13</f>
        <v>19</v>
      </c>
      <c r="F12" s="18">
        <f>F13</f>
        <v>19</v>
      </c>
      <c r="G12" s="18"/>
    </row>
    <row r="13" spans="1:20" ht="66" customHeight="1">
      <c r="A13" s="10">
        <v>1</v>
      </c>
      <c r="B13" s="9" t="s">
        <v>61</v>
      </c>
      <c r="C13" s="10" t="s">
        <v>71</v>
      </c>
      <c r="D13" s="9">
        <v>19</v>
      </c>
      <c r="E13" s="9">
        <v>19</v>
      </c>
      <c r="F13" s="9">
        <v>19</v>
      </c>
      <c r="G13" s="9"/>
      <c r="H13" s="4"/>
      <c r="I13" s="4"/>
      <c r="J13" s="4"/>
      <c r="K13" s="4"/>
      <c r="L13" s="4"/>
      <c r="M13" s="4"/>
      <c r="N13" s="4"/>
      <c r="O13" s="4"/>
      <c r="P13" s="4"/>
      <c r="Q13" s="4"/>
      <c r="R13" s="4"/>
      <c r="S13" s="4"/>
      <c r="T13" s="4"/>
    </row>
  </sheetData>
  <sheetProtection/>
  <mergeCells count="6">
    <mergeCell ref="A1:G1"/>
    <mergeCell ref="A4:G4"/>
    <mergeCell ref="E9:G9"/>
    <mergeCell ref="A7:G7"/>
    <mergeCell ref="A5:G5"/>
    <mergeCell ref="A6:G6"/>
  </mergeCells>
  <printOptions/>
  <pageMargins left="0.3937007874015748" right="0.2755905511811024" top="1.1023622047244095" bottom="0.5905511811023623" header="0.31496062992125984" footer="0.1968503937007874"/>
  <pageSetup horizontalDpi="600" verticalDpi="600" orientation="landscape" paperSize="9" scale="65" r:id="rId1"/>
  <headerFooter>
    <oddFooter>&amp;L&amp;8Biểu 03-ĐT&amp;R&amp;8Trang &amp;P</oddFooter>
  </headerFooter>
</worksheet>
</file>

<file path=xl/worksheets/sheet4.xml><?xml version="1.0" encoding="utf-8"?>
<worksheet xmlns="http://schemas.openxmlformats.org/spreadsheetml/2006/main" xmlns:r="http://schemas.openxmlformats.org/officeDocument/2006/relationships">
  <sheetPr>
    <tabColor theme="3"/>
  </sheetPr>
  <dimension ref="A1:Z60"/>
  <sheetViews>
    <sheetView showZeros="0" zoomScale="70" zoomScaleNormal="70" zoomScalePageLayoutView="0" workbookViewId="0" topLeftCell="A1">
      <pane xSplit="2" ySplit="12" topLeftCell="C41" activePane="bottomRight" state="frozen"/>
      <selection pane="topLeft" activeCell="A1" sqref="A1"/>
      <selection pane="topRight" activeCell="C1" sqref="C1"/>
      <selection pane="bottomLeft" activeCell="A11" sqref="A11"/>
      <selection pane="bottomRight" activeCell="I53" sqref="I53"/>
    </sheetView>
  </sheetViews>
  <sheetFormatPr defaultColWidth="9.00390625" defaultRowHeight="15"/>
  <cols>
    <col min="1" max="1" width="7.57421875" style="1" customWidth="1"/>
    <col min="2" max="2" width="60.8515625" style="1" customWidth="1"/>
    <col min="3" max="3" width="15.421875" style="1" customWidth="1"/>
    <col min="4" max="4" width="12.57421875" style="1" customWidth="1"/>
    <col min="5" max="5" width="9.00390625" style="1" customWidth="1"/>
    <col min="6" max="6" width="9.00390625" style="105" hidden="1" customWidth="1"/>
    <col min="7" max="7" width="11.28125" style="1" customWidth="1"/>
    <col min="8" max="8" width="9.8515625" style="1" customWidth="1"/>
    <col min="9" max="9" width="9.140625" style="1" customWidth="1"/>
    <col min="10" max="12" width="9.00390625" style="1" hidden="1" customWidth="1"/>
    <col min="13" max="13" width="9.140625" style="1" customWidth="1"/>
    <col min="14" max="14" width="11.140625" style="1" customWidth="1"/>
    <col min="15" max="15" width="9.140625" style="1" customWidth="1"/>
    <col min="16" max="16" width="10.28125" style="1" customWidth="1"/>
    <col min="17" max="17" width="11.28125" style="1" customWidth="1"/>
    <col min="18" max="18" width="10.140625" style="1" customWidth="1"/>
    <col min="19" max="21" width="9.00390625" style="1" customWidth="1"/>
    <col min="22" max="22" width="1.1484375" style="1" customWidth="1"/>
    <col min="23" max="16384" width="9.00390625" style="1" customWidth="1"/>
  </cols>
  <sheetData>
    <row r="1" spans="1:19" ht="24" customHeight="1">
      <c r="A1" s="278" t="s">
        <v>91</v>
      </c>
      <c r="B1" s="278"/>
      <c r="C1" s="278"/>
      <c r="D1" s="278"/>
      <c r="E1" s="278"/>
      <c r="F1" s="278"/>
      <c r="G1" s="278"/>
      <c r="H1" s="278"/>
      <c r="I1" s="278"/>
      <c r="J1" s="278"/>
      <c r="K1" s="278"/>
      <c r="L1" s="278"/>
      <c r="M1" s="278"/>
      <c r="N1" s="278"/>
      <c r="O1" s="278"/>
      <c r="P1" s="278"/>
      <c r="Q1" s="278"/>
      <c r="R1" s="278"/>
      <c r="S1" s="31"/>
    </row>
    <row r="2" spans="1:19" ht="16.5" hidden="1">
      <c r="A2" s="280" t="e">
        <f>'B.01_TH'!#REF!</f>
        <v>#REF!</v>
      </c>
      <c r="B2" s="280"/>
      <c r="C2" s="280"/>
      <c r="D2" s="280"/>
      <c r="E2" s="280"/>
      <c r="F2" s="280"/>
      <c r="G2" s="280"/>
      <c r="H2" s="280"/>
      <c r="I2" s="280"/>
      <c r="J2" s="280"/>
      <c r="K2" s="280"/>
      <c r="L2" s="280"/>
      <c r="M2" s="280"/>
      <c r="N2" s="280"/>
      <c r="O2" s="280"/>
      <c r="P2" s="280"/>
      <c r="Q2" s="280"/>
      <c r="R2" s="280"/>
      <c r="S2" s="31"/>
    </row>
    <row r="3" spans="1:19" ht="16.5">
      <c r="A3" s="280" t="e">
        <f>'B.01_TH'!#REF!</f>
        <v>#REF!</v>
      </c>
      <c r="B3" s="280"/>
      <c r="C3" s="280"/>
      <c r="D3" s="280"/>
      <c r="E3" s="280"/>
      <c r="F3" s="280"/>
      <c r="G3" s="280"/>
      <c r="H3" s="280"/>
      <c r="I3" s="280"/>
      <c r="J3" s="280"/>
      <c r="K3" s="280"/>
      <c r="L3" s="280"/>
      <c r="M3" s="280"/>
      <c r="N3" s="280"/>
      <c r="O3" s="280"/>
      <c r="P3" s="280"/>
      <c r="Q3" s="280"/>
      <c r="R3" s="280"/>
      <c r="S3" s="31"/>
    </row>
    <row r="4" spans="1:19" ht="16.5" hidden="1">
      <c r="A4" s="280" t="e">
        <f>'B.01_TH'!#REF!</f>
        <v>#REF!</v>
      </c>
      <c r="B4" s="280"/>
      <c r="C4" s="280"/>
      <c r="D4" s="280"/>
      <c r="E4" s="280"/>
      <c r="F4" s="280"/>
      <c r="G4" s="280"/>
      <c r="H4" s="280"/>
      <c r="I4" s="280"/>
      <c r="J4" s="280"/>
      <c r="K4" s="280"/>
      <c r="L4" s="280"/>
      <c r="M4" s="280"/>
      <c r="N4" s="280"/>
      <c r="O4" s="280"/>
      <c r="P4" s="280"/>
      <c r="Q4" s="280"/>
      <c r="R4" s="280"/>
      <c r="S4" s="31"/>
    </row>
    <row r="5" spans="1:19" ht="16.5" hidden="1">
      <c r="A5" s="280" t="s">
        <v>133</v>
      </c>
      <c r="B5" s="280"/>
      <c r="C5" s="280"/>
      <c r="D5" s="280"/>
      <c r="E5" s="280"/>
      <c r="F5" s="280"/>
      <c r="G5" s="280"/>
      <c r="H5" s="280"/>
      <c r="I5" s="280"/>
      <c r="J5" s="280"/>
      <c r="K5" s="280"/>
      <c r="L5" s="280"/>
      <c r="M5" s="280"/>
      <c r="N5" s="280"/>
      <c r="O5" s="280"/>
      <c r="P5" s="280"/>
      <c r="Q5" s="280"/>
      <c r="R5" s="280"/>
      <c r="S5" s="31"/>
    </row>
    <row r="6" spans="1:19" ht="23.25" customHeight="1" hidden="1">
      <c r="A6" s="280" t="e">
        <f>'B.01_TH'!#REF!</f>
        <v>#REF!</v>
      </c>
      <c r="B6" s="280"/>
      <c r="C6" s="280"/>
      <c r="D6" s="280"/>
      <c r="E6" s="280"/>
      <c r="F6" s="280"/>
      <c r="G6" s="280"/>
      <c r="H6" s="280"/>
      <c r="I6" s="280"/>
      <c r="J6" s="280"/>
      <c r="K6" s="280"/>
      <c r="L6" s="280"/>
      <c r="M6" s="280"/>
      <c r="N6" s="280"/>
      <c r="O6" s="280"/>
      <c r="P6" s="280"/>
      <c r="Q6" s="280"/>
      <c r="R6" s="280"/>
      <c r="S6" s="31"/>
    </row>
    <row r="7" spans="1:19" ht="16.5">
      <c r="A7" s="5"/>
      <c r="B7" s="4"/>
      <c r="C7" s="5"/>
      <c r="D7" s="5"/>
      <c r="E7" s="5"/>
      <c r="F7" s="36"/>
      <c r="G7" s="100"/>
      <c r="H7" s="100"/>
      <c r="I7" s="100"/>
      <c r="J7" s="101"/>
      <c r="K7" s="101"/>
      <c r="L7" s="101"/>
      <c r="M7" s="100"/>
      <c r="N7" s="100"/>
      <c r="O7" s="70"/>
      <c r="P7" s="303" t="s">
        <v>108</v>
      </c>
      <c r="Q7" s="303"/>
      <c r="R7" s="303"/>
      <c r="S7" s="70"/>
    </row>
    <row r="8" spans="1:19" ht="37.5" customHeight="1">
      <c r="A8" s="281" t="s">
        <v>1</v>
      </c>
      <c r="B8" s="281" t="s">
        <v>47</v>
      </c>
      <c r="C8" s="281" t="s">
        <v>8</v>
      </c>
      <c r="D8" s="281" t="s">
        <v>30</v>
      </c>
      <c r="E8" s="281" t="s">
        <v>48</v>
      </c>
      <c r="F8" s="293" t="s">
        <v>124</v>
      </c>
      <c r="G8" s="294"/>
      <c r="H8" s="294"/>
      <c r="I8" s="295"/>
      <c r="J8" s="287" t="s">
        <v>49</v>
      </c>
      <c r="K8" s="288"/>
      <c r="L8" s="289"/>
      <c r="M8" s="285" t="s">
        <v>92</v>
      </c>
      <c r="N8" s="285"/>
      <c r="O8" s="285"/>
      <c r="P8" s="286" t="s">
        <v>76</v>
      </c>
      <c r="Q8" s="286"/>
      <c r="R8" s="286"/>
      <c r="S8" s="102"/>
    </row>
    <row r="9" spans="1:19" ht="18.75" customHeight="1">
      <c r="A9" s="281"/>
      <c r="B9" s="281"/>
      <c r="C9" s="281"/>
      <c r="D9" s="281"/>
      <c r="E9" s="281"/>
      <c r="F9" s="296"/>
      <c r="G9" s="297"/>
      <c r="H9" s="297"/>
      <c r="I9" s="298"/>
      <c r="J9" s="290"/>
      <c r="K9" s="291"/>
      <c r="L9" s="292"/>
      <c r="M9" s="285"/>
      <c r="N9" s="285"/>
      <c r="O9" s="285"/>
      <c r="P9" s="286"/>
      <c r="Q9" s="286"/>
      <c r="R9" s="286"/>
      <c r="S9" s="102"/>
    </row>
    <row r="10" spans="1:19" ht="24" customHeight="1">
      <c r="A10" s="281"/>
      <c r="B10" s="281"/>
      <c r="C10" s="281"/>
      <c r="D10" s="281"/>
      <c r="E10" s="281"/>
      <c r="F10" s="283" t="s">
        <v>123</v>
      </c>
      <c r="G10" s="304" t="s">
        <v>107</v>
      </c>
      <c r="H10" s="306" t="s">
        <v>15</v>
      </c>
      <c r="I10" s="307"/>
      <c r="J10" s="282" t="s">
        <v>14</v>
      </c>
      <c r="K10" s="282" t="s">
        <v>15</v>
      </c>
      <c r="L10" s="282"/>
      <c r="M10" s="285" t="s">
        <v>107</v>
      </c>
      <c r="N10" s="285" t="s">
        <v>15</v>
      </c>
      <c r="O10" s="285"/>
      <c r="P10" s="286" t="s">
        <v>107</v>
      </c>
      <c r="Q10" s="286" t="s">
        <v>15</v>
      </c>
      <c r="R10" s="286"/>
      <c r="S10" s="102"/>
    </row>
    <row r="11" spans="1:19" ht="115.5" customHeight="1">
      <c r="A11" s="281"/>
      <c r="B11" s="281"/>
      <c r="C11" s="281"/>
      <c r="D11" s="281"/>
      <c r="E11" s="281"/>
      <c r="F11" s="284"/>
      <c r="G11" s="305"/>
      <c r="H11" s="86" t="s">
        <v>50</v>
      </c>
      <c r="I11" s="86" t="s">
        <v>51</v>
      </c>
      <c r="J11" s="282"/>
      <c r="K11" s="87" t="s">
        <v>50</v>
      </c>
      <c r="L11" s="87" t="s">
        <v>51</v>
      </c>
      <c r="M11" s="285"/>
      <c r="N11" s="86" t="s">
        <v>50</v>
      </c>
      <c r="O11" s="86" t="s">
        <v>51</v>
      </c>
      <c r="P11" s="286"/>
      <c r="Q11" s="85" t="s">
        <v>50</v>
      </c>
      <c r="R11" s="85" t="s">
        <v>51</v>
      </c>
      <c r="S11" s="102"/>
    </row>
    <row r="12" spans="1:19" ht="33" customHeight="1">
      <c r="A12" s="127"/>
      <c r="B12" s="128" t="s">
        <v>67</v>
      </c>
      <c r="C12" s="127"/>
      <c r="D12" s="127"/>
      <c r="E12" s="127"/>
      <c r="F12" s="129"/>
      <c r="G12" s="173">
        <f>G13+G30</f>
        <v>29393.15</v>
      </c>
      <c r="H12" s="173">
        <f aca="true" t="shared" si="0" ref="H12:R12">H13+H30</f>
        <v>26751</v>
      </c>
      <c r="I12" s="173">
        <f t="shared" si="0"/>
        <v>2687.15</v>
      </c>
      <c r="J12" s="173">
        <f t="shared" si="0"/>
        <v>45273.7</v>
      </c>
      <c r="K12" s="173">
        <f t="shared" si="0"/>
        <v>40924.36</v>
      </c>
      <c r="L12" s="173">
        <f t="shared" si="0"/>
        <v>4348.94</v>
      </c>
      <c r="M12" s="173">
        <f t="shared" si="0"/>
        <v>2237</v>
      </c>
      <c r="N12" s="173">
        <f t="shared" si="0"/>
        <v>2237</v>
      </c>
      <c r="O12" s="173">
        <f t="shared" si="0"/>
        <v>0</v>
      </c>
      <c r="P12" s="173">
        <f>SUM(Q12:R12)</f>
        <v>12179</v>
      </c>
      <c r="Q12" s="173">
        <f t="shared" si="0"/>
        <v>11019</v>
      </c>
      <c r="R12" s="173">
        <f t="shared" si="0"/>
        <v>1160</v>
      </c>
      <c r="S12" s="102"/>
    </row>
    <row r="13" spans="1:19" ht="33" customHeight="1">
      <c r="A13" s="13" t="s">
        <v>4</v>
      </c>
      <c r="B13" s="13" t="s">
        <v>161</v>
      </c>
      <c r="C13" s="13"/>
      <c r="D13" s="13"/>
      <c r="E13" s="13"/>
      <c r="F13" s="71"/>
      <c r="G13" s="174">
        <f aca="true" t="shared" si="1" ref="G13:O13">G14+G16+G22+G26</f>
        <v>0</v>
      </c>
      <c r="H13" s="174">
        <f t="shared" si="1"/>
        <v>0</v>
      </c>
      <c r="I13" s="174">
        <f t="shared" si="1"/>
        <v>0</v>
      </c>
      <c r="J13" s="54">
        <f t="shared" si="1"/>
        <v>0</v>
      </c>
      <c r="K13" s="54">
        <f t="shared" si="1"/>
        <v>0</v>
      </c>
      <c r="L13" s="54">
        <f t="shared" si="1"/>
        <v>0</v>
      </c>
      <c r="M13" s="174">
        <f t="shared" si="1"/>
        <v>0</v>
      </c>
      <c r="N13" s="174">
        <f t="shared" si="1"/>
        <v>0</v>
      </c>
      <c r="O13" s="174">
        <f t="shared" si="1"/>
        <v>0</v>
      </c>
      <c r="P13" s="174">
        <f>P14+P15+P16+P17+P22+P26</f>
        <v>2109</v>
      </c>
      <c r="Q13" s="174">
        <f>Q14+Q15+Q16+Q17+Q22+Q26</f>
        <v>2109</v>
      </c>
      <c r="R13" s="174">
        <f>R14+R16+R22+R26</f>
        <v>0</v>
      </c>
      <c r="S13" s="102"/>
    </row>
    <row r="14" spans="1:19" s="104" customFormat="1" ht="43.5" customHeight="1">
      <c r="A14" s="89">
        <v>1</v>
      </c>
      <c r="B14" s="89" t="s">
        <v>62</v>
      </c>
      <c r="C14" s="52" t="s">
        <v>17</v>
      </c>
      <c r="D14" s="52" t="s">
        <v>64</v>
      </c>
      <c r="E14" s="52">
        <v>2019</v>
      </c>
      <c r="F14" s="93"/>
      <c r="G14" s="175">
        <f>SUM(H14:I14)</f>
        <v>0</v>
      </c>
      <c r="H14" s="175"/>
      <c r="I14" s="175"/>
      <c r="J14" s="63"/>
      <c r="K14" s="63"/>
      <c r="L14" s="63"/>
      <c r="M14" s="175">
        <f>SUM(N14:O14)</f>
        <v>0</v>
      </c>
      <c r="N14" s="175"/>
      <c r="O14" s="175"/>
      <c r="P14" s="176">
        <v>500</v>
      </c>
      <c r="Q14" s="176">
        <v>500</v>
      </c>
      <c r="R14" s="176">
        <v>0</v>
      </c>
      <c r="S14" s="103"/>
    </row>
    <row r="15" spans="1:19" s="104" customFormat="1" ht="42.75" customHeight="1">
      <c r="A15" s="89">
        <v>2</v>
      </c>
      <c r="B15" s="89" t="s">
        <v>136</v>
      </c>
      <c r="C15" s="52" t="s">
        <v>17</v>
      </c>
      <c r="D15" s="52" t="s">
        <v>64</v>
      </c>
      <c r="E15" s="52">
        <v>2019</v>
      </c>
      <c r="F15" s="93"/>
      <c r="G15" s="175"/>
      <c r="H15" s="175"/>
      <c r="I15" s="175"/>
      <c r="J15" s="63"/>
      <c r="K15" s="63"/>
      <c r="L15" s="63"/>
      <c r="M15" s="175"/>
      <c r="N15" s="175"/>
      <c r="O15" s="175"/>
      <c r="P15" s="176">
        <v>500</v>
      </c>
      <c r="Q15" s="176">
        <v>500</v>
      </c>
      <c r="R15" s="176"/>
      <c r="S15" s="103"/>
    </row>
    <row r="16" spans="1:19" s="104" customFormat="1" ht="40.5" customHeight="1">
      <c r="A16" s="89">
        <v>3</v>
      </c>
      <c r="B16" s="89" t="s">
        <v>63</v>
      </c>
      <c r="C16" s="52" t="s">
        <v>17</v>
      </c>
      <c r="D16" s="52" t="s">
        <v>64</v>
      </c>
      <c r="E16" s="52">
        <v>2019</v>
      </c>
      <c r="F16" s="93"/>
      <c r="G16" s="175">
        <f aca="true" t="shared" si="2" ref="G16:G29">SUM(H16:I16)</f>
        <v>0</v>
      </c>
      <c r="H16" s="175"/>
      <c r="I16" s="175"/>
      <c r="J16" s="63"/>
      <c r="K16" s="63"/>
      <c r="L16" s="63"/>
      <c r="M16" s="175">
        <f>SUM(N16:O16)</f>
        <v>0</v>
      </c>
      <c r="N16" s="175"/>
      <c r="O16" s="175"/>
      <c r="P16" s="176">
        <v>230</v>
      </c>
      <c r="Q16" s="176">
        <v>230</v>
      </c>
      <c r="R16" s="176">
        <v>0</v>
      </c>
      <c r="S16" s="103"/>
    </row>
    <row r="17" spans="1:19" s="104" customFormat="1" ht="39.75" customHeight="1">
      <c r="A17" s="89">
        <v>4</v>
      </c>
      <c r="B17" s="89" t="s">
        <v>188</v>
      </c>
      <c r="C17" s="52"/>
      <c r="D17" s="52"/>
      <c r="E17" s="52"/>
      <c r="F17" s="93"/>
      <c r="G17" s="175"/>
      <c r="H17" s="175"/>
      <c r="I17" s="175"/>
      <c r="J17" s="63"/>
      <c r="K17" s="63"/>
      <c r="L17" s="63"/>
      <c r="M17" s="175"/>
      <c r="N17" s="175"/>
      <c r="O17" s="175"/>
      <c r="P17" s="176">
        <f>SUM(P18:P21)</f>
        <v>30</v>
      </c>
      <c r="Q17" s="176">
        <f>SUM(Q18:Q21)</f>
        <v>30</v>
      </c>
      <c r="R17" s="176"/>
      <c r="S17" s="103"/>
    </row>
    <row r="18" spans="1:19" s="104" customFormat="1" ht="33" customHeight="1">
      <c r="A18" s="52"/>
      <c r="B18" s="158" t="s">
        <v>137</v>
      </c>
      <c r="C18" s="52" t="s">
        <v>17</v>
      </c>
      <c r="D18" s="52" t="s">
        <v>64</v>
      </c>
      <c r="E18" s="52">
        <v>2019</v>
      </c>
      <c r="F18" s="114"/>
      <c r="G18" s="177"/>
      <c r="H18" s="177"/>
      <c r="I18" s="177"/>
      <c r="J18" s="62"/>
      <c r="K18" s="62"/>
      <c r="L18" s="62"/>
      <c r="M18" s="177"/>
      <c r="N18" s="177"/>
      <c r="O18" s="177"/>
      <c r="P18" s="178">
        <v>15</v>
      </c>
      <c r="Q18" s="178">
        <v>15</v>
      </c>
      <c r="R18" s="178"/>
      <c r="S18" s="103"/>
    </row>
    <row r="19" spans="1:19" s="104" customFormat="1" ht="33" customHeight="1">
      <c r="A19" s="52"/>
      <c r="B19" s="158" t="s">
        <v>141</v>
      </c>
      <c r="C19" s="52" t="s">
        <v>45</v>
      </c>
      <c r="D19" s="52" t="s">
        <v>138</v>
      </c>
      <c r="E19" s="52">
        <v>2019</v>
      </c>
      <c r="F19" s="114"/>
      <c r="G19" s="177"/>
      <c r="H19" s="177"/>
      <c r="I19" s="177"/>
      <c r="J19" s="62"/>
      <c r="K19" s="62"/>
      <c r="L19" s="62"/>
      <c r="M19" s="177"/>
      <c r="N19" s="177"/>
      <c r="O19" s="177"/>
      <c r="P19" s="178">
        <v>5</v>
      </c>
      <c r="Q19" s="178">
        <v>5</v>
      </c>
      <c r="R19" s="178"/>
      <c r="S19" s="103"/>
    </row>
    <row r="20" spans="1:19" s="104" customFormat="1" ht="33" customHeight="1">
      <c r="A20" s="52"/>
      <c r="B20" s="158" t="s">
        <v>141</v>
      </c>
      <c r="C20" s="52" t="s">
        <v>46</v>
      </c>
      <c r="D20" s="52" t="s">
        <v>139</v>
      </c>
      <c r="E20" s="52">
        <v>2019</v>
      </c>
      <c r="F20" s="114"/>
      <c r="G20" s="177"/>
      <c r="H20" s="177"/>
      <c r="I20" s="177"/>
      <c r="J20" s="62"/>
      <c r="K20" s="62"/>
      <c r="L20" s="62"/>
      <c r="M20" s="177"/>
      <c r="N20" s="177"/>
      <c r="O20" s="177"/>
      <c r="P20" s="178">
        <v>5</v>
      </c>
      <c r="Q20" s="178">
        <v>5</v>
      </c>
      <c r="R20" s="178"/>
      <c r="S20" s="103"/>
    </row>
    <row r="21" spans="1:19" s="104" customFormat="1" ht="33" customHeight="1">
      <c r="A21" s="52"/>
      <c r="B21" s="158" t="s">
        <v>141</v>
      </c>
      <c r="C21" s="52" t="s">
        <v>44</v>
      </c>
      <c r="D21" s="52" t="s">
        <v>140</v>
      </c>
      <c r="E21" s="52">
        <v>2019</v>
      </c>
      <c r="F21" s="114"/>
      <c r="G21" s="177"/>
      <c r="H21" s="177"/>
      <c r="I21" s="177"/>
      <c r="J21" s="62"/>
      <c r="K21" s="62"/>
      <c r="L21" s="62"/>
      <c r="M21" s="177"/>
      <c r="N21" s="177"/>
      <c r="O21" s="177"/>
      <c r="P21" s="178">
        <v>5</v>
      </c>
      <c r="Q21" s="178">
        <v>5</v>
      </c>
      <c r="R21" s="178"/>
      <c r="S21" s="103"/>
    </row>
    <row r="22" spans="1:19" s="104" customFormat="1" ht="33" customHeight="1">
      <c r="A22" s="89">
        <v>5</v>
      </c>
      <c r="B22" s="89" t="s">
        <v>65</v>
      </c>
      <c r="C22" s="89"/>
      <c r="D22" s="89"/>
      <c r="E22" s="89"/>
      <c r="F22" s="93"/>
      <c r="G22" s="176">
        <f aca="true" t="shared" si="3" ref="G22:P22">SUM(G23:G25)</f>
        <v>0</v>
      </c>
      <c r="H22" s="176">
        <f t="shared" si="3"/>
        <v>0</v>
      </c>
      <c r="I22" s="176">
        <f t="shared" si="3"/>
        <v>0</v>
      </c>
      <c r="J22" s="176">
        <f t="shared" si="3"/>
        <v>0</v>
      </c>
      <c r="K22" s="176">
        <f t="shared" si="3"/>
        <v>0</v>
      </c>
      <c r="L22" s="176">
        <f t="shared" si="3"/>
        <v>0</v>
      </c>
      <c r="M22" s="176">
        <f t="shared" si="3"/>
        <v>0</v>
      </c>
      <c r="N22" s="176">
        <f t="shared" si="3"/>
        <v>0</v>
      </c>
      <c r="O22" s="176">
        <f t="shared" si="3"/>
        <v>0</v>
      </c>
      <c r="P22" s="176">
        <f t="shared" si="3"/>
        <v>95</v>
      </c>
      <c r="Q22" s="176">
        <f>SUM(Q23:Q25)</f>
        <v>95</v>
      </c>
      <c r="R22" s="176">
        <f>SUM(R23:R25)</f>
        <v>0</v>
      </c>
      <c r="S22" s="103"/>
    </row>
    <row r="23" spans="1:19" ht="33" customHeight="1">
      <c r="A23" s="10" t="s">
        <v>5</v>
      </c>
      <c r="B23" s="9" t="s">
        <v>45</v>
      </c>
      <c r="C23" s="52" t="s">
        <v>45</v>
      </c>
      <c r="D23" s="52" t="s">
        <v>138</v>
      </c>
      <c r="E23" s="10">
        <v>2018</v>
      </c>
      <c r="F23" s="94"/>
      <c r="G23" s="175">
        <f t="shared" si="2"/>
        <v>0</v>
      </c>
      <c r="H23" s="37"/>
      <c r="I23" s="37"/>
      <c r="J23" s="60"/>
      <c r="K23" s="60"/>
      <c r="L23" s="60"/>
      <c r="M23" s="175">
        <f>SUM(N23:O23)</f>
        <v>0</v>
      </c>
      <c r="N23" s="37"/>
      <c r="O23" s="37"/>
      <c r="P23" s="53">
        <v>31</v>
      </c>
      <c r="Q23" s="179">
        <v>31</v>
      </c>
      <c r="R23" s="53">
        <v>0</v>
      </c>
      <c r="S23" s="102"/>
    </row>
    <row r="24" spans="1:19" ht="33" customHeight="1">
      <c r="A24" s="10" t="s">
        <v>5</v>
      </c>
      <c r="B24" s="9" t="s">
        <v>46</v>
      </c>
      <c r="C24" s="52" t="s">
        <v>46</v>
      </c>
      <c r="D24" s="52" t="s">
        <v>139</v>
      </c>
      <c r="E24" s="10">
        <v>2018</v>
      </c>
      <c r="F24" s="94"/>
      <c r="G24" s="175">
        <f t="shared" si="2"/>
        <v>0</v>
      </c>
      <c r="H24" s="37"/>
      <c r="I24" s="37"/>
      <c r="J24" s="60"/>
      <c r="K24" s="60"/>
      <c r="L24" s="60"/>
      <c r="M24" s="175">
        <f>SUM(N24:O24)</f>
        <v>0</v>
      </c>
      <c r="N24" s="37"/>
      <c r="O24" s="37"/>
      <c r="P24" s="53">
        <v>32</v>
      </c>
      <c r="Q24" s="53">
        <v>32</v>
      </c>
      <c r="R24" s="53">
        <v>0</v>
      </c>
      <c r="S24" s="102"/>
    </row>
    <row r="25" spans="1:19" ht="33" customHeight="1">
      <c r="A25" s="10" t="s">
        <v>5</v>
      </c>
      <c r="B25" s="9" t="s">
        <v>44</v>
      </c>
      <c r="C25" s="52" t="s">
        <v>44</v>
      </c>
      <c r="D25" s="52" t="s">
        <v>140</v>
      </c>
      <c r="E25" s="10">
        <v>2018</v>
      </c>
      <c r="F25" s="94"/>
      <c r="G25" s="175">
        <f t="shared" si="2"/>
        <v>0</v>
      </c>
      <c r="H25" s="37"/>
      <c r="I25" s="37"/>
      <c r="J25" s="60"/>
      <c r="K25" s="60"/>
      <c r="L25" s="60"/>
      <c r="M25" s="175">
        <f>SUM(N25:O25)</f>
        <v>0</v>
      </c>
      <c r="N25" s="37"/>
      <c r="O25" s="37"/>
      <c r="P25" s="53">
        <v>32</v>
      </c>
      <c r="Q25" s="53">
        <v>32</v>
      </c>
      <c r="R25" s="53">
        <v>0</v>
      </c>
      <c r="S25" s="102"/>
    </row>
    <row r="26" spans="1:19" ht="33" customHeight="1">
      <c r="A26" s="89">
        <v>6</v>
      </c>
      <c r="B26" s="89" t="s">
        <v>66</v>
      </c>
      <c r="C26" s="89"/>
      <c r="D26" s="89"/>
      <c r="E26" s="89"/>
      <c r="F26" s="93"/>
      <c r="G26" s="176">
        <f aca="true" t="shared" si="4" ref="G26:P26">SUM(G27:G29)</f>
        <v>0</v>
      </c>
      <c r="H26" s="176">
        <f t="shared" si="4"/>
        <v>0</v>
      </c>
      <c r="I26" s="176">
        <f t="shared" si="4"/>
        <v>0</v>
      </c>
      <c r="J26" s="176">
        <f t="shared" si="4"/>
        <v>0</v>
      </c>
      <c r="K26" s="176">
        <f t="shared" si="4"/>
        <v>0</v>
      </c>
      <c r="L26" s="176">
        <f t="shared" si="4"/>
        <v>0</v>
      </c>
      <c r="M26" s="176">
        <f t="shared" si="4"/>
        <v>0</v>
      </c>
      <c r="N26" s="176">
        <f t="shared" si="4"/>
        <v>0</v>
      </c>
      <c r="O26" s="176">
        <f t="shared" si="4"/>
        <v>0</v>
      </c>
      <c r="P26" s="176">
        <f t="shared" si="4"/>
        <v>754</v>
      </c>
      <c r="Q26" s="176">
        <f>SUM(Q27:Q29)</f>
        <v>754</v>
      </c>
      <c r="R26" s="176">
        <f>SUM(R27:R29)</f>
        <v>0</v>
      </c>
      <c r="S26" s="102"/>
    </row>
    <row r="27" spans="1:19" ht="33" customHeight="1">
      <c r="A27" s="10" t="s">
        <v>5</v>
      </c>
      <c r="B27" s="9" t="s">
        <v>45</v>
      </c>
      <c r="C27" s="10" t="s">
        <v>45</v>
      </c>
      <c r="D27" s="10" t="s">
        <v>45</v>
      </c>
      <c r="E27" s="10">
        <v>2018</v>
      </c>
      <c r="F27" s="94"/>
      <c r="G27" s="175">
        <f t="shared" si="2"/>
        <v>0</v>
      </c>
      <c r="H27" s="37"/>
      <c r="I27" s="37"/>
      <c r="J27" s="60"/>
      <c r="K27" s="60"/>
      <c r="L27" s="60"/>
      <c r="M27" s="175">
        <f>SUM(N27:O27)</f>
        <v>0</v>
      </c>
      <c r="N27" s="37"/>
      <c r="O27" s="37"/>
      <c r="P27" s="53">
        <v>251</v>
      </c>
      <c r="Q27" s="53">
        <v>251</v>
      </c>
      <c r="R27" s="53">
        <v>0</v>
      </c>
      <c r="S27" s="102"/>
    </row>
    <row r="28" spans="1:19" ht="33" customHeight="1">
      <c r="A28" s="10" t="s">
        <v>5</v>
      </c>
      <c r="B28" s="9" t="s">
        <v>46</v>
      </c>
      <c r="C28" s="10" t="s">
        <v>46</v>
      </c>
      <c r="D28" s="10" t="s">
        <v>46</v>
      </c>
      <c r="E28" s="10">
        <v>2018</v>
      </c>
      <c r="F28" s="94"/>
      <c r="G28" s="175">
        <f t="shared" si="2"/>
        <v>0</v>
      </c>
      <c r="H28" s="37"/>
      <c r="I28" s="37"/>
      <c r="J28" s="60"/>
      <c r="K28" s="60"/>
      <c r="L28" s="60"/>
      <c r="M28" s="175">
        <f>SUM(N28:O28)</f>
        <v>0</v>
      </c>
      <c r="N28" s="37"/>
      <c r="O28" s="37"/>
      <c r="P28" s="53">
        <v>251</v>
      </c>
      <c r="Q28" s="53">
        <v>251</v>
      </c>
      <c r="R28" s="53">
        <v>0</v>
      </c>
      <c r="S28" s="102"/>
    </row>
    <row r="29" spans="1:19" ht="33" customHeight="1">
      <c r="A29" s="10" t="s">
        <v>5</v>
      </c>
      <c r="B29" s="9" t="s">
        <v>44</v>
      </c>
      <c r="C29" s="10" t="s">
        <v>44</v>
      </c>
      <c r="D29" s="10" t="s">
        <v>44</v>
      </c>
      <c r="E29" s="10">
        <v>2018</v>
      </c>
      <c r="F29" s="94"/>
      <c r="G29" s="175">
        <f t="shared" si="2"/>
        <v>0</v>
      </c>
      <c r="H29" s="37"/>
      <c r="I29" s="37"/>
      <c r="J29" s="60"/>
      <c r="K29" s="60"/>
      <c r="L29" s="60"/>
      <c r="M29" s="175">
        <f>SUM(N29:O29)</f>
        <v>0</v>
      </c>
      <c r="N29" s="37"/>
      <c r="O29" s="37"/>
      <c r="P29" s="53">
        <v>252</v>
      </c>
      <c r="Q29" s="53">
        <v>252</v>
      </c>
      <c r="R29" s="53">
        <v>0</v>
      </c>
      <c r="S29" s="102"/>
    </row>
    <row r="30" spans="1:19" ht="33" customHeight="1">
      <c r="A30" s="75" t="s">
        <v>6</v>
      </c>
      <c r="B30" s="75" t="s">
        <v>122</v>
      </c>
      <c r="C30" s="75"/>
      <c r="D30" s="75"/>
      <c r="E30" s="88"/>
      <c r="F30" s="71"/>
      <c r="G30" s="180">
        <f>G31+G46</f>
        <v>29393.15</v>
      </c>
      <c r="H30" s="180">
        <f aca="true" t="shared" si="5" ref="H30:R30">H31+H46</f>
        <v>26751</v>
      </c>
      <c r="I30" s="180">
        <f t="shared" si="5"/>
        <v>2687.15</v>
      </c>
      <c r="J30" s="180">
        <f t="shared" si="5"/>
        <v>45273.7</v>
      </c>
      <c r="K30" s="180">
        <f t="shared" si="5"/>
        <v>40924.36</v>
      </c>
      <c r="L30" s="180">
        <f t="shared" si="5"/>
        <v>4348.94</v>
      </c>
      <c r="M30" s="180">
        <f t="shared" si="5"/>
        <v>2237</v>
      </c>
      <c r="N30" s="180">
        <f t="shared" si="5"/>
        <v>2237</v>
      </c>
      <c r="O30" s="180">
        <f t="shared" si="5"/>
        <v>0</v>
      </c>
      <c r="P30" s="180">
        <f t="shared" si="5"/>
        <v>10070.4</v>
      </c>
      <c r="Q30" s="180">
        <f t="shared" si="5"/>
        <v>8910</v>
      </c>
      <c r="R30" s="180">
        <f t="shared" si="5"/>
        <v>1160</v>
      </c>
      <c r="S30" s="102"/>
    </row>
    <row r="31" spans="1:19" ht="27.75" customHeight="1">
      <c r="A31" s="75">
        <v>1</v>
      </c>
      <c r="B31" s="75" t="s">
        <v>33</v>
      </c>
      <c r="C31" s="75"/>
      <c r="D31" s="75"/>
      <c r="E31" s="88"/>
      <c r="F31" s="139"/>
      <c r="G31" s="180">
        <f>SUM(G32:G45)</f>
        <v>25479.75</v>
      </c>
      <c r="H31" s="180">
        <f aca="true" t="shared" si="6" ref="H31:R31">SUM(H32:H45)</f>
        <v>22990</v>
      </c>
      <c r="I31" s="180">
        <f t="shared" si="6"/>
        <v>2534.75</v>
      </c>
      <c r="J31" s="180">
        <f t="shared" si="6"/>
        <v>20680.15</v>
      </c>
      <c r="K31" s="180">
        <f t="shared" si="6"/>
        <v>18581.68</v>
      </c>
      <c r="L31" s="180">
        <f t="shared" si="6"/>
        <v>2098.47</v>
      </c>
      <c r="M31" s="180">
        <f t="shared" si="6"/>
        <v>0</v>
      </c>
      <c r="N31" s="180">
        <f t="shared" si="6"/>
        <v>0</v>
      </c>
      <c r="O31" s="180">
        <f t="shared" si="6"/>
        <v>0</v>
      </c>
      <c r="P31" s="180">
        <f t="shared" si="6"/>
        <v>1260</v>
      </c>
      <c r="Q31" s="180">
        <f t="shared" si="6"/>
        <v>1260</v>
      </c>
      <c r="R31" s="180">
        <f t="shared" si="6"/>
        <v>0</v>
      </c>
      <c r="S31" s="102"/>
    </row>
    <row r="32" spans="1:26" s="167" customFormat="1" ht="47.25" customHeight="1">
      <c r="A32" s="164" t="s">
        <v>5</v>
      </c>
      <c r="B32" s="30" t="s">
        <v>93</v>
      </c>
      <c r="C32" s="165" t="s">
        <v>94</v>
      </c>
      <c r="D32" s="165" t="s">
        <v>44</v>
      </c>
      <c r="E32" s="165">
        <v>2019</v>
      </c>
      <c r="F32" s="165"/>
      <c r="G32" s="181">
        <f>H32+I32</f>
        <v>3531.7</v>
      </c>
      <c r="H32" s="181">
        <v>2992.18</v>
      </c>
      <c r="I32" s="181">
        <v>539.52</v>
      </c>
      <c r="J32" s="181">
        <v>3531.7</v>
      </c>
      <c r="K32" s="181">
        <v>2992.18</v>
      </c>
      <c r="L32" s="181">
        <v>539.52</v>
      </c>
      <c r="M32" s="181">
        <v>0</v>
      </c>
      <c r="N32" s="181">
        <v>0</v>
      </c>
      <c r="O32" s="181">
        <v>0</v>
      </c>
      <c r="P32" s="181">
        <v>120</v>
      </c>
      <c r="Q32" s="181">
        <v>120</v>
      </c>
      <c r="R32" s="181">
        <v>0</v>
      </c>
      <c r="S32" s="166"/>
      <c r="Z32" s="168">
        <f>8910-P30</f>
        <v>-1160.3999999999996</v>
      </c>
    </row>
    <row r="33" spans="1:20" s="167" customFormat="1" ht="41.25" customHeight="1">
      <c r="A33" s="164" t="s">
        <v>5</v>
      </c>
      <c r="B33" s="30" t="s">
        <v>174</v>
      </c>
      <c r="C33" s="169" t="s">
        <v>173</v>
      </c>
      <c r="D33" s="169" t="s">
        <v>44</v>
      </c>
      <c r="E33" s="169">
        <v>2019</v>
      </c>
      <c r="F33" s="170"/>
      <c r="G33" s="181">
        <f>H33+I33</f>
        <v>1118.7</v>
      </c>
      <c r="H33" s="181">
        <v>1017</v>
      </c>
      <c r="I33" s="181">
        <v>101.7</v>
      </c>
      <c r="J33" s="181">
        <v>1118.7</v>
      </c>
      <c r="K33" s="181">
        <v>1017</v>
      </c>
      <c r="L33" s="181">
        <v>101.7</v>
      </c>
      <c r="M33" s="181">
        <v>0</v>
      </c>
      <c r="N33" s="181">
        <v>0</v>
      </c>
      <c r="O33" s="181">
        <v>0</v>
      </c>
      <c r="P33" s="181">
        <f>Q33+R33</f>
        <v>120</v>
      </c>
      <c r="Q33" s="181">
        <v>120</v>
      </c>
      <c r="R33" s="181">
        <v>0</v>
      </c>
      <c r="S33" s="166"/>
      <c r="T33" s="168">
        <f>T31-Q33-Q37-Q39-Q40-Q44</f>
        <v>-420</v>
      </c>
    </row>
    <row r="34" spans="1:20" s="167" customFormat="1" ht="33" customHeight="1">
      <c r="A34" s="164" t="s">
        <v>5</v>
      </c>
      <c r="B34" s="30" t="s">
        <v>163</v>
      </c>
      <c r="C34" s="169" t="s">
        <v>81</v>
      </c>
      <c r="D34" s="169" t="s">
        <v>44</v>
      </c>
      <c r="E34" s="169">
        <v>2020</v>
      </c>
      <c r="F34" s="170"/>
      <c r="G34" s="181">
        <v>910.6</v>
      </c>
      <c r="H34" s="181">
        <v>872.82</v>
      </c>
      <c r="I34" s="181">
        <v>82.78</v>
      </c>
      <c r="J34" s="181"/>
      <c r="K34" s="181"/>
      <c r="L34" s="181"/>
      <c r="M34" s="181"/>
      <c r="N34" s="181"/>
      <c r="O34" s="181"/>
      <c r="P34" s="181">
        <f>Q34+R34</f>
        <v>100</v>
      </c>
      <c r="Q34" s="181">
        <v>100</v>
      </c>
      <c r="R34" s="181"/>
      <c r="S34" s="166"/>
      <c r="T34" s="168"/>
    </row>
    <row r="35" spans="1:20" s="167" customFormat="1" ht="33" customHeight="1">
      <c r="A35" s="164" t="s">
        <v>5</v>
      </c>
      <c r="B35" s="30" t="s">
        <v>164</v>
      </c>
      <c r="C35" s="169" t="s">
        <v>165</v>
      </c>
      <c r="D35" s="169" t="s">
        <v>166</v>
      </c>
      <c r="E35" s="169">
        <v>2020</v>
      </c>
      <c r="F35" s="170"/>
      <c r="G35" s="182">
        <v>715</v>
      </c>
      <c r="H35" s="182">
        <v>650</v>
      </c>
      <c r="I35" s="182">
        <v>65</v>
      </c>
      <c r="J35" s="181"/>
      <c r="K35" s="181"/>
      <c r="L35" s="181"/>
      <c r="M35" s="181"/>
      <c r="N35" s="181"/>
      <c r="O35" s="181"/>
      <c r="P35" s="181">
        <v>50</v>
      </c>
      <c r="Q35" s="181">
        <v>50</v>
      </c>
      <c r="R35" s="181"/>
      <c r="S35" s="166"/>
      <c r="T35" s="168"/>
    </row>
    <row r="36" spans="1:20" s="167" customFormat="1" ht="48.75" customHeight="1">
      <c r="A36" s="164" t="s">
        <v>5</v>
      </c>
      <c r="B36" s="30" t="s">
        <v>167</v>
      </c>
      <c r="C36" s="169" t="s">
        <v>168</v>
      </c>
      <c r="D36" s="169" t="s">
        <v>166</v>
      </c>
      <c r="E36" s="169">
        <v>2020</v>
      </c>
      <c r="F36" s="170"/>
      <c r="G36" s="182">
        <v>605</v>
      </c>
      <c r="H36" s="182">
        <v>550</v>
      </c>
      <c r="I36" s="182">
        <v>55</v>
      </c>
      <c r="J36" s="181"/>
      <c r="K36" s="181"/>
      <c r="L36" s="181"/>
      <c r="M36" s="181"/>
      <c r="N36" s="181"/>
      <c r="O36" s="181"/>
      <c r="P36" s="181">
        <v>50</v>
      </c>
      <c r="Q36" s="181">
        <v>50</v>
      </c>
      <c r="R36" s="181"/>
      <c r="S36" s="166"/>
      <c r="T36" s="168"/>
    </row>
    <row r="37" spans="1:20" s="167" customFormat="1" ht="55.5" customHeight="1">
      <c r="A37" s="164" t="s">
        <v>5</v>
      </c>
      <c r="B37" s="30" t="s">
        <v>95</v>
      </c>
      <c r="C37" s="171" t="s">
        <v>106</v>
      </c>
      <c r="D37" s="169" t="s">
        <v>46</v>
      </c>
      <c r="E37" s="169">
        <v>2019</v>
      </c>
      <c r="F37" s="133"/>
      <c r="G37" s="181">
        <f aca="true" t="shared" si="7" ref="G37:G45">H37+I37</f>
        <v>574.75</v>
      </c>
      <c r="H37" s="181">
        <v>522.5</v>
      </c>
      <c r="I37" s="181">
        <v>52.25</v>
      </c>
      <c r="J37" s="181">
        <v>574.75</v>
      </c>
      <c r="K37" s="181">
        <v>522.5</v>
      </c>
      <c r="L37" s="181">
        <v>52.25</v>
      </c>
      <c r="M37" s="181">
        <v>0</v>
      </c>
      <c r="N37" s="181">
        <v>0</v>
      </c>
      <c r="O37" s="181">
        <v>0</v>
      </c>
      <c r="P37" s="181">
        <v>50</v>
      </c>
      <c r="Q37" s="181">
        <v>50</v>
      </c>
      <c r="R37" s="181">
        <v>0</v>
      </c>
      <c r="S37" s="166"/>
      <c r="T37" s="168">
        <f>SUM(Q33:Q44)</f>
        <v>990</v>
      </c>
    </row>
    <row r="38" spans="1:19" s="167" customFormat="1" ht="61.5" customHeight="1">
      <c r="A38" s="164" t="s">
        <v>5</v>
      </c>
      <c r="B38" s="30" t="s">
        <v>96</v>
      </c>
      <c r="C38" s="165" t="s">
        <v>80</v>
      </c>
      <c r="D38" s="165" t="s">
        <v>46</v>
      </c>
      <c r="E38" s="165" t="s">
        <v>101</v>
      </c>
      <c r="F38" s="172"/>
      <c r="G38" s="181">
        <f>H38+I38</f>
        <v>1996.5</v>
      </c>
      <c r="H38" s="181">
        <v>1815</v>
      </c>
      <c r="I38" s="181">
        <v>181.5</v>
      </c>
      <c r="J38" s="181">
        <v>1996.5</v>
      </c>
      <c r="K38" s="181">
        <v>1815</v>
      </c>
      <c r="L38" s="181">
        <v>181.5</v>
      </c>
      <c r="M38" s="181">
        <v>0</v>
      </c>
      <c r="N38" s="181">
        <v>0</v>
      </c>
      <c r="O38" s="181">
        <v>0</v>
      </c>
      <c r="P38" s="181">
        <f>Q38+R38</f>
        <v>100</v>
      </c>
      <c r="Q38" s="181">
        <v>100</v>
      </c>
      <c r="R38" s="181">
        <v>0</v>
      </c>
      <c r="S38" s="166"/>
    </row>
    <row r="39" spans="1:20" s="167" customFormat="1" ht="54" customHeight="1">
      <c r="A39" s="164" t="s">
        <v>5</v>
      </c>
      <c r="B39" s="30" t="s">
        <v>97</v>
      </c>
      <c r="C39" s="169" t="s">
        <v>80</v>
      </c>
      <c r="D39" s="169" t="s">
        <v>46</v>
      </c>
      <c r="E39" s="169">
        <v>2019</v>
      </c>
      <c r="F39" s="133"/>
      <c r="G39" s="181">
        <f t="shared" si="7"/>
        <v>792</v>
      </c>
      <c r="H39" s="181">
        <v>720</v>
      </c>
      <c r="I39" s="181">
        <v>72</v>
      </c>
      <c r="J39" s="181">
        <v>792</v>
      </c>
      <c r="K39" s="181">
        <v>720</v>
      </c>
      <c r="L39" s="181">
        <v>72</v>
      </c>
      <c r="M39" s="181">
        <v>0</v>
      </c>
      <c r="N39" s="181">
        <v>0</v>
      </c>
      <c r="O39" s="181">
        <v>0</v>
      </c>
      <c r="P39" s="181">
        <v>100</v>
      </c>
      <c r="Q39" s="181">
        <v>100</v>
      </c>
      <c r="R39" s="181">
        <v>0</v>
      </c>
      <c r="S39" s="166"/>
      <c r="T39" s="168">
        <f>T31-T37</f>
        <v>-990</v>
      </c>
    </row>
    <row r="40" spans="1:19" s="167" customFormat="1" ht="51.75" customHeight="1">
      <c r="A40" s="164" t="s">
        <v>5</v>
      </c>
      <c r="B40" s="30" t="s">
        <v>98</v>
      </c>
      <c r="C40" s="169" t="s">
        <v>80</v>
      </c>
      <c r="D40" s="169" t="s">
        <v>46</v>
      </c>
      <c r="E40" s="169">
        <v>2019</v>
      </c>
      <c r="F40" s="133"/>
      <c r="G40" s="181">
        <f t="shared" si="7"/>
        <v>897.6</v>
      </c>
      <c r="H40" s="181">
        <v>816</v>
      </c>
      <c r="I40" s="181">
        <v>81.6</v>
      </c>
      <c r="J40" s="181">
        <v>897.6</v>
      </c>
      <c r="K40" s="181">
        <v>816</v>
      </c>
      <c r="L40" s="181">
        <v>81.6</v>
      </c>
      <c r="M40" s="181">
        <v>0</v>
      </c>
      <c r="N40" s="181">
        <v>0</v>
      </c>
      <c r="O40" s="181">
        <v>0</v>
      </c>
      <c r="P40" s="181">
        <f>Q40+R40</f>
        <v>100</v>
      </c>
      <c r="Q40" s="181">
        <v>100</v>
      </c>
      <c r="R40" s="181">
        <v>0</v>
      </c>
      <c r="S40" s="166"/>
    </row>
    <row r="41" spans="1:19" s="167" customFormat="1" ht="52.5" customHeight="1">
      <c r="A41" s="164" t="s">
        <v>5</v>
      </c>
      <c r="B41" s="30" t="s">
        <v>190</v>
      </c>
      <c r="C41" s="165" t="s">
        <v>100</v>
      </c>
      <c r="D41" s="165" t="s">
        <v>46</v>
      </c>
      <c r="E41" s="165" t="s">
        <v>101</v>
      </c>
      <c r="F41" s="172"/>
      <c r="G41" s="181">
        <f>H41+I41</f>
        <v>1491.6</v>
      </c>
      <c r="H41" s="181">
        <v>1356</v>
      </c>
      <c r="I41" s="181">
        <v>135.6</v>
      </c>
      <c r="J41" s="181">
        <v>1491.6</v>
      </c>
      <c r="K41" s="181">
        <v>1356</v>
      </c>
      <c r="L41" s="181">
        <v>135.6</v>
      </c>
      <c r="M41" s="181">
        <v>0</v>
      </c>
      <c r="N41" s="181">
        <v>0</v>
      </c>
      <c r="O41" s="181">
        <v>0</v>
      </c>
      <c r="P41" s="181">
        <f>Q41+R41</f>
        <v>120</v>
      </c>
      <c r="Q41" s="181">
        <v>120</v>
      </c>
      <c r="R41" s="181">
        <v>0</v>
      </c>
      <c r="S41" s="166"/>
    </row>
    <row r="42" spans="1:19" s="167" customFormat="1" ht="48" customHeight="1">
      <c r="A42" s="164" t="s">
        <v>5</v>
      </c>
      <c r="B42" s="30" t="s">
        <v>171</v>
      </c>
      <c r="C42" s="171" t="s">
        <v>172</v>
      </c>
      <c r="D42" s="169" t="s">
        <v>46</v>
      </c>
      <c r="E42" s="169">
        <v>2020</v>
      </c>
      <c r="F42" s="172"/>
      <c r="G42" s="181">
        <v>1831.5</v>
      </c>
      <c r="H42" s="181">
        <v>1665</v>
      </c>
      <c r="I42" s="181">
        <v>166.5</v>
      </c>
      <c r="J42" s="181"/>
      <c r="K42" s="181"/>
      <c r="L42" s="181"/>
      <c r="M42" s="181"/>
      <c r="N42" s="181"/>
      <c r="O42" s="181"/>
      <c r="P42" s="181">
        <v>100</v>
      </c>
      <c r="Q42" s="181">
        <v>100</v>
      </c>
      <c r="R42" s="181"/>
      <c r="S42" s="166"/>
    </row>
    <row r="43" spans="1:19" s="167" customFormat="1" ht="54" customHeight="1">
      <c r="A43" s="164" t="s">
        <v>5</v>
      </c>
      <c r="B43" s="30" t="s">
        <v>169</v>
      </c>
      <c r="C43" s="169" t="s">
        <v>170</v>
      </c>
      <c r="D43" s="169" t="s">
        <v>46</v>
      </c>
      <c r="E43" s="169">
        <v>2020</v>
      </c>
      <c r="F43" s="172"/>
      <c r="G43" s="181">
        <v>737.5</v>
      </c>
      <c r="H43" s="181">
        <v>670.5</v>
      </c>
      <c r="I43" s="181">
        <v>67</v>
      </c>
      <c r="J43" s="181"/>
      <c r="K43" s="181"/>
      <c r="L43" s="181"/>
      <c r="M43" s="181"/>
      <c r="N43" s="181"/>
      <c r="O43" s="181"/>
      <c r="P43" s="181">
        <v>50</v>
      </c>
      <c r="Q43" s="181">
        <v>50</v>
      </c>
      <c r="R43" s="181"/>
      <c r="S43" s="166"/>
    </row>
    <row r="44" spans="1:19" s="167" customFormat="1" ht="41.25" customHeight="1">
      <c r="A44" s="164" t="s">
        <v>5</v>
      </c>
      <c r="B44" s="30" t="s">
        <v>83</v>
      </c>
      <c r="C44" s="169" t="s">
        <v>85</v>
      </c>
      <c r="D44" s="169" t="s">
        <v>82</v>
      </c>
      <c r="E44" s="169">
        <v>2019</v>
      </c>
      <c r="F44" s="133"/>
      <c r="G44" s="181">
        <f t="shared" si="7"/>
        <v>715</v>
      </c>
      <c r="H44" s="181">
        <v>650</v>
      </c>
      <c r="I44" s="181">
        <v>65</v>
      </c>
      <c r="J44" s="181">
        <v>715</v>
      </c>
      <c r="K44" s="181">
        <v>650</v>
      </c>
      <c r="L44" s="181">
        <v>65</v>
      </c>
      <c r="M44" s="181">
        <v>0</v>
      </c>
      <c r="N44" s="181">
        <v>0</v>
      </c>
      <c r="O44" s="181">
        <v>0</v>
      </c>
      <c r="P44" s="181">
        <v>50</v>
      </c>
      <c r="Q44" s="181">
        <v>50</v>
      </c>
      <c r="R44" s="181">
        <v>0</v>
      </c>
      <c r="S44" s="166"/>
    </row>
    <row r="45" spans="1:19" s="167" customFormat="1" ht="45.75" customHeight="1">
      <c r="A45" s="164" t="s">
        <v>5</v>
      </c>
      <c r="B45" s="30" t="s">
        <v>102</v>
      </c>
      <c r="C45" s="165" t="s">
        <v>103</v>
      </c>
      <c r="D45" s="165" t="s">
        <v>82</v>
      </c>
      <c r="E45" s="165" t="s">
        <v>101</v>
      </c>
      <c r="F45" s="172"/>
      <c r="G45" s="181">
        <f t="shared" si="7"/>
        <v>9562.3</v>
      </c>
      <c r="H45" s="181">
        <v>8693</v>
      </c>
      <c r="I45" s="181">
        <v>869.3</v>
      </c>
      <c r="J45" s="181">
        <v>9562.3</v>
      </c>
      <c r="K45" s="181">
        <v>8693</v>
      </c>
      <c r="L45" s="181">
        <v>869.3</v>
      </c>
      <c r="M45" s="181">
        <v>0</v>
      </c>
      <c r="N45" s="181">
        <v>0</v>
      </c>
      <c r="O45" s="181">
        <v>0</v>
      </c>
      <c r="P45" s="181">
        <v>150</v>
      </c>
      <c r="Q45" s="181">
        <v>150</v>
      </c>
      <c r="R45" s="181">
        <v>0</v>
      </c>
      <c r="S45" s="166"/>
    </row>
    <row r="46" spans="1:19" ht="30" customHeight="1">
      <c r="A46" s="75">
        <v>2</v>
      </c>
      <c r="B46" s="75" t="s">
        <v>162</v>
      </c>
      <c r="C46" s="75"/>
      <c r="D46" s="75"/>
      <c r="E46" s="88"/>
      <c r="F46" s="139"/>
      <c r="G46" s="180">
        <f>G47+G49</f>
        <v>3913.4</v>
      </c>
      <c r="H46" s="180">
        <f aca="true" t="shared" si="8" ref="H46:R46">H47+H49</f>
        <v>3761</v>
      </c>
      <c r="I46" s="180">
        <f t="shared" si="8"/>
        <v>152.4</v>
      </c>
      <c r="J46" s="180">
        <f t="shared" si="8"/>
        <v>24593.55</v>
      </c>
      <c r="K46" s="180">
        <f t="shared" si="8"/>
        <v>22342.68</v>
      </c>
      <c r="L46" s="180">
        <f t="shared" si="8"/>
        <v>2250.47</v>
      </c>
      <c r="M46" s="180">
        <f t="shared" si="8"/>
        <v>2237</v>
      </c>
      <c r="N46" s="180">
        <f t="shared" si="8"/>
        <v>2237</v>
      </c>
      <c r="O46" s="180">
        <f t="shared" si="8"/>
        <v>0</v>
      </c>
      <c r="P46" s="180">
        <f t="shared" si="8"/>
        <v>8810.4</v>
      </c>
      <c r="Q46" s="180">
        <f t="shared" si="8"/>
        <v>7650</v>
      </c>
      <c r="R46" s="180">
        <f t="shared" si="8"/>
        <v>1160</v>
      </c>
      <c r="S46" s="102"/>
    </row>
    <row r="47" spans="1:19" ht="37.5" customHeight="1">
      <c r="A47" s="89" t="s">
        <v>16</v>
      </c>
      <c r="B47" s="89" t="s">
        <v>77</v>
      </c>
      <c r="C47" s="89"/>
      <c r="D47" s="89"/>
      <c r="E47" s="89"/>
      <c r="F47" s="93"/>
      <c r="G47" s="175">
        <f aca="true" t="shared" si="9" ref="G47:R47">SUM(G48:G48)</f>
        <v>3913.4</v>
      </c>
      <c r="H47" s="175">
        <f t="shared" si="9"/>
        <v>3761</v>
      </c>
      <c r="I47" s="175">
        <f t="shared" si="9"/>
        <v>152.4</v>
      </c>
      <c r="J47" s="63">
        <f t="shared" si="9"/>
        <v>3913.4</v>
      </c>
      <c r="K47" s="63">
        <f t="shared" si="9"/>
        <v>3761</v>
      </c>
      <c r="L47" s="63">
        <f t="shared" si="9"/>
        <v>152</v>
      </c>
      <c r="M47" s="175">
        <f t="shared" si="9"/>
        <v>2237</v>
      </c>
      <c r="N47" s="175">
        <f t="shared" si="9"/>
        <v>2237</v>
      </c>
      <c r="O47" s="175">
        <f t="shared" si="9"/>
        <v>0</v>
      </c>
      <c r="P47" s="175">
        <f t="shared" si="9"/>
        <v>1676.4</v>
      </c>
      <c r="Q47" s="175">
        <f t="shared" si="9"/>
        <v>1524</v>
      </c>
      <c r="R47" s="175">
        <f t="shared" si="9"/>
        <v>152</v>
      </c>
      <c r="S47" s="102"/>
    </row>
    <row r="48" spans="1:20" ht="45.75" customHeight="1">
      <c r="A48" s="90">
        <v>1</v>
      </c>
      <c r="B48" s="91" t="s">
        <v>79</v>
      </c>
      <c r="C48" s="92" t="s">
        <v>81</v>
      </c>
      <c r="D48" s="92" t="s">
        <v>44</v>
      </c>
      <c r="E48" s="92" t="s">
        <v>58</v>
      </c>
      <c r="F48" s="95"/>
      <c r="G48" s="183">
        <v>3913.4</v>
      </c>
      <c r="H48" s="183">
        <v>3761</v>
      </c>
      <c r="I48" s="183">
        <v>152.4</v>
      </c>
      <c r="J48" s="184">
        <f>M48+P48</f>
        <v>3913.4</v>
      </c>
      <c r="K48" s="184">
        <f>N48+Q48</f>
        <v>3761</v>
      </c>
      <c r="L48" s="184">
        <f>O48+R48</f>
        <v>152</v>
      </c>
      <c r="M48" s="185">
        <v>2237</v>
      </c>
      <c r="N48" s="185">
        <v>2237</v>
      </c>
      <c r="O48" s="185">
        <v>0</v>
      </c>
      <c r="P48" s="183">
        <v>1676.4</v>
      </c>
      <c r="Q48" s="183">
        <v>1524</v>
      </c>
      <c r="R48" s="183">
        <v>152</v>
      </c>
      <c r="S48" s="102"/>
      <c r="T48" s="115"/>
    </row>
    <row r="49" spans="1:19" ht="48.75" customHeight="1">
      <c r="A49" s="75" t="s">
        <v>18</v>
      </c>
      <c r="B49" s="75" t="s">
        <v>175</v>
      </c>
      <c r="C49" s="75"/>
      <c r="D49" s="75"/>
      <c r="E49" s="88"/>
      <c r="F49" s="139"/>
      <c r="G49" s="180">
        <f aca="true" t="shared" si="10" ref="G49:O49">SUM(G50:G58)</f>
        <v>0</v>
      </c>
      <c r="H49" s="180">
        <f t="shared" si="10"/>
        <v>0</v>
      </c>
      <c r="I49" s="180">
        <f t="shared" si="10"/>
        <v>0</v>
      </c>
      <c r="J49" s="180">
        <f t="shared" si="10"/>
        <v>20680.149999999998</v>
      </c>
      <c r="K49" s="180">
        <f t="shared" si="10"/>
        <v>18581.68</v>
      </c>
      <c r="L49" s="180">
        <f t="shared" si="10"/>
        <v>2098.47</v>
      </c>
      <c r="M49" s="180">
        <f t="shared" si="10"/>
        <v>0</v>
      </c>
      <c r="N49" s="180">
        <f t="shared" si="10"/>
        <v>0</v>
      </c>
      <c r="O49" s="180">
        <f t="shared" si="10"/>
        <v>0</v>
      </c>
      <c r="P49" s="180">
        <f>SUM(P50:P58)</f>
        <v>7134</v>
      </c>
      <c r="Q49" s="180">
        <f>SUM(Q50:Q58)</f>
        <v>6126</v>
      </c>
      <c r="R49" s="180">
        <f>SUM(R50:R58)</f>
        <v>1008</v>
      </c>
      <c r="S49" s="102"/>
    </row>
    <row r="50" spans="1:21" s="105" customFormat="1" ht="42.75" customHeight="1">
      <c r="A50" s="160">
        <v>1</v>
      </c>
      <c r="B50" s="161" t="s">
        <v>174</v>
      </c>
      <c r="C50" s="160" t="s">
        <v>185</v>
      </c>
      <c r="D50" s="160" t="s">
        <v>44</v>
      </c>
      <c r="E50" s="160">
        <v>2019</v>
      </c>
      <c r="F50" s="98"/>
      <c r="G50" s="186"/>
      <c r="H50" s="186"/>
      <c r="I50" s="186"/>
      <c r="J50" s="186">
        <v>1118.7</v>
      </c>
      <c r="K50" s="186">
        <v>1017</v>
      </c>
      <c r="L50" s="186">
        <v>101.7</v>
      </c>
      <c r="M50" s="186">
        <v>0</v>
      </c>
      <c r="N50" s="186">
        <v>0</v>
      </c>
      <c r="O50" s="186">
        <v>0</v>
      </c>
      <c r="P50" s="186">
        <f>Q50+R50</f>
        <v>899</v>
      </c>
      <c r="Q50" s="186">
        <f>1017-120-100</f>
        <v>797</v>
      </c>
      <c r="R50" s="186">
        <v>102</v>
      </c>
      <c r="S50" s="299" t="s">
        <v>195</v>
      </c>
      <c r="T50" s="300"/>
      <c r="U50" s="300"/>
    </row>
    <row r="51" spans="1:21" s="105" customFormat="1" ht="33" customHeight="1">
      <c r="A51" s="160">
        <v>2</v>
      </c>
      <c r="B51" s="161" t="s">
        <v>95</v>
      </c>
      <c r="C51" s="162" t="s">
        <v>106</v>
      </c>
      <c r="D51" s="160" t="s">
        <v>46</v>
      </c>
      <c r="E51" s="160">
        <v>2019</v>
      </c>
      <c r="F51" s="99"/>
      <c r="G51" s="186"/>
      <c r="H51" s="186"/>
      <c r="I51" s="186"/>
      <c r="J51" s="186">
        <v>574.75</v>
      </c>
      <c r="K51" s="186">
        <v>522.5</v>
      </c>
      <c r="L51" s="186">
        <v>52.25</v>
      </c>
      <c r="M51" s="186">
        <v>0</v>
      </c>
      <c r="N51" s="186">
        <v>0</v>
      </c>
      <c r="O51" s="186">
        <v>0</v>
      </c>
      <c r="P51" s="186">
        <f aca="true" t="shared" si="11" ref="P51:P58">Q51+R51</f>
        <v>525</v>
      </c>
      <c r="Q51" s="186">
        <f>523-50</f>
        <v>473</v>
      </c>
      <c r="R51" s="186">
        <v>52</v>
      </c>
      <c r="S51" s="299"/>
      <c r="T51" s="300"/>
      <c r="U51" s="300"/>
    </row>
    <row r="52" spans="1:21" s="105" customFormat="1" ht="33" customHeight="1">
      <c r="A52" s="160">
        <v>3</v>
      </c>
      <c r="B52" s="161" t="s">
        <v>97</v>
      </c>
      <c r="C52" s="160" t="s">
        <v>80</v>
      </c>
      <c r="D52" s="160" t="s">
        <v>46</v>
      </c>
      <c r="E52" s="160">
        <v>2019</v>
      </c>
      <c r="F52" s="99"/>
      <c r="G52" s="186"/>
      <c r="H52" s="186"/>
      <c r="I52" s="186"/>
      <c r="J52" s="186">
        <v>792</v>
      </c>
      <c r="K52" s="186">
        <v>720</v>
      </c>
      <c r="L52" s="186">
        <v>72</v>
      </c>
      <c r="M52" s="186">
        <v>0</v>
      </c>
      <c r="N52" s="186">
        <v>0</v>
      </c>
      <c r="O52" s="186">
        <v>0</v>
      </c>
      <c r="P52" s="186">
        <f t="shared" si="11"/>
        <v>642</v>
      </c>
      <c r="Q52" s="186">
        <f>720-100-50</f>
        <v>570</v>
      </c>
      <c r="R52" s="186">
        <v>72</v>
      </c>
      <c r="S52" s="299"/>
      <c r="T52" s="300"/>
      <c r="U52" s="300"/>
    </row>
    <row r="53" spans="1:21" s="105" customFormat="1" ht="33" customHeight="1">
      <c r="A53" s="160">
        <v>4</v>
      </c>
      <c r="B53" s="161" t="s">
        <v>98</v>
      </c>
      <c r="C53" s="160" t="s">
        <v>80</v>
      </c>
      <c r="D53" s="160" t="s">
        <v>46</v>
      </c>
      <c r="E53" s="160">
        <v>2019</v>
      </c>
      <c r="F53" s="99"/>
      <c r="G53" s="186"/>
      <c r="H53" s="186"/>
      <c r="I53" s="186"/>
      <c r="J53" s="186">
        <v>897.6</v>
      </c>
      <c r="K53" s="186">
        <v>816</v>
      </c>
      <c r="L53" s="186">
        <v>81.6</v>
      </c>
      <c r="M53" s="186">
        <v>0</v>
      </c>
      <c r="N53" s="186">
        <v>0</v>
      </c>
      <c r="O53" s="186">
        <v>0</v>
      </c>
      <c r="P53" s="186">
        <f t="shared" si="11"/>
        <v>748</v>
      </c>
      <c r="Q53" s="186">
        <f>816-100-50</f>
        <v>666</v>
      </c>
      <c r="R53" s="186">
        <v>82</v>
      </c>
      <c r="S53" s="299"/>
      <c r="T53" s="300"/>
      <c r="U53" s="300"/>
    </row>
    <row r="54" spans="1:21" s="105" customFormat="1" ht="33" customHeight="1">
      <c r="A54" s="160">
        <v>5</v>
      </c>
      <c r="B54" s="161" t="s">
        <v>83</v>
      </c>
      <c r="C54" s="160" t="s">
        <v>85</v>
      </c>
      <c r="D54" s="160" t="s">
        <v>82</v>
      </c>
      <c r="E54" s="160">
        <v>2019</v>
      </c>
      <c r="F54" s="99"/>
      <c r="G54" s="186"/>
      <c r="H54" s="186"/>
      <c r="I54" s="186"/>
      <c r="J54" s="186">
        <v>715</v>
      </c>
      <c r="K54" s="186">
        <v>650</v>
      </c>
      <c r="L54" s="186">
        <v>65</v>
      </c>
      <c r="M54" s="186">
        <v>0</v>
      </c>
      <c r="N54" s="186">
        <v>0</v>
      </c>
      <c r="O54" s="186">
        <v>0</v>
      </c>
      <c r="P54" s="186">
        <f t="shared" si="11"/>
        <v>615</v>
      </c>
      <c r="Q54" s="186">
        <f>650-50-50</f>
        <v>550</v>
      </c>
      <c r="R54" s="186">
        <v>65</v>
      </c>
      <c r="S54" s="299"/>
      <c r="T54" s="300"/>
      <c r="U54" s="300"/>
    </row>
    <row r="55" spans="1:21" s="105" customFormat="1" ht="33" customHeight="1">
      <c r="A55" s="160">
        <v>6</v>
      </c>
      <c r="B55" s="161" t="s">
        <v>93</v>
      </c>
      <c r="C55" s="96" t="s">
        <v>94</v>
      </c>
      <c r="D55" s="96" t="s">
        <v>44</v>
      </c>
      <c r="E55" s="96">
        <v>2019</v>
      </c>
      <c r="F55" s="96"/>
      <c r="G55" s="186"/>
      <c r="H55" s="186"/>
      <c r="I55" s="186"/>
      <c r="J55" s="186">
        <v>3531.7</v>
      </c>
      <c r="K55" s="186">
        <v>2992.18</v>
      </c>
      <c r="L55" s="186">
        <v>539.52</v>
      </c>
      <c r="M55" s="186">
        <v>0</v>
      </c>
      <c r="N55" s="186">
        <v>0</v>
      </c>
      <c r="O55" s="186">
        <v>0</v>
      </c>
      <c r="P55" s="186">
        <f t="shared" si="11"/>
        <v>1094</v>
      </c>
      <c r="Q55" s="186">
        <f>950-120-100</f>
        <v>730</v>
      </c>
      <c r="R55" s="186">
        <v>364</v>
      </c>
      <c r="S55" s="299"/>
      <c r="T55" s="300"/>
      <c r="U55" s="300"/>
    </row>
    <row r="56" spans="1:21" s="105" customFormat="1" ht="33" customHeight="1">
      <c r="A56" s="160">
        <v>7</v>
      </c>
      <c r="B56" s="161" t="s">
        <v>99</v>
      </c>
      <c r="C56" s="96" t="s">
        <v>100</v>
      </c>
      <c r="D56" s="96" t="s">
        <v>46</v>
      </c>
      <c r="E56" s="96" t="s">
        <v>101</v>
      </c>
      <c r="F56" s="97"/>
      <c r="G56" s="186"/>
      <c r="H56" s="186"/>
      <c r="I56" s="186"/>
      <c r="J56" s="186">
        <v>1491.6</v>
      </c>
      <c r="K56" s="186">
        <v>1356</v>
      </c>
      <c r="L56" s="186">
        <v>135.6</v>
      </c>
      <c r="M56" s="186">
        <v>0</v>
      </c>
      <c r="N56" s="186">
        <v>0</v>
      </c>
      <c r="O56" s="186">
        <v>0</v>
      </c>
      <c r="P56" s="186">
        <f t="shared" si="11"/>
        <v>375</v>
      </c>
      <c r="Q56" s="186">
        <f>450-120</f>
        <v>330</v>
      </c>
      <c r="R56" s="186">
        <v>45</v>
      </c>
      <c r="S56" s="299"/>
      <c r="T56" s="300"/>
      <c r="U56" s="300"/>
    </row>
    <row r="57" spans="1:21" s="105" customFormat="1" ht="33" customHeight="1">
      <c r="A57" s="160">
        <v>8</v>
      </c>
      <c r="B57" s="161" t="s">
        <v>102</v>
      </c>
      <c r="C57" s="96" t="s">
        <v>103</v>
      </c>
      <c r="D57" s="96" t="s">
        <v>82</v>
      </c>
      <c r="E57" s="96" t="s">
        <v>101</v>
      </c>
      <c r="F57" s="97"/>
      <c r="G57" s="186"/>
      <c r="H57" s="186"/>
      <c r="I57" s="186"/>
      <c r="J57" s="186">
        <v>9562.3</v>
      </c>
      <c r="K57" s="186">
        <v>8693</v>
      </c>
      <c r="L57" s="186">
        <v>869.3</v>
      </c>
      <c r="M57" s="186">
        <v>0</v>
      </c>
      <c r="N57" s="186">
        <v>0</v>
      </c>
      <c r="O57" s="186">
        <v>0</v>
      </c>
      <c r="P57" s="186">
        <f t="shared" si="11"/>
        <v>1731</v>
      </c>
      <c r="Q57" s="186">
        <f>1710-150</f>
        <v>1560</v>
      </c>
      <c r="R57" s="186">
        <v>171</v>
      </c>
      <c r="S57" s="299"/>
      <c r="T57" s="300"/>
      <c r="U57" s="300"/>
    </row>
    <row r="58" spans="1:21" s="105" customFormat="1" ht="33" customHeight="1">
      <c r="A58" s="160">
        <v>9</v>
      </c>
      <c r="B58" s="161" t="s">
        <v>96</v>
      </c>
      <c r="C58" s="96" t="s">
        <v>80</v>
      </c>
      <c r="D58" s="96" t="s">
        <v>46</v>
      </c>
      <c r="E58" s="96" t="s">
        <v>101</v>
      </c>
      <c r="F58" s="97"/>
      <c r="G58" s="186"/>
      <c r="H58" s="186"/>
      <c r="I58" s="186"/>
      <c r="J58" s="186">
        <v>1996.5</v>
      </c>
      <c r="K58" s="186">
        <v>1815</v>
      </c>
      <c r="L58" s="186">
        <v>181.5</v>
      </c>
      <c r="M58" s="186">
        <v>0</v>
      </c>
      <c r="N58" s="186">
        <v>0</v>
      </c>
      <c r="O58" s="186">
        <v>0</v>
      </c>
      <c r="P58" s="186">
        <f t="shared" si="11"/>
        <v>505</v>
      </c>
      <c r="Q58" s="186">
        <f>550-100</f>
        <v>450</v>
      </c>
      <c r="R58" s="186">
        <v>55</v>
      </c>
      <c r="S58" s="299"/>
      <c r="T58" s="300"/>
      <c r="U58" s="300"/>
    </row>
    <row r="59" spans="1:18" ht="15">
      <c r="A59" s="301" t="s">
        <v>193</v>
      </c>
      <c r="B59" s="301"/>
      <c r="C59" s="301"/>
      <c r="D59" s="301"/>
      <c r="E59" s="301"/>
      <c r="F59" s="301"/>
      <c r="G59" s="301"/>
      <c r="H59" s="301"/>
      <c r="I59" s="301"/>
      <c r="J59" s="301"/>
      <c r="K59" s="301"/>
      <c r="L59" s="301"/>
      <c r="M59" s="301"/>
      <c r="N59" s="301"/>
      <c r="O59" s="301"/>
      <c r="P59" s="301"/>
      <c r="Q59" s="301"/>
      <c r="R59" s="301"/>
    </row>
    <row r="60" spans="1:18" ht="15">
      <c r="A60" s="302"/>
      <c r="B60" s="302"/>
      <c r="C60" s="302"/>
      <c r="D60" s="302"/>
      <c r="E60" s="302"/>
      <c r="F60" s="302"/>
      <c r="G60" s="302"/>
      <c r="H60" s="302"/>
      <c r="I60" s="302"/>
      <c r="J60" s="302"/>
      <c r="K60" s="302"/>
      <c r="L60" s="302"/>
      <c r="M60" s="302"/>
      <c r="N60" s="302"/>
      <c r="O60" s="302"/>
      <c r="P60" s="302"/>
      <c r="Q60" s="302"/>
      <c r="R60" s="302"/>
    </row>
  </sheetData>
  <sheetProtection/>
  <mergeCells count="27">
    <mergeCell ref="S50:U58"/>
    <mergeCell ref="A59:R60"/>
    <mergeCell ref="A4:R4"/>
    <mergeCell ref="P7:R7"/>
    <mergeCell ref="C8:C11"/>
    <mergeCell ref="G10:G11"/>
    <mergeCell ref="H10:I10"/>
    <mergeCell ref="A1:R1"/>
    <mergeCell ref="M10:M11"/>
    <mergeCell ref="N10:O10"/>
    <mergeCell ref="P10:P11"/>
    <mergeCell ref="Q10:R10"/>
    <mergeCell ref="J8:L9"/>
    <mergeCell ref="D8:D11"/>
    <mergeCell ref="M8:O9"/>
    <mergeCell ref="P8:R9"/>
    <mergeCell ref="F8:I9"/>
    <mergeCell ref="A2:R2"/>
    <mergeCell ref="A3:R3"/>
    <mergeCell ref="E8:E11"/>
    <mergeCell ref="K10:L10"/>
    <mergeCell ref="J10:J11"/>
    <mergeCell ref="F10:F11"/>
    <mergeCell ref="A5:R5"/>
    <mergeCell ref="A8:A11"/>
    <mergeCell ref="B8:B11"/>
    <mergeCell ref="A6:R6"/>
  </mergeCells>
  <printOptions/>
  <pageMargins left="0.3" right="0.2" top="0.984251968503937" bottom="0.5511811023622047" header="0.7086614173228347" footer="0.1968503937007874"/>
  <pageSetup horizontalDpi="600" verticalDpi="600" orientation="landscape" paperSize="9" scale="72" r:id="rId1"/>
  <headerFooter>
    <oddHeader>&amp;RBiểu số 03/ĐT-NTM</oddHeader>
    <oddFooter>&amp;RTRang &amp;P/&amp;N</oddFooter>
  </headerFooter>
</worksheet>
</file>

<file path=xl/worksheets/sheet5.xml><?xml version="1.0" encoding="utf-8"?>
<worksheet xmlns="http://schemas.openxmlformats.org/spreadsheetml/2006/main" xmlns:r="http://schemas.openxmlformats.org/officeDocument/2006/relationships">
  <sheetPr>
    <tabColor rgb="FF00B050"/>
  </sheetPr>
  <dimension ref="A1:AA75"/>
  <sheetViews>
    <sheetView showZeros="0" zoomScale="73" zoomScaleNormal="73" zoomScalePageLayoutView="0" workbookViewId="0" topLeftCell="A1">
      <pane xSplit="2" ySplit="12" topLeftCell="C13" activePane="bottomRight" state="frozen"/>
      <selection pane="topLeft" activeCell="A1" sqref="A1"/>
      <selection pane="topRight" activeCell="C1" sqref="C1"/>
      <selection pane="bottomLeft" activeCell="A11" sqref="A11"/>
      <selection pane="bottomRight" activeCell="A75" sqref="A75:R75"/>
    </sheetView>
  </sheetViews>
  <sheetFormatPr defaultColWidth="9.140625" defaultRowHeight="15"/>
  <cols>
    <col min="1" max="1" width="4.140625" style="5" bestFit="1" customWidth="1"/>
    <col min="2" max="2" width="49.7109375" style="4" customWidth="1"/>
    <col min="3" max="3" width="13.57421875" style="5" customWidth="1"/>
    <col min="4" max="4" width="12.140625" style="5" customWidth="1"/>
    <col min="5" max="5" width="14.00390625" style="5" customWidth="1"/>
    <col min="6" max="6" width="10.8515625" style="4" hidden="1" customWidth="1"/>
    <col min="7" max="7" width="9.8515625" style="4" customWidth="1"/>
    <col min="8" max="8" width="10.140625" style="4" customWidth="1"/>
    <col min="9" max="9" width="9.421875" style="4" customWidth="1"/>
    <col min="10" max="10" width="9.140625" style="36" hidden="1" customWidth="1"/>
    <col min="11" max="11" width="7.8515625" style="36" hidden="1" customWidth="1"/>
    <col min="12" max="12" width="9.140625" style="36" hidden="1" customWidth="1"/>
    <col min="13" max="13" width="8.8515625" style="4" customWidth="1"/>
    <col min="14" max="14" width="10.00390625" style="4" customWidth="1"/>
    <col min="15" max="15" width="9.140625" style="4" customWidth="1"/>
    <col min="16" max="17" width="9.57421875" style="4" customWidth="1"/>
    <col min="18" max="18" width="8.421875" style="4" customWidth="1"/>
    <col min="19" max="19" width="13.8515625" style="36" hidden="1" customWidth="1"/>
    <col min="20" max="21" width="9.140625" style="4" hidden="1" customWidth="1"/>
    <col min="22" max="22" width="28.28125" style="4" hidden="1" customWidth="1"/>
    <col min="23" max="23" width="13.8515625" style="4" hidden="1" customWidth="1"/>
    <col min="24" max="24" width="31.8515625" style="4" customWidth="1"/>
    <col min="25" max="16384" width="9.140625" style="4" customWidth="1"/>
  </cols>
  <sheetData>
    <row r="1" spans="1:19" ht="18">
      <c r="A1" s="278" t="s">
        <v>86</v>
      </c>
      <c r="B1" s="278"/>
      <c r="C1" s="278"/>
      <c r="D1" s="278"/>
      <c r="E1" s="278"/>
      <c r="F1" s="278"/>
      <c r="G1" s="278"/>
      <c r="H1" s="278"/>
      <c r="I1" s="278"/>
      <c r="J1" s="278"/>
      <c r="K1" s="278"/>
      <c r="L1" s="278"/>
      <c r="M1" s="278"/>
      <c r="N1" s="278"/>
      <c r="O1" s="278"/>
      <c r="P1" s="278"/>
      <c r="Q1" s="278"/>
      <c r="R1" s="278"/>
      <c r="S1" s="278"/>
    </row>
    <row r="2" spans="1:23" ht="18.75" hidden="1">
      <c r="A2" s="279" t="e">
        <f>'B.01_TH'!#REF!</f>
        <v>#REF!</v>
      </c>
      <c r="B2" s="279"/>
      <c r="C2" s="279"/>
      <c r="D2" s="279"/>
      <c r="E2" s="279"/>
      <c r="F2" s="279"/>
      <c r="G2" s="279"/>
      <c r="H2" s="279"/>
      <c r="I2" s="279"/>
      <c r="J2" s="279"/>
      <c r="K2" s="279"/>
      <c r="L2" s="279"/>
      <c r="M2" s="279"/>
      <c r="N2" s="279"/>
      <c r="O2" s="279"/>
      <c r="P2" s="279"/>
      <c r="Q2" s="279"/>
      <c r="R2" s="279"/>
      <c r="S2" s="61"/>
      <c r="W2" s="46"/>
    </row>
    <row r="3" spans="1:23" ht="18.75" customHeight="1">
      <c r="A3" s="279" t="e">
        <f>'B.01_TH'!#REF!</f>
        <v>#REF!</v>
      </c>
      <c r="B3" s="279"/>
      <c r="C3" s="279"/>
      <c r="D3" s="279"/>
      <c r="E3" s="279"/>
      <c r="F3" s="279"/>
      <c r="G3" s="279"/>
      <c r="H3" s="279"/>
      <c r="I3" s="279"/>
      <c r="J3" s="279"/>
      <c r="K3" s="279"/>
      <c r="L3" s="279"/>
      <c r="M3" s="279"/>
      <c r="N3" s="279"/>
      <c r="O3" s="279"/>
      <c r="P3" s="279"/>
      <c r="Q3" s="279"/>
      <c r="R3" s="279"/>
      <c r="S3" s="61"/>
      <c r="W3" s="46"/>
    </row>
    <row r="4" spans="1:23" ht="24" customHeight="1" hidden="1">
      <c r="A4" s="279" t="e">
        <f>'B.01_TH'!#REF!</f>
        <v>#REF!</v>
      </c>
      <c r="B4" s="279"/>
      <c r="C4" s="279"/>
      <c r="D4" s="279"/>
      <c r="E4" s="279"/>
      <c r="F4" s="279"/>
      <c r="G4" s="279"/>
      <c r="H4" s="279"/>
      <c r="I4" s="279"/>
      <c r="J4" s="279"/>
      <c r="K4" s="279"/>
      <c r="L4" s="279"/>
      <c r="M4" s="279"/>
      <c r="N4" s="279"/>
      <c r="O4" s="279"/>
      <c r="P4" s="279"/>
      <c r="Q4" s="279"/>
      <c r="R4" s="279"/>
      <c r="S4" s="61"/>
      <c r="W4" s="46"/>
    </row>
    <row r="5" spans="1:23" ht="24" customHeight="1" hidden="1">
      <c r="A5" s="279" t="s">
        <v>133</v>
      </c>
      <c r="B5" s="279"/>
      <c r="C5" s="279"/>
      <c r="D5" s="279"/>
      <c r="E5" s="279"/>
      <c r="F5" s="279"/>
      <c r="G5" s="279"/>
      <c r="H5" s="279"/>
      <c r="I5" s="279"/>
      <c r="J5" s="279"/>
      <c r="K5" s="279"/>
      <c r="L5" s="279"/>
      <c r="M5" s="279"/>
      <c r="N5" s="279"/>
      <c r="O5" s="279"/>
      <c r="P5" s="279"/>
      <c r="Q5" s="279"/>
      <c r="R5" s="279"/>
      <c r="S5" s="61"/>
      <c r="W5" s="110"/>
    </row>
    <row r="6" spans="1:23" ht="24" customHeight="1" hidden="1">
      <c r="A6" s="279" t="e">
        <f>'B.01_TH'!#REF!</f>
        <v>#REF!</v>
      </c>
      <c r="B6" s="279"/>
      <c r="C6" s="279"/>
      <c r="D6" s="279"/>
      <c r="E6" s="279"/>
      <c r="F6" s="279"/>
      <c r="G6" s="279"/>
      <c r="H6" s="279"/>
      <c r="I6" s="279"/>
      <c r="J6" s="279"/>
      <c r="K6" s="279"/>
      <c r="L6" s="279"/>
      <c r="M6" s="279"/>
      <c r="N6" s="279"/>
      <c r="O6" s="279"/>
      <c r="P6" s="279"/>
      <c r="Q6" s="279"/>
      <c r="R6" s="279"/>
      <c r="S6" s="61"/>
      <c r="W6" s="194"/>
    </row>
    <row r="7" spans="16:19" ht="16.5">
      <c r="P7" s="277" t="s">
        <v>108</v>
      </c>
      <c r="Q7" s="277"/>
      <c r="R7" s="277"/>
      <c r="S7" s="277"/>
    </row>
    <row r="8" spans="1:23" s="6" customFormat="1" ht="42.75" customHeight="1">
      <c r="A8" s="281" t="s">
        <v>1</v>
      </c>
      <c r="B8" s="281" t="s">
        <v>47</v>
      </c>
      <c r="C8" s="281" t="s">
        <v>7</v>
      </c>
      <c r="D8" s="281" t="s">
        <v>55</v>
      </c>
      <c r="E8" s="281" t="s">
        <v>48</v>
      </c>
      <c r="F8" s="281" t="s">
        <v>109</v>
      </c>
      <c r="G8" s="281"/>
      <c r="H8" s="281"/>
      <c r="I8" s="281"/>
      <c r="J8" s="308" t="s">
        <v>49</v>
      </c>
      <c r="K8" s="308"/>
      <c r="L8" s="308"/>
      <c r="M8" s="281" t="s">
        <v>92</v>
      </c>
      <c r="N8" s="281"/>
      <c r="O8" s="281"/>
      <c r="P8" s="281" t="s">
        <v>76</v>
      </c>
      <c r="Q8" s="281"/>
      <c r="R8" s="281"/>
      <c r="S8" s="308" t="s">
        <v>3</v>
      </c>
      <c r="W8" s="281" t="s">
        <v>3</v>
      </c>
    </row>
    <row r="9" spans="1:23" s="6" customFormat="1" ht="18" customHeight="1">
      <c r="A9" s="281"/>
      <c r="B9" s="281"/>
      <c r="C9" s="281"/>
      <c r="D9" s="281"/>
      <c r="E9" s="281"/>
      <c r="F9" s="281"/>
      <c r="G9" s="281" t="s">
        <v>14</v>
      </c>
      <c r="H9" s="281" t="s">
        <v>15</v>
      </c>
      <c r="I9" s="281"/>
      <c r="J9" s="308" t="s">
        <v>14</v>
      </c>
      <c r="K9" s="308" t="s">
        <v>15</v>
      </c>
      <c r="L9" s="308"/>
      <c r="M9" s="281" t="s">
        <v>14</v>
      </c>
      <c r="N9" s="281" t="s">
        <v>15</v>
      </c>
      <c r="O9" s="281"/>
      <c r="P9" s="281" t="s">
        <v>14</v>
      </c>
      <c r="Q9" s="281" t="s">
        <v>15</v>
      </c>
      <c r="R9" s="281"/>
      <c r="S9" s="308"/>
      <c r="W9" s="281"/>
    </row>
    <row r="10" spans="1:23" s="6" customFormat="1" ht="15" customHeight="1">
      <c r="A10" s="281"/>
      <c r="B10" s="281"/>
      <c r="C10" s="281"/>
      <c r="D10" s="281"/>
      <c r="E10" s="281"/>
      <c r="F10" s="281"/>
      <c r="G10" s="281"/>
      <c r="H10" s="281" t="s">
        <v>50</v>
      </c>
      <c r="I10" s="281" t="s">
        <v>51</v>
      </c>
      <c r="J10" s="308"/>
      <c r="K10" s="308" t="s">
        <v>50</v>
      </c>
      <c r="L10" s="308" t="s">
        <v>51</v>
      </c>
      <c r="M10" s="281"/>
      <c r="N10" s="281" t="s">
        <v>50</v>
      </c>
      <c r="O10" s="281" t="s">
        <v>51</v>
      </c>
      <c r="P10" s="281"/>
      <c r="Q10" s="281" t="s">
        <v>50</v>
      </c>
      <c r="R10" s="281" t="s">
        <v>51</v>
      </c>
      <c r="S10" s="308"/>
      <c r="W10" s="281"/>
    </row>
    <row r="11" spans="1:23" s="6" customFormat="1" ht="84" customHeight="1">
      <c r="A11" s="281"/>
      <c r="B11" s="281"/>
      <c r="C11" s="281"/>
      <c r="D11" s="281"/>
      <c r="E11" s="281"/>
      <c r="F11" s="281"/>
      <c r="G11" s="281"/>
      <c r="H11" s="281"/>
      <c r="I11" s="281"/>
      <c r="J11" s="308"/>
      <c r="K11" s="308"/>
      <c r="L11" s="308"/>
      <c r="M11" s="281"/>
      <c r="N11" s="281"/>
      <c r="O11" s="281"/>
      <c r="P11" s="281"/>
      <c r="Q11" s="281"/>
      <c r="R11" s="281"/>
      <c r="S11" s="308"/>
      <c r="W11" s="281"/>
    </row>
    <row r="12" spans="1:23" s="6" customFormat="1" ht="33" customHeight="1">
      <c r="A12" s="83"/>
      <c r="B12" s="83" t="s">
        <v>154</v>
      </c>
      <c r="C12" s="83"/>
      <c r="D12" s="83"/>
      <c r="E12" s="83"/>
      <c r="F12" s="83"/>
      <c r="G12" s="84">
        <f>G13+G39</f>
        <v>87043.2</v>
      </c>
      <c r="H12" s="84">
        <f aca="true" t="shared" si="0" ref="H12:R12">H13+H39</f>
        <v>80960</v>
      </c>
      <c r="I12" s="84">
        <f t="shared" si="0"/>
        <v>6083.2</v>
      </c>
      <c r="J12" s="84">
        <f t="shared" si="0"/>
        <v>6443.200000000001</v>
      </c>
      <c r="K12" s="84">
        <f t="shared" si="0"/>
        <v>5869</v>
      </c>
      <c r="L12" s="84">
        <f t="shared" si="0"/>
        <v>574.2</v>
      </c>
      <c r="M12" s="84">
        <f t="shared" si="0"/>
        <v>1165</v>
      </c>
      <c r="N12" s="84">
        <f t="shared" si="0"/>
        <v>1165</v>
      </c>
      <c r="O12" s="84">
        <f t="shared" si="0"/>
        <v>0</v>
      </c>
      <c r="P12" s="84">
        <f t="shared" si="0"/>
        <v>47179</v>
      </c>
      <c r="Q12" s="84">
        <f t="shared" si="0"/>
        <v>43780</v>
      </c>
      <c r="R12" s="84">
        <f t="shared" si="0"/>
        <v>3399</v>
      </c>
      <c r="S12" s="54"/>
      <c r="V12" s="19" t="e">
        <f>P12+#REF!</f>
        <v>#REF!</v>
      </c>
      <c r="W12" s="42"/>
    </row>
    <row r="13" spans="1:23" s="31" customFormat="1" ht="33" customHeight="1">
      <c r="A13" s="83"/>
      <c r="B13" s="83" t="s">
        <v>145</v>
      </c>
      <c r="C13" s="83"/>
      <c r="D13" s="83"/>
      <c r="E13" s="83"/>
      <c r="F13" s="83"/>
      <c r="G13" s="84">
        <f>G14+G23</f>
        <v>80600</v>
      </c>
      <c r="H13" s="84">
        <f aca="true" t="shared" si="1" ref="H13:R13">H14+H23</f>
        <v>75091</v>
      </c>
      <c r="I13" s="84">
        <f t="shared" si="1"/>
        <v>5509</v>
      </c>
      <c r="J13" s="84">
        <f t="shared" si="1"/>
        <v>0</v>
      </c>
      <c r="K13" s="84">
        <f t="shared" si="1"/>
        <v>0</v>
      </c>
      <c r="L13" s="84">
        <f t="shared" si="1"/>
        <v>0</v>
      </c>
      <c r="M13" s="84">
        <f t="shared" si="1"/>
        <v>0</v>
      </c>
      <c r="N13" s="84">
        <f t="shared" si="1"/>
        <v>0</v>
      </c>
      <c r="O13" s="84">
        <f t="shared" si="1"/>
        <v>0</v>
      </c>
      <c r="P13" s="84">
        <f t="shared" si="1"/>
        <v>42149</v>
      </c>
      <c r="Q13" s="84">
        <f t="shared" si="1"/>
        <v>39159</v>
      </c>
      <c r="R13" s="84">
        <f t="shared" si="1"/>
        <v>2990</v>
      </c>
      <c r="S13" s="54"/>
      <c r="V13" s="19"/>
      <c r="W13" s="42"/>
    </row>
    <row r="14" spans="1:23" s="31" customFormat="1" ht="33" customHeight="1">
      <c r="A14" s="13" t="s">
        <v>4</v>
      </c>
      <c r="B14" s="81" t="s">
        <v>146</v>
      </c>
      <c r="C14" s="13"/>
      <c r="D14" s="13"/>
      <c r="E14" s="13"/>
      <c r="F14" s="13"/>
      <c r="G14" s="82">
        <f>SUM(G15+G19)</f>
        <v>0</v>
      </c>
      <c r="H14" s="82">
        <f>SUM(H15+H19)</f>
        <v>0</v>
      </c>
      <c r="I14" s="82">
        <f aca="true" t="shared" si="2" ref="I14:R14">SUM(I15+I19)</f>
        <v>0</v>
      </c>
      <c r="J14" s="82">
        <f t="shared" si="2"/>
        <v>0</v>
      </c>
      <c r="K14" s="82">
        <f t="shared" si="2"/>
        <v>0</v>
      </c>
      <c r="L14" s="82">
        <f t="shared" si="2"/>
        <v>0</v>
      </c>
      <c r="M14" s="82">
        <f t="shared" si="2"/>
        <v>0</v>
      </c>
      <c r="N14" s="82">
        <f t="shared" si="2"/>
        <v>0</v>
      </c>
      <c r="O14" s="82">
        <f t="shared" si="2"/>
        <v>0</v>
      </c>
      <c r="P14" s="82">
        <f t="shared" si="2"/>
        <v>7110</v>
      </c>
      <c r="Q14" s="82">
        <f t="shared" si="2"/>
        <v>7110</v>
      </c>
      <c r="R14" s="82">
        <f t="shared" si="2"/>
        <v>0</v>
      </c>
      <c r="S14" s="54"/>
      <c r="V14" s="19" t="e">
        <f>Q1+#REF!</f>
        <v>#REF!</v>
      </c>
      <c r="W14" s="42"/>
    </row>
    <row r="15" spans="1:23" s="31" customFormat="1" ht="33" customHeight="1">
      <c r="A15" s="112">
        <v>1</v>
      </c>
      <c r="B15" s="29" t="s">
        <v>186</v>
      </c>
      <c r="C15" s="112"/>
      <c r="D15" s="112"/>
      <c r="E15" s="112"/>
      <c r="F15" s="112"/>
      <c r="G15" s="187"/>
      <c r="H15" s="187"/>
      <c r="I15" s="187"/>
      <c r="J15" s="76"/>
      <c r="K15" s="76"/>
      <c r="L15" s="76"/>
      <c r="M15" s="187"/>
      <c r="N15" s="187"/>
      <c r="O15" s="187"/>
      <c r="P15" s="187">
        <f>SUM(Q15:R15)</f>
        <v>2019</v>
      </c>
      <c r="Q15" s="187">
        <f>SUM(Q16:Q18)</f>
        <v>2019</v>
      </c>
      <c r="R15" s="187">
        <v>0</v>
      </c>
      <c r="S15" s="54"/>
      <c r="V15" s="19" t="e">
        <f>Q42+#REF!</f>
        <v>#REF!</v>
      </c>
      <c r="W15" s="42"/>
    </row>
    <row r="16" spans="1:27" ht="33" customHeight="1">
      <c r="A16" s="25" t="s">
        <v>5</v>
      </c>
      <c r="B16" s="30" t="s">
        <v>45</v>
      </c>
      <c r="C16" s="25"/>
      <c r="D16" s="25"/>
      <c r="E16" s="25"/>
      <c r="F16" s="47"/>
      <c r="G16" s="40"/>
      <c r="H16" s="40"/>
      <c r="I16" s="40"/>
      <c r="J16" s="77"/>
      <c r="K16" s="77"/>
      <c r="L16" s="77"/>
      <c r="M16" s="40"/>
      <c r="N16" s="40"/>
      <c r="O16" s="40"/>
      <c r="P16" s="40">
        <f aca="true" t="shared" si="3" ref="P16:P22">SUM(Q16:R16)</f>
        <v>673</v>
      </c>
      <c r="Q16" s="40">
        <v>673</v>
      </c>
      <c r="R16" s="40">
        <v>0</v>
      </c>
      <c r="S16" s="60"/>
      <c r="V16" s="23" t="e">
        <f>Q14+#REF!</f>
        <v>#REF!</v>
      </c>
      <c r="W16" s="41"/>
      <c r="AA16" s="100">
        <f>Q17+Q21+Q43+Q47+Q53+Q59</f>
        <v>2721</v>
      </c>
    </row>
    <row r="17" spans="1:27" s="21" customFormat="1" ht="33" customHeight="1">
      <c r="A17" s="26" t="s">
        <v>5</v>
      </c>
      <c r="B17" s="27" t="s">
        <v>46</v>
      </c>
      <c r="C17" s="26"/>
      <c r="D17" s="26"/>
      <c r="E17" s="26"/>
      <c r="F17" s="48"/>
      <c r="G17" s="188"/>
      <c r="H17" s="188"/>
      <c r="I17" s="188"/>
      <c r="J17" s="189"/>
      <c r="K17" s="189"/>
      <c r="L17" s="189"/>
      <c r="M17" s="188"/>
      <c r="N17" s="188"/>
      <c r="O17" s="188"/>
      <c r="P17" s="40">
        <f t="shared" si="3"/>
        <v>673</v>
      </c>
      <c r="Q17" s="40">
        <v>673</v>
      </c>
      <c r="R17" s="188">
        <v>0</v>
      </c>
      <c r="S17" s="62"/>
      <c r="V17" s="24" t="e">
        <f>V15+V16</f>
        <v>#REF!</v>
      </c>
      <c r="W17" s="43"/>
      <c r="AA17" s="159">
        <f>Q18+Q22+Q44+Q48+Q54+Q60</f>
        <v>2706</v>
      </c>
    </row>
    <row r="18" spans="1:23" s="21" customFormat="1" ht="33" customHeight="1">
      <c r="A18" s="26" t="s">
        <v>5</v>
      </c>
      <c r="B18" s="27" t="s">
        <v>44</v>
      </c>
      <c r="C18" s="26"/>
      <c r="D18" s="26"/>
      <c r="E18" s="26"/>
      <c r="F18" s="48"/>
      <c r="G18" s="188"/>
      <c r="H18" s="188"/>
      <c r="I18" s="188"/>
      <c r="J18" s="189"/>
      <c r="K18" s="189"/>
      <c r="L18" s="189"/>
      <c r="M18" s="188"/>
      <c r="N18" s="188"/>
      <c r="O18" s="188"/>
      <c r="P18" s="40">
        <f t="shared" si="3"/>
        <v>673</v>
      </c>
      <c r="Q18" s="40">
        <v>673</v>
      </c>
      <c r="R18" s="188">
        <v>0</v>
      </c>
      <c r="S18" s="62"/>
      <c r="V18" s="24" t="e">
        <f>R1+#REF!</f>
        <v>#REF!</v>
      </c>
      <c r="W18" s="43"/>
    </row>
    <row r="19" spans="1:23" s="31" customFormat="1" ht="60.75" customHeight="1">
      <c r="A19" s="112">
        <v>2</v>
      </c>
      <c r="B19" s="29" t="s">
        <v>187</v>
      </c>
      <c r="C19" s="112"/>
      <c r="D19" s="112"/>
      <c r="E19" s="112"/>
      <c r="F19" s="112"/>
      <c r="G19" s="187"/>
      <c r="H19" s="187"/>
      <c r="I19" s="187"/>
      <c r="J19" s="76"/>
      <c r="K19" s="76"/>
      <c r="L19" s="76"/>
      <c r="M19" s="187"/>
      <c r="N19" s="187"/>
      <c r="O19" s="187"/>
      <c r="P19" s="187">
        <f t="shared" si="3"/>
        <v>5091</v>
      </c>
      <c r="Q19" s="187">
        <f>SUM(Q20:Q22)</f>
        <v>5091</v>
      </c>
      <c r="R19" s="187">
        <v>0</v>
      </c>
      <c r="S19" s="54"/>
      <c r="W19" s="42"/>
    </row>
    <row r="20" spans="1:23" s="21" customFormat="1" ht="33" customHeight="1">
      <c r="A20" s="26" t="s">
        <v>5</v>
      </c>
      <c r="B20" s="27" t="s">
        <v>45</v>
      </c>
      <c r="C20" s="26"/>
      <c r="D20" s="26"/>
      <c r="E20" s="26"/>
      <c r="F20" s="48"/>
      <c r="G20" s="188"/>
      <c r="H20" s="188"/>
      <c r="I20" s="188"/>
      <c r="J20" s="189"/>
      <c r="K20" s="189"/>
      <c r="L20" s="189"/>
      <c r="M20" s="188"/>
      <c r="N20" s="188"/>
      <c r="O20" s="188"/>
      <c r="P20" s="40">
        <f t="shared" si="3"/>
        <v>1697</v>
      </c>
      <c r="Q20" s="188">
        <v>1697</v>
      </c>
      <c r="R20" s="188">
        <v>0</v>
      </c>
      <c r="S20" s="62"/>
      <c r="W20" s="43"/>
    </row>
    <row r="21" spans="1:23" s="21" customFormat="1" ht="33" customHeight="1">
      <c r="A21" s="26" t="s">
        <v>5</v>
      </c>
      <c r="B21" s="27" t="s">
        <v>46</v>
      </c>
      <c r="C21" s="26"/>
      <c r="D21" s="26"/>
      <c r="E21" s="26"/>
      <c r="F21" s="48"/>
      <c r="G21" s="188"/>
      <c r="H21" s="188"/>
      <c r="I21" s="188"/>
      <c r="J21" s="189"/>
      <c r="K21" s="189"/>
      <c r="L21" s="189"/>
      <c r="M21" s="188"/>
      <c r="N21" s="188"/>
      <c r="O21" s="188"/>
      <c r="P21" s="40">
        <f t="shared" si="3"/>
        <v>1697</v>
      </c>
      <c r="Q21" s="188">
        <v>1697</v>
      </c>
      <c r="R21" s="188">
        <v>0</v>
      </c>
      <c r="S21" s="62"/>
      <c r="W21" s="43"/>
    </row>
    <row r="22" spans="1:23" s="21" customFormat="1" ht="33" customHeight="1">
      <c r="A22" s="26" t="s">
        <v>5</v>
      </c>
      <c r="B22" s="27" t="s">
        <v>44</v>
      </c>
      <c r="C22" s="26"/>
      <c r="D22" s="26"/>
      <c r="E22" s="26"/>
      <c r="F22" s="48"/>
      <c r="G22" s="188"/>
      <c r="H22" s="188"/>
      <c r="I22" s="188"/>
      <c r="J22" s="189"/>
      <c r="K22" s="189"/>
      <c r="L22" s="189"/>
      <c r="M22" s="188"/>
      <c r="N22" s="188"/>
      <c r="O22" s="188"/>
      <c r="P22" s="40">
        <f t="shared" si="3"/>
        <v>1697</v>
      </c>
      <c r="Q22" s="188">
        <v>1697</v>
      </c>
      <c r="R22" s="188">
        <v>0</v>
      </c>
      <c r="S22" s="62"/>
      <c r="W22" s="43"/>
    </row>
    <row r="23" spans="1:23" s="31" customFormat="1" ht="33" customHeight="1">
      <c r="A23" s="116" t="s">
        <v>6</v>
      </c>
      <c r="B23" s="117" t="s">
        <v>122</v>
      </c>
      <c r="C23" s="116"/>
      <c r="D23" s="116"/>
      <c r="E23" s="116"/>
      <c r="F23" s="116"/>
      <c r="G23" s="82">
        <f aca="true" t="shared" si="4" ref="G23:P23">G24+G32</f>
        <v>80600</v>
      </c>
      <c r="H23" s="82">
        <f t="shared" si="4"/>
        <v>75091</v>
      </c>
      <c r="I23" s="82">
        <f t="shared" si="4"/>
        <v>5509</v>
      </c>
      <c r="J23" s="82">
        <f t="shared" si="4"/>
        <v>0</v>
      </c>
      <c r="K23" s="82">
        <f t="shared" si="4"/>
        <v>0</v>
      </c>
      <c r="L23" s="82">
        <f t="shared" si="4"/>
        <v>0</v>
      </c>
      <c r="M23" s="82">
        <f t="shared" si="4"/>
        <v>0</v>
      </c>
      <c r="N23" s="82">
        <f t="shared" si="4"/>
        <v>0</v>
      </c>
      <c r="O23" s="82">
        <f t="shared" si="4"/>
        <v>0</v>
      </c>
      <c r="P23" s="82">
        <f t="shared" si="4"/>
        <v>35039</v>
      </c>
      <c r="Q23" s="82">
        <f>Q24+Q32</f>
        <v>32049</v>
      </c>
      <c r="R23" s="82">
        <f>R24+R32</f>
        <v>2990</v>
      </c>
      <c r="S23" s="113"/>
      <c r="W23" s="111"/>
    </row>
    <row r="24" spans="1:23" s="31" customFormat="1" ht="21.75" customHeight="1">
      <c r="A24" s="116">
        <v>1</v>
      </c>
      <c r="B24" s="117" t="s">
        <v>33</v>
      </c>
      <c r="C24" s="116"/>
      <c r="D24" s="116"/>
      <c r="E24" s="116"/>
      <c r="F24" s="116"/>
      <c r="G24" s="82">
        <f>SUM(G25:G30)</f>
        <v>80600</v>
      </c>
      <c r="H24" s="82">
        <f aca="true" t="shared" si="5" ref="H24:R24">SUM(H25:H30)</f>
        <v>75091</v>
      </c>
      <c r="I24" s="82">
        <f t="shared" si="5"/>
        <v>5509</v>
      </c>
      <c r="J24" s="82">
        <f t="shared" si="5"/>
        <v>0</v>
      </c>
      <c r="K24" s="82">
        <f t="shared" si="5"/>
        <v>0</v>
      </c>
      <c r="L24" s="82">
        <f t="shared" si="5"/>
        <v>0</v>
      </c>
      <c r="M24" s="82">
        <f t="shared" si="5"/>
        <v>0</v>
      </c>
      <c r="N24" s="82">
        <f t="shared" si="5"/>
        <v>0</v>
      </c>
      <c r="O24" s="82">
        <f t="shared" si="5"/>
        <v>0</v>
      </c>
      <c r="P24" s="82">
        <f t="shared" si="5"/>
        <v>700</v>
      </c>
      <c r="Q24" s="82">
        <f t="shared" si="5"/>
        <v>700</v>
      </c>
      <c r="R24" s="82">
        <f t="shared" si="5"/>
        <v>0</v>
      </c>
      <c r="S24" s="139"/>
      <c r="W24" s="137"/>
    </row>
    <row r="25" spans="1:23" s="35" customFormat="1" ht="53.25" customHeight="1">
      <c r="A25" s="121" t="s">
        <v>5</v>
      </c>
      <c r="B25" s="122" t="s">
        <v>147</v>
      </c>
      <c r="C25" s="123" t="s">
        <v>54</v>
      </c>
      <c r="D25" s="124" t="s">
        <v>46</v>
      </c>
      <c r="E25" s="125" t="s">
        <v>153</v>
      </c>
      <c r="F25" s="118"/>
      <c r="G25" s="40">
        <f aca="true" t="shared" si="6" ref="G25:G30">H25+I25</f>
        <v>14975</v>
      </c>
      <c r="H25" s="190">
        <v>14250</v>
      </c>
      <c r="I25" s="190">
        <f>350+375</f>
        <v>725</v>
      </c>
      <c r="J25" s="76"/>
      <c r="K25" s="76"/>
      <c r="L25" s="76"/>
      <c r="M25" s="40">
        <v>0</v>
      </c>
      <c r="N25" s="40"/>
      <c r="O25" s="40"/>
      <c r="P25" s="40">
        <v>120</v>
      </c>
      <c r="Q25" s="40">
        <v>120</v>
      </c>
      <c r="R25" s="40">
        <v>0</v>
      </c>
      <c r="S25" s="139"/>
      <c r="W25" s="138"/>
    </row>
    <row r="26" spans="1:23" s="35" customFormat="1" ht="60.75" customHeight="1">
      <c r="A26" s="121" t="s">
        <v>5</v>
      </c>
      <c r="B26" s="122" t="s">
        <v>148</v>
      </c>
      <c r="C26" s="123" t="s">
        <v>54</v>
      </c>
      <c r="D26" s="124" t="s">
        <v>44</v>
      </c>
      <c r="E26" s="125" t="s">
        <v>101</v>
      </c>
      <c r="F26" s="118"/>
      <c r="G26" s="40">
        <f t="shared" si="6"/>
        <v>14975</v>
      </c>
      <c r="H26" s="190">
        <v>14250</v>
      </c>
      <c r="I26" s="190">
        <f>350+375</f>
        <v>725</v>
      </c>
      <c r="J26" s="76"/>
      <c r="K26" s="76"/>
      <c r="L26" s="76"/>
      <c r="M26" s="40"/>
      <c r="N26" s="40"/>
      <c r="O26" s="40"/>
      <c r="P26" s="40">
        <v>120</v>
      </c>
      <c r="Q26" s="40">
        <v>120</v>
      </c>
      <c r="R26" s="40">
        <v>0</v>
      </c>
      <c r="S26" s="139"/>
      <c r="W26" s="138"/>
    </row>
    <row r="27" spans="1:23" s="35" customFormat="1" ht="60" customHeight="1">
      <c r="A27" s="121" t="s">
        <v>5</v>
      </c>
      <c r="B27" s="122" t="s">
        <v>149</v>
      </c>
      <c r="C27" s="123" t="s">
        <v>54</v>
      </c>
      <c r="D27" s="124" t="s">
        <v>46</v>
      </c>
      <c r="E27" s="125" t="s">
        <v>153</v>
      </c>
      <c r="F27" s="118"/>
      <c r="G27" s="40">
        <f t="shared" si="6"/>
        <v>14950</v>
      </c>
      <c r="H27" s="190">
        <v>13591</v>
      </c>
      <c r="I27" s="190">
        <f>951+408</f>
        <v>1359</v>
      </c>
      <c r="J27" s="76"/>
      <c r="K27" s="76"/>
      <c r="L27" s="76"/>
      <c r="M27" s="40"/>
      <c r="N27" s="40"/>
      <c r="O27" s="40"/>
      <c r="P27" s="40">
        <v>120</v>
      </c>
      <c r="Q27" s="40">
        <v>120</v>
      </c>
      <c r="R27" s="40">
        <v>0</v>
      </c>
      <c r="S27" s="139"/>
      <c r="W27" s="138"/>
    </row>
    <row r="28" spans="1:23" s="35" customFormat="1" ht="46.5" customHeight="1">
      <c r="A28" s="121" t="s">
        <v>5</v>
      </c>
      <c r="B28" s="122" t="s">
        <v>150</v>
      </c>
      <c r="C28" s="123" t="s">
        <v>54</v>
      </c>
      <c r="D28" s="124" t="s">
        <v>46</v>
      </c>
      <c r="E28" s="126">
        <v>2019</v>
      </c>
      <c r="F28" s="118"/>
      <c r="G28" s="40">
        <f t="shared" si="6"/>
        <v>6600</v>
      </c>
      <c r="H28" s="40">
        <v>6000</v>
      </c>
      <c r="I28" s="40">
        <f>420+180</f>
        <v>600</v>
      </c>
      <c r="J28" s="76"/>
      <c r="K28" s="76"/>
      <c r="L28" s="76"/>
      <c r="M28" s="40"/>
      <c r="N28" s="40"/>
      <c r="O28" s="40"/>
      <c r="P28" s="40">
        <v>100</v>
      </c>
      <c r="Q28" s="40">
        <v>100</v>
      </c>
      <c r="R28" s="40">
        <v>0</v>
      </c>
      <c r="S28" s="139"/>
      <c r="W28" s="138"/>
    </row>
    <row r="29" spans="1:23" s="35" customFormat="1" ht="40.5" customHeight="1">
      <c r="A29" s="121" t="s">
        <v>5</v>
      </c>
      <c r="B29" s="122" t="s">
        <v>151</v>
      </c>
      <c r="C29" s="123" t="s">
        <v>54</v>
      </c>
      <c r="D29" s="124" t="s">
        <v>44</v>
      </c>
      <c r="E29" s="125" t="s">
        <v>153</v>
      </c>
      <c r="F29" s="118"/>
      <c r="G29" s="40">
        <f t="shared" si="6"/>
        <v>14750</v>
      </c>
      <c r="H29" s="40">
        <v>14000</v>
      </c>
      <c r="I29" s="40">
        <f>375+375</f>
        <v>750</v>
      </c>
      <c r="J29" s="76"/>
      <c r="K29" s="76"/>
      <c r="L29" s="76"/>
      <c r="M29" s="40"/>
      <c r="N29" s="40"/>
      <c r="O29" s="40"/>
      <c r="P29" s="40">
        <v>120</v>
      </c>
      <c r="Q29" s="40">
        <v>120</v>
      </c>
      <c r="R29" s="40">
        <v>0</v>
      </c>
      <c r="S29" s="139"/>
      <c r="W29" s="138"/>
    </row>
    <row r="30" spans="1:23" s="35" customFormat="1" ht="50.25" customHeight="1">
      <c r="A30" s="121" t="s">
        <v>5</v>
      </c>
      <c r="B30" s="122" t="s">
        <v>152</v>
      </c>
      <c r="C30" s="123" t="s">
        <v>54</v>
      </c>
      <c r="D30" s="124" t="s">
        <v>46</v>
      </c>
      <c r="E30" s="125" t="s">
        <v>153</v>
      </c>
      <c r="F30" s="118"/>
      <c r="G30" s="40">
        <f t="shared" si="6"/>
        <v>14350</v>
      </c>
      <c r="H30" s="40">
        <v>13000</v>
      </c>
      <c r="I30" s="40">
        <f>945+405</f>
        <v>1350</v>
      </c>
      <c r="J30" s="76"/>
      <c r="K30" s="76"/>
      <c r="L30" s="76"/>
      <c r="M30" s="40"/>
      <c r="N30" s="40"/>
      <c r="O30" s="40"/>
      <c r="P30" s="40">
        <v>120</v>
      </c>
      <c r="Q30" s="40">
        <v>120</v>
      </c>
      <c r="R30" s="40">
        <v>0</v>
      </c>
      <c r="S30" s="139"/>
      <c r="W30" s="138"/>
    </row>
    <row r="31" spans="1:23" s="144" customFormat="1" ht="21.75" customHeight="1">
      <c r="A31" s="121">
        <v>2</v>
      </c>
      <c r="B31" s="140" t="s">
        <v>162</v>
      </c>
      <c r="C31" s="118"/>
      <c r="D31" s="141"/>
      <c r="E31" s="142"/>
      <c r="F31" s="118"/>
      <c r="G31" s="187">
        <f>G32</f>
        <v>0</v>
      </c>
      <c r="H31" s="187">
        <f aca="true" t="shared" si="7" ref="H31:R31">H32</f>
        <v>0</v>
      </c>
      <c r="I31" s="187">
        <f t="shared" si="7"/>
        <v>0</v>
      </c>
      <c r="J31" s="187">
        <f t="shared" si="7"/>
        <v>0</v>
      </c>
      <c r="K31" s="187">
        <f t="shared" si="7"/>
        <v>0</v>
      </c>
      <c r="L31" s="187">
        <f t="shared" si="7"/>
        <v>0</v>
      </c>
      <c r="M31" s="187">
        <f t="shared" si="7"/>
        <v>0</v>
      </c>
      <c r="N31" s="187">
        <f t="shared" si="7"/>
        <v>0</v>
      </c>
      <c r="O31" s="187">
        <f t="shared" si="7"/>
        <v>0</v>
      </c>
      <c r="P31" s="187">
        <f t="shared" si="7"/>
        <v>34339</v>
      </c>
      <c r="Q31" s="187">
        <f t="shared" si="7"/>
        <v>31349</v>
      </c>
      <c r="R31" s="187">
        <f t="shared" si="7"/>
        <v>2990</v>
      </c>
      <c r="S31" s="143"/>
      <c r="W31" s="118"/>
    </row>
    <row r="32" spans="1:23" s="35" customFormat="1" ht="39" customHeight="1">
      <c r="A32" s="118" t="s">
        <v>16</v>
      </c>
      <c r="B32" s="119" t="s">
        <v>176</v>
      </c>
      <c r="C32" s="118"/>
      <c r="D32" s="118"/>
      <c r="E32" s="118"/>
      <c r="F32" s="118"/>
      <c r="G32" s="187">
        <v>0</v>
      </c>
      <c r="H32" s="187">
        <v>0</v>
      </c>
      <c r="I32" s="187">
        <v>0</v>
      </c>
      <c r="J32" s="187">
        <f aca="true" t="shared" si="8" ref="J32:O32">SUM(J33:J38)</f>
        <v>0</v>
      </c>
      <c r="K32" s="187">
        <f t="shared" si="8"/>
        <v>0</v>
      </c>
      <c r="L32" s="187">
        <f t="shared" si="8"/>
        <v>0</v>
      </c>
      <c r="M32" s="187">
        <f t="shared" si="8"/>
        <v>0</v>
      </c>
      <c r="N32" s="187">
        <f t="shared" si="8"/>
        <v>0</v>
      </c>
      <c r="O32" s="187">
        <f t="shared" si="8"/>
        <v>0</v>
      </c>
      <c r="P32" s="187">
        <f aca="true" t="shared" si="9" ref="P32:P38">Q32+R32</f>
        <v>34339</v>
      </c>
      <c r="Q32" s="187">
        <f>SUM(Q33:Q38)</f>
        <v>31349</v>
      </c>
      <c r="R32" s="187">
        <f aca="true" t="shared" si="10" ref="R32:W32">SUM(R33:R38)</f>
        <v>2990</v>
      </c>
      <c r="S32" s="120">
        <f t="shared" si="10"/>
        <v>0</v>
      </c>
      <c r="T32" s="120">
        <f t="shared" si="10"/>
        <v>0</v>
      </c>
      <c r="U32" s="120">
        <f t="shared" si="10"/>
        <v>0</v>
      </c>
      <c r="V32" s="120">
        <f t="shared" si="10"/>
        <v>0</v>
      </c>
      <c r="W32" s="120">
        <f t="shared" si="10"/>
        <v>0</v>
      </c>
    </row>
    <row r="33" spans="1:23" s="35" customFormat="1" ht="33" hidden="1">
      <c r="A33" s="121" t="s">
        <v>5</v>
      </c>
      <c r="B33" s="122" t="s">
        <v>147</v>
      </c>
      <c r="C33" s="123" t="s">
        <v>54</v>
      </c>
      <c r="D33" s="124" t="s">
        <v>46</v>
      </c>
      <c r="E33" s="125" t="s">
        <v>153</v>
      </c>
      <c r="F33" s="118"/>
      <c r="G33" s="40">
        <f aca="true" t="shared" si="11" ref="G33:G38">H33+I33</f>
        <v>14975</v>
      </c>
      <c r="H33" s="190">
        <v>14250</v>
      </c>
      <c r="I33" s="190">
        <f>350+375</f>
        <v>725</v>
      </c>
      <c r="J33" s="76"/>
      <c r="K33" s="76"/>
      <c r="L33" s="76"/>
      <c r="M33" s="40">
        <v>0</v>
      </c>
      <c r="N33" s="40"/>
      <c r="O33" s="40"/>
      <c r="P33" s="40">
        <f t="shared" si="9"/>
        <v>5730</v>
      </c>
      <c r="Q33" s="40">
        <f>5500-Q25</f>
        <v>5380</v>
      </c>
      <c r="R33" s="40">
        <v>350</v>
      </c>
      <c r="S33" s="113"/>
      <c r="W33" s="112"/>
    </row>
    <row r="34" spans="1:23" s="35" customFormat="1" ht="33" hidden="1">
      <c r="A34" s="121" t="s">
        <v>5</v>
      </c>
      <c r="B34" s="122" t="s">
        <v>148</v>
      </c>
      <c r="C34" s="123" t="s">
        <v>54</v>
      </c>
      <c r="D34" s="124" t="s">
        <v>44</v>
      </c>
      <c r="E34" s="125" t="s">
        <v>101</v>
      </c>
      <c r="F34" s="118"/>
      <c r="G34" s="40">
        <f t="shared" si="11"/>
        <v>14975</v>
      </c>
      <c r="H34" s="190">
        <v>14250</v>
      </c>
      <c r="I34" s="190">
        <f>350+375</f>
        <v>725</v>
      </c>
      <c r="J34" s="76"/>
      <c r="K34" s="76"/>
      <c r="L34" s="76"/>
      <c r="M34" s="40"/>
      <c r="N34" s="40"/>
      <c r="O34" s="40"/>
      <c r="P34" s="40">
        <f t="shared" si="9"/>
        <v>5730</v>
      </c>
      <c r="Q34" s="40">
        <f>5500-120</f>
        <v>5380</v>
      </c>
      <c r="R34" s="40">
        <v>350</v>
      </c>
      <c r="S34" s="113"/>
      <c r="W34" s="112"/>
    </row>
    <row r="35" spans="1:23" s="35" customFormat="1" ht="49.5" hidden="1">
      <c r="A35" s="121" t="s">
        <v>5</v>
      </c>
      <c r="B35" s="122" t="s">
        <v>149</v>
      </c>
      <c r="C35" s="123" t="s">
        <v>54</v>
      </c>
      <c r="D35" s="124" t="s">
        <v>46</v>
      </c>
      <c r="E35" s="125" t="s">
        <v>153</v>
      </c>
      <c r="F35" s="118"/>
      <c r="G35" s="40">
        <f t="shared" si="11"/>
        <v>14950</v>
      </c>
      <c r="H35" s="190">
        <v>13591</v>
      </c>
      <c r="I35" s="190">
        <f>951+408</f>
        <v>1359</v>
      </c>
      <c r="J35" s="76"/>
      <c r="K35" s="76"/>
      <c r="L35" s="76"/>
      <c r="M35" s="40"/>
      <c r="N35" s="40"/>
      <c r="O35" s="40"/>
      <c r="P35" s="40">
        <f t="shared" si="9"/>
        <v>7030</v>
      </c>
      <c r="Q35" s="40">
        <f>6500-120</f>
        <v>6380</v>
      </c>
      <c r="R35" s="40">
        <v>650</v>
      </c>
      <c r="S35" s="113"/>
      <c r="W35" s="112"/>
    </row>
    <row r="36" spans="1:23" s="35" customFormat="1" ht="40.5" customHeight="1" hidden="1">
      <c r="A36" s="121" t="s">
        <v>5</v>
      </c>
      <c r="B36" s="122" t="s">
        <v>150</v>
      </c>
      <c r="C36" s="123" t="s">
        <v>54</v>
      </c>
      <c r="D36" s="124" t="s">
        <v>46</v>
      </c>
      <c r="E36" s="126">
        <v>2019</v>
      </c>
      <c r="F36" s="118"/>
      <c r="G36" s="40">
        <f t="shared" si="11"/>
        <v>6600</v>
      </c>
      <c r="H36" s="40">
        <v>6000</v>
      </c>
      <c r="I36" s="40">
        <f>420+180</f>
        <v>600</v>
      </c>
      <c r="J36" s="76"/>
      <c r="K36" s="76"/>
      <c r="L36" s="76"/>
      <c r="M36" s="40"/>
      <c r="N36" s="40"/>
      <c r="O36" s="40"/>
      <c r="P36" s="40">
        <f t="shared" si="9"/>
        <v>6500</v>
      </c>
      <c r="Q36" s="40">
        <f>6000-100</f>
        <v>5900</v>
      </c>
      <c r="R36" s="40">
        <v>600</v>
      </c>
      <c r="S36" s="113"/>
      <c r="W36" s="112"/>
    </row>
    <row r="37" spans="1:23" s="35" customFormat="1" ht="33" customHeight="1" hidden="1">
      <c r="A37" s="121" t="s">
        <v>5</v>
      </c>
      <c r="B37" s="122" t="s">
        <v>151</v>
      </c>
      <c r="C37" s="123" t="s">
        <v>54</v>
      </c>
      <c r="D37" s="124" t="s">
        <v>44</v>
      </c>
      <c r="E37" s="125" t="s">
        <v>153</v>
      </c>
      <c r="F37" s="118"/>
      <c r="G37" s="40">
        <f t="shared" si="11"/>
        <v>14750</v>
      </c>
      <c r="H37" s="40">
        <v>14000</v>
      </c>
      <c r="I37" s="40">
        <f>375+375</f>
        <v>750</v>
      </c>
      <c r="J37" s="76"/>
      <c r="K37" s="76"/>
      <c r="L37" s="76"/>
      <c r="M37" s="40"/>
      <c r="N37" s="40"/>
      <c r="O37" s="40"/>
      <c r="P37" s="40">
        <f t="shared" si="9"/>
        <v>4740</v>
      </c>
      <c r="Q37" s="40">
        <f>4500-120</f>
        <v>4380</v>
      </c>
      <c r="R37" s="40">
        <v>360</v>
      </c>
      <c r="S37" s="113"/>
      <c r="W37" s="112"/>
    </row>
    <row r="38" spans="1:23" s="35" customFormat="1" ht="33" customHeight="1" hidden="1">
      <c r="A38" s="121" t="s">
        <v>5</v>
      </c>
      <c r="B38" s="122" t="s">
        <v>152</v>
      </c>
      <c r="C38" s="123" t="s">
        <v>54</v>
      </c>
      <c r="D38" s="124" t="s">
        <v>46</v>
      </c>
      <c r="E38" s="125" t="s">
        <v>153</v>
      </c>
      <c r="F38" s="118"/>
      <c r="G38" s="40">
        <f t="shared" si="11"/>
        <v>14350</v>
      </c>
      <c r="H38" s="40">
        <v>13000</v>
      </c>
      <c r="I38" s="40">
        <f>945+405</f>
        <v>1350</v>
      </c>
      <c r="J38" s="76"/>
      <c r="K38" s="76"/>
      <c r="L38" s="76"/>
      <c r="M38" s="40"/>
      <c r="N38" s="40"/>
      <c r="O38" s="40"/>
      <c r="P38" s="40">
        <f t="shared" si="9"/>
        <v>4609</v>
      </c>
      <c r="Q38" s="40">
        <f>4049-120</f>
        <v>3929</v>
      </c>
      <c r="R38" s="40">
        <v>680</v>
      </c>
      <c r="S38" s="113"/>
      <c r="W38" s="112"/>
    </row>
    <row r="39" spans="1:23" s="31" customFormat="1" ht="33" customHeight="1">
      <c r="A39" s="83" t="s">
        <v>143</v>
      </c>
      <c r="B39" s="83" t="s">
        <v>144</v>
      </c>
      <c r="C39" s="83"/>
      <c r="D39" s="83"/>
      <c r="E39" s="83"/>
      <c r="F39" s="83"/>
      <c r="G39" s="84">
        <f aca="true" t="shared" si="12" ref="G39:R39">G40+G61</f>
        <v>6443.200000000001</v>
      </c>
      <c r="H39" s="84">
        <f t="shared" si="12"/>
        <v>5869</v>
      </c>
      <c r="I39" s="84">
        <f t="shared" si="12"/>
        <v>574.2</v>
      </c>
      <c r="J39" s="84">
        <f t="shared" si="12"/>
        <v>6443.200000000001</v>
      </c>
      <c r="K39" s="84">
        <f t="shared" si="12"/>
        <v>5869</v>
      </c>
      <c r="L39" s="84">
        <f t="shared" si="12"/>
        <v>574.2</v>
      </c>
      <c r="M39" s="84">
        <f t="shared" si="12"/>
        <v>1165</v>
      </c>
      <c r="N39" s="84">
        <f t="shared" si="12"/>
        <v>1165</v>
      </c>
      <c r="O39" s="84">
        <f t="shared" si="12"/>
        <v>0</v>
      </c>
      <c r="P39" s="84">
        <f t="shared" si="12"/>
        <v>5030</v>
      </c>
      <c r="Q39" s="84">
        <f t="shared" si="12"/>
        <v>4621</v>
      </c>
      <c r="R39" s="84">
        <f t="shared" si="12"/>
        <v>409</v>
      </c>
      <c r="S39" s="54"/>
      <c r="V39" s="19"/>
      <c r="W39" s="42"/>
    </row>
    <row r="40" spans="1:23" s="6" customFormat="1" ht="33" customHeight="1">
      <c r="A40" s="13" t="s">
        <v>4</v>
      </c>
      <c r="B40" s="81" t="s">
        <v>142</v>
      </c>
      <c r="C40" s="13"/>
      <c r="D40" s="13"/>
      <c r="E40" s="13"/>
      <c r="F40" s="13"/>
      <c r="G40" s="82">
        <f aca="true" t="shared" si="13" ref="G40:R40">G41+G45+G49+G55+G56</f>
        <v>0</v>
      </c>
      <c r="H40" s="82">
        <f t="shared" si="13"/>
        <v>0</v>
      </c>
      <c r="I40" s="82">
        <f t="shared" si="13"/>
        <v>0</v>
      </c>
      <c r="J40" s="82">
        <f t="shared" si="13"/>
        <v>0</v>
      </c>
      <c r="K40" s="82">
        <f t="shared" si="13"/>
        <v>0</v>
      </c>
      <c r="L40" s="82">
        <f t="shared" si="13"/>
        <v>0</v>
      </c>
      <c r="M40" s="82">
        <f t="shared" si="13"/>
        <v>0</v>
      </c>
      <c r="N40" s="82">
        <f t="shared" si="13"/>
        <v>0</v>
      </c>
      <c r="O40" s="82">
        <f t="shared" si="13"/>
        <v>0</v>
      </c>
      <c r="P40" s="82">
        <f t="shared" si="13"/>
        <v>1571</v>
      </c>
      <c r="Q40" s="82">
        <f t="shared" si="13"/>
        <v>1571</v>
      </c>
      <c r="R40" s="82">
        <f t="shared" si="13"/>
        <v>0</v>
      </c>
      <c r="S40" s="54"/>
      <c r="V40" s="19" t="e">
        <f>Q12+#REF!</f>
        <v>#REF!</v>
      </c>
      <c r="W40" s="42"/>
    </row>
    <row r="41" spans="1:23" s="6" customFormat="1" ht="33" customHeight="1">
      <c r="A41" s="28">
        <v>1</v>
      </c>
      <c r="B41" s="29" t="s">
        <v>186</v>
      </c>
      <c r="C41" s="69"/>
      <c r="D41" s="58"/>
      <c r="E41" s="69"/>
      <c r="F41" s="28"/>
      <c r="G41" s="187"/>
      <c r="H41" s="187"/>
      <c r="I41" s="187"/>
      <c r="J41" s="76"/>
      <c r="K41" s="76"/>
      <c r="L41" s="76"/>
      <c r="M41" s="187"/>
      <c r="N41" s="187"/>
      <c r="O41" s="187"/>
      <c r="P41" s="187">
        <f aca="true" t="shared" si="14" ref="P41:P55">SUM(Q41:R41)</f>
        <v>222</v>
      </c>
      <c r="Q41" s="187">
        <f>SUM(Q42:Q44)</f>
        <v>222</v>
      </c>
      <c r="R41" s="187">
        <v>0</v>
      </c>
      <c r="S41" s="54"/>
      <c r="V41" s="19" t="e">
        <f>Q61+#REF!</f>
        <v>#REF!</v>
      </c>
      <c r="W41" s="42"/>
    </row>
    <row r="42" spans="1:23" ht="33" customHeight="1">
      <c r="A42" s="25" t="s">
        <v>5</v>
      </c>
      <c r="B42" s="30" t="s">
        <v>45</v>
      </c>
      <c r="C42" s="25"/>
      <c r="D42" s="25"/>
      <c r="E42" s="25"/>
      <c r="F42" s="47"/>
      <c r="G42" s="40"/>
      <c r="H42" s="40"/>
      <c r="I42" s="40"/>
      <c r="J42" s="77"/>
      <c r="K42" s="77"/>
      <c r="L42" s="77"/>
      <c r="M42" s="40"/>
      <c r="N42" s="40"/>
      <c r="O42" s="40"/>
      <c r="P42" s="40">
        <f t="shared" si="14"/>
        <v>75</v>
      </c>
      <c r="Q42" s="40">
        <v>75</v>
      </c>
      <c r="R42" s="40">
        <v>0</v>
      </c>
      <c r="S42" s="60"/>
      <c r="V42" s="23" t="e">
        <f>Q40+#REF!</f>
        <v>#REF!</v>
      </c>
      <c r="W42" s="41"/>
    </row>
    <row r="43" spans="1:23" s="21" customFormat="1" ht="33" customHeight="1">
      <c r="A43" s="26" t="s">
        <v>5</v>
      </c>
      <c r="B43" s="27" t="s">
        <v>46</v>
      </c>
      <c r="C43" s="26"/>
      <c r="D43" s="26"/>
      <c r="E43" s="26"/>
      <c r="F43" s="48"/>
      <c r="G43" s="188"/>
      <c r="H43" s="188"/>
      <c r="I43" s="188"/>
      <c r="J43" s="189"/>
      <c r="K43" s="189"/>
      <c r="L43" s="189"/>
      <c r="M43" s="188"/>
      <c r="N43" s="188"/>
      <c r="O43" s="188"/>
      <c r="P43" s="40">
        <f t="shared" si="14"/>
        <v>75</v>
      </c>
      <c r="Q43" s="188">
        <v>75</v>
      </c>
      <c r="R43" s="188">
        <v>0</v>
      </c>
      <c r="S43" s="62"/>
      <c r="V43" s="24" t="e">
        <f>V41+V42</f>
        <v>#REF!</v>
      </c>
      <c r="W43" s="43"/>
    </row>
    <row r="44" spans="1:23" s="21" customFormat="1" ht="33" customHeight="1">
      <c r="A44" s="26" t="s">
        <v>5</v>
      </c>
      <c r="B44" s="27" t="s">
        <v>44</v>
      </c>
      <c r="C44" s="26"/>
      <c r="D44" s="26"/>
      <c r="E44" s="26"/>
      <c r="F44" s="48"/>
      <c r="G44" s="188"/>
      <c r="H44" s="188"/>
      <c r="I44" s="188"/>
      <c r="J44" s="189"/>
      <c r="K44" s="189"/>
      <c r="L44" s="189"/>
      <c r="M44" s="188"/>
      <c r="N44" s="188"/>
      <c r="O44" s="188"/>
      <c r="P44" s="40">
        <f t="shared" si="14"/>
        <v>72</v>
      </c>
      <c r="Q44" s="188">
        <v>72</v>
      </c>
      <c r="R44" s="188">
        <v>0</v>
      </c>
      <c r="S44" s="62"/>
      <c r="V44" s="24" t="e">
        <f>R12+#REF!</f>
        <v>#REF!</v>
      </c>
      <c r="W44" s="43"/>
    </row>
    <row r="45" spans="1:23" s="6" customFormat="1" ht="57" customHeight="1">
      <c r="A45" s="28">
        <v>2</v>
      </c>
      <c r="B45" s="29" t="s">
        <v>187</v>
      </c>
      <c r="C45" s="69"/>
      <c r="D45" s="58"/>
      <c r="E45" s="69"/>
      <c r="F45" s="28"/>
      <c r="G45" s="187"/>
      <c r="H45" s="187"/>
      <c r="I45" s="187"/>
      <c r="J45" s="76"/>
      <c r="K45" s="76"/>
      <c r="L45" s="76"/>
      <c r="M45" s="187"/>
      <c r="N45" s="187"/>
      <c r="O45" s="187"/>
      <c r="P45" s="187">
        <f t="shared" si="14"/>
        <v>789</v>
      </c>
      <c r="Q45" s="187">
        <f>SUM(Q46:Q48)</f>
        <v>789</v>
      </c>
      <c r="R45" s="187">
        <v>0</v>
      </c>
      <c r="S45" s="54"/>
      <c r="W45" s="42"/>
    </row>
    <row r="46" spans="1:23" s="21" customFormat="1" ht="33" customHeight="1">
      <c r="A46" s="26" t="s">
        <v>5</v>
      </c>
      <c r="B46" s="27" t="s">
        <v>45</v>
      </c>
      <c r="C46" s="26"/>
      <c r="D46" s="26"/>
      <c r="E46" s="26"/>
      <c r="F46" s="48"/>
      <c r="G46" s="188"/>
      <c r="H46" s="188"/>
      <c r="I46" s="188"/>
      <c r="J46" s="189"/>
      <c r="K46" s="189"/>
      <c r="L46" s="189"/>
      <c r="M46" s="188"/>
      <c r="N46" s="188"/>
      <c r="O46" s="188"/>
      <c r="P46" s="40">
        <f t="shared" si="14"/>
        <v>267</v>
      </c>
      <c r="Q46" s="188">
        <v>267</v>
      </c>
      <c r="R46" s="188">
        <v>0</v>
      </c>
      <c r="S46" s="62"/>
      <c r="W46" s="43"/>
    </row>
    <row r="47" spans="1:23" s="21" customFormat="1" ht="33" customHeight="1">
      <c r="A47" s="26" t="s">
        <v>5</v>
      </c>
      <c r="B47" s="27" t="s">
        <v>46</v>
      </c>
      <c r="C47" s="26"/>
      <c r="D47" s="26"/>
      <c r="E47" s="26"/>
      <c r="F47" s="48"/>
      <c r="G47" s="188"/>
      <c r="H47" s="188"/>
      <c r="I47" s="188"/>
      <c r="J47" s="189"/>
      <c r="K47" s="189"/>
      <c r="L47" s="189"/>
      <c r="M47" s="188"/>
      <c r="N47" s="188"/>
      <c r="O47" s="188"/>
      <c r="P47" s="40">
        <f t="shared" si="14"/>
        <v>267</v>
      </c>
      <c r="Q47" s="188">
        <v>267</v>
      </c>
      <c r="R47" s="188">
        <v>0</v>
      </c>
      <c r="S47" s="62"/>
      <c r="W47" s="43"/>
    </row>
    <row r="48" spans="1:23" s="21" customFormat="1" ht="33" customHeight="1">
      <c r="A48" s="26" t="s">
        <v>5</v>
      </c>
      <c r="B48" s="27" t="s">
        <v>44</v>
      </c>
      <c r="C48" s="26"/>
      <c r="D48" s="26"/>
      <c r="E48" s="26"/>
      <c r="F48" s="48"/>
      <c r="G48" s="188"/>
      <c r="H48" s="188"/>
      <c r="I48" s="188"/>
      <c r="J48" s="189"/>
      <c r="K48" s="189"/>
      <c r="L48" s="189"/>
      <c r="M48" s="188"/>
      <c r="N48" s="188"/>
      <c r="O48" s="188"/>
      <c r="P48" s="40">
        <f t="shared" si="14"/>
        <v>255</v>
      </c>
      <c r="Q48" s="188">
        <v>255</v>
      </c>
      <c r="R48" s="188">
        <v>0</v>
      </c>
      <c r="S48" s="62"/>
      <c r="W48" s="43"/>
    </row>
    <row r="49" spans="1:23" s="8" customFormat="1" ht="33" customHeight="1">
      <c r="A49" s="49">
        <v>3</v>
      </c>
      <c r="B49" s="50" t="s">
        <v>68</v>
      </c>
      <c r="C49" s="49"/>
      <c r="D49" s="49"/>
      <c r="E49" s="49"/>
      <c r="F49" s="49"/>
      <c r="G49" s="191"/>
      <c r="H49" s="191"/>
      <c r="I49" s="191"/>
      <c r="J49" s="192"/>
      <c r="K49" s="192"/>
      <c r="L49" s="192"/>
      <c r="M49" s="191"/>
      <c r="N49" s="191"/>
      <c r="O49" s="191"/>
      <c r="P49" s="191">
        <f t="shared" si="14"/>
        <v>62</v>
      </c>
      <c r="Q49" s="191">
        <f>SUM(Q50:Q54)</f>
        <v>62</v>
      </c>
      <c r="R49" s="191">
        <v>0</v>
      </c>
      <c r="S49" s="63"/>
      <c r="W49" s="44"/>
    </row>
    <row r="50" spans="1:23" s="135" customFormat="1" ht="33" customHeight="1">
      <c r="A50" s="131" t="s">
        <v>5</v>
      </c>
      <c r="B50" s="132" t="s">
        <v>156</v>
      </c>
      <c r="C50" s="133"/>
      <c r="D50" s="133"/>
      <c r="E50" s="133"/>
      <c r="F50" s="133"/>
      <c r="G50" s="188"/>
      <c r="H50" s="188"/>
      <c r="I50" s="188"/>
      <c r="J50" s="189"/>
      <c r="K50" s="189"/>
      <c r="L50" s="189"/>
      <c r="M50" s="188"/>
      <c r="N50" s="188"/>
      <c r="O50" s="188"/>
      <c r="P50" s="188">
        <v>35</v>
      </c>
      <c r="Q50" s="188">
        <v>35</v>
      </c>
      <c r="R50" s="188"/>
      <c r="S50" s="134"/>
      <c r="W50" s="136"/>
    </row>
    <row r="51" spans="1:23" s="135" customFormat="1" ht="33" customHeight="1">
      <c r="A51" s="131" t="s">
        <v>5</v>
      </c>
      <c r="B51" s="132" t="s">
        <v>155</v>
      </c>
      <c r="C51" s="133"/>
      <c r="D51" s="133"/>
      <c r="E51" s="133"/>
      <c r="F51" s="133"/>
      <c r="G51" s="188"/>
      <c r="H51" s="188"/>
      <c r="I51" s="188"/>
      <c r="J51" s="189"/>
      <c r="K51" s="189"/>
      <c r="L51" s="189"/>
      <c r="M51" s="188"/>
      <c r="N51" s="188"/>
      <c r="O51" s="188"/>
      <c r="P51" s="188">
        <v>15</v>
      </c>
      <c r="Q51" s="188">
        <v>15</v>
      </c>
      <c r="R51" s="188"/>
      <c r="S51" s="134"/>
      <c r="W51" s="136"/>
    </row>
    <row r="52" spans="1:23" s="135" customFormat="1" ht="33" customHeight="1">
      <c r="A52" s="26" t="s">
        <v>5</v>
      </c>
      <c r="B52" s="27" t="s">
        <v>45</v>
      </c>
      <c r="C52" s="133"/>
      <c r="D52" s="133"/>
      <c r="E52" s="133"/>
      <c r="F52" s="133"/>
      <c r="G52" s="188"/>
      <c r="H52" s="188"/>
      <c r="I52" s="188"/>
      <c r="J52" s="189"/>
      <c r="K52" s="189"/>
      <c r="L52" s="189"/>
      <c r="M52" s="188"/>
      <c r="N52" s="188"/>
      <c r="O52" s="188"/>
      <c r="P52" s="188">
        <v>4</v>
      </c>
      <c r="Q52" s="188">
        <v>4</v>
      </c>
      <c r="R52" s="188"/>
      <c r="S52" s="134"/>
      <c r="W52" s="136"/>
    </row>
    <row r="53" spans="1:23" s="135" customFormat="1" ht="33" customHeight="1">
      <c r="A53" s="26" t="s">
        <v>5</v>
      </c>
      <c r="B53" s="27" t="s">
        <v>46</v>
      </c>
      <c r="C53" s="133"/>
      <c r="D53" s="133"/>
      <c r="E53" s="133"/>
      <c r="F53" s="133"/>
      <c r="G53" s="188"/>
      <c r="H53" s="188"/>
      <c r="I53" s="188"/>
      <c r="J53" s="189"/>
      <c r="K53" s="189"/>
      <c r="L53" s="189"/>
      <c r="M53" s="188"/>
      <c r="N53" s="188"/>
      <c r="O53" s="188"/>
      <c r="P53" s="188">
        <v>4</v>
      </c>
      <c r="Q53" s="188">
        <v>4</v>
      </c>
      <c r="R53" s="188"/>
      <c r="S53" s="134"/>
      <c r="W53" s="136"/>
    </row>
    <row r="54" spans="1:23" s="135" customFormat="1" ht="33" customHeight="1">
      <c r="A54" s="26" t="s">
        <v>5</v>
      </c>
      <c r="B54" s="27" t="s">
        <v>44</v>
      </c>
      <c r="C54" s="133"/>
      <c r="D54" s="133"/>
      <c r="E54" s="133"/>
      <c r="F54" s="133"/>
      <c r="G54" s="188"/>
      <c r="H54" s="188"/>
      <c r="I54" s="188"/>
      <c r="J54" s="189"/>
      <c r="K54" s="189"/>
      <c r="L54" s="189"/>
      <c r="M54" s="188"/>
      <c r="N54" s="188"/>
      <c r="O54" s="188"/>
      <c r="P54" s="188">
        <v>4</v>
      </c>
      <c r="Q54" s="188">
        <v>4</v>
      </c>
      <c r="R54" s="188"/>
      <c r="S54" s="134"/>
      <c r="W54" s="136"/>
    </row>
    <row r="55" spans="1:23" s="8" customFormat="1" ht="57" customHeight="1">
      <c r="A55" s="49">
        <v>4</v>
      </c>
      <c r="B55" s="50" t="s">
        <v>157</v>
      </c>
      <c r="C55" s="49"/>
      <c r="D55" s="49"/>
      <c r="E55" s="49"/>
      <c r="F55" s="49"/>
      <c r="G55" s="191"/>
      <c r="H55" s="191"/>
      <c r="I55" s="191"/>
      <c r="J55" s="192"/>
      <c r="K55" s="192"/>
      <c r="L55" s="192"/>
      <c r="M55" s="191"/>
      <c r="N55" s="191"/>
      <c r="O55" s="191"/>
      <c r="P55" s="191">
        <f t="shared" si="14"/>
        <v>441</v>
      </c>
      <c r="Q55" s="191">
        <v>441</v>
      </c>
      <c r="R55" s="191"/>
      <c r="S55" s="63"/>
      <c r="W55" s="44"/>
    </row>
    <row r="56" spans="1:23" s="8" customFormat="1" ht="47.25" customHeight="1">
      <c r="A56" s="49">
        <v>5</v>
      </c>
      <c r="B56" s="50" t="s">
        <v>69</v>
      </c>
      <c r="C56" s="49"/>
      <c r="D56" s="49"/>
      <c r="E56" s="49"/>
      <c r="F56" s="49"/>
      <c r="G56" s="191"/>
      <c r="H56" s="191"/>
      <c r="I56" s="191"/>
      <c r="J56" s="192"/>
      <c r="K56" s="192"/>
      <c r="L56" s="192"/>
      <c r="M56" s="191"/>
      <c r="N56" s="191"/>
      <c r="O56" s="191"/>
      <c r="P56" s="191">
        <f>Q56+R56</f>
        <v>57</v>
      </c>
      <c r="Q56" s="191">
        <f>SUM(Q57:Q60)</f>
        <v>57</v>
      </c>
      <c r="R56" s="191">
        <v>0</v>
      </c>
      <c r="S56" s="63"/>
      <c r="W56" s="44"/>
    </row>
    <row r="57" spans="1:23" s="135" customFormat="1" ht="33" customHeight="1">
      <c r="A57" s="131" t="s">
        <v>5</v>
      </c>
      <c r="B57" s="132" t="s">
        <v>156</v>
      </c>
      <c r="C57" s="133"/>
      <c r="D57" s="133"/>
      <c r="E57" s="133"/>
      <c r="F57" s="133"/>
      <c r="G57" s="188"/>
      <c r="H57" s="188"/>
      <c r="I57" s="188"/>
      <c r="J57" s="189"/>
      <c r="K57" s="189"/>
      <c r="L57" s="189"/>
      <c r="M57" s="188"/>
      <c r="N57" s="188"/>
      <c r="O57" s="188"/>
      <c r="P57" s="188">
        <v>42</v>
      </c>
      <c r="Q57" s="188">
        <v>42</v>
      </c>
      <c r="R57" s="188"/>
      <c r="S57" s="134"/>
      <c r="W57" s="136"/>
    </row>
    <row r="58" spans="1:23" s="135" customFormat="1" ht="33" customHeight="1">
      <c r="A58" s="26" t="s">
        <v>5</v>
      </c>
      <c r="B58" s="27" t="s">
        <v>45</v>
      </c>
      <c r="C58" s="133"/>
      <c r="D58" s="133"/>
      <c r="E58" s="133"/>
      <c r="F58" s="133"/>
      <c r="G58" s="188"/>
      <c r="H58" s="188"/>
      <c r="I58" s="188"/>
      <c r="J58" s="189"/>
      <c r="K58" s="189"/>
      <c r="L58" s="189"/>
      <c r="M58" s="188"/>
      <c r="N58" s="188"/>
      <c r="O58" s="188"/>
      <c r="P58" s="188">
        <v>5</v>
      </c>
      <c r="Q58" s="188">
        <v>5</v>
      </c>
      <c r="R58" s="188"/>
      <c r="S58" s="134"/>
      <c r="W58" s="136"/>
    </row>
    <row r="59" spans="1:23" s="135" customFormat="1" ht="33" customHeight="1">
      <c r="A59" s="26" t="s">
        <v>5</v>
      </c>
      <c r="B59" s="27" t="s">
        <v>46</v>
      </c>
      <c r="C59" s="133"/>
      <c r="D59" s="133"/>
      <c r="E59" s="133"/>
      <c r="F59" s="133"/>
      <c r="G59" s="188"/>
      <c r="H59" s="188"/>
      <c r="I59" s="188"/>
      <c r="J59" s="189"/>
      <c r="K59" s="189"/>
      <c r="L59" s="189"/>
      <c r="M59" s="188"/>
      <c r="N59" s="188"/>
      <c r="O59" s="188"/>
      <c r="P59" s="188">
        <v>5</v>
      </c>
      <c r="Q59" s="188">
        <v>5</v>
      </c>
      <c r="R59" s="188"/>
      <c r="S59" s="134"/>
      <c r="W59" s="136"/>
    </row>
    <row r="60" spans="1:23" s="135" customFormat="1" ht="33" customHeight="1">
      <c r="A60" s="26" t="s">
        <v>5</v>
      </c>
      <c r="B60" s="27" t="s">
        <v>44</v>
      </c>
      <c r="C60" s="133"/>
      <c r="D60" s="133"/>
      <c r="E60" s="133"/>
      <c r="F60" s="133"/>
      <c r="G60" s="188"/>
      <c r="H60" s="188"/>
      <c r="I60" s="188"/>
      <c r="J60" s="189"/>
      <c r="K60" s="189"/>
      <c r="L60" s="189"/>
      <c r="M60" s="188"/>
      <c r="N60" s="188"/>
      <c r="O60" s="188"/>
      <c r="P60" s="188">
        <v>5</v>
      </c>
      <c r="Q60" s="188">
        <v>5</v>
      </c>
      <c r="R60" s="188"/>
      <c r="S60" s="134"/>
      <c r="W60" s="136"/>
    </row>
    <row r="61" spans="1:23" s="31" customFormat="1" ht="33" customHeight="1">
      <c r="A61" s="13" t="s">
        <v>6</v>
      </c>
      <c r="B61" s="81" t="s">
        <v>122</v>
      </c>
      <c r="C61" s="13"/>
      <c r="D61" s="13"/>
      <c r="E61" s="13"/>
      <c r="F61" s="13"/>
      <c r="G61" s="82">
        <f>G62+G65</f>
        <v>6443.200000000001</v>
      </c>
      <c r="H61" s="82">
        <f aca="true" t="shared" si="15" ref="H61:R61">H62+H65</f>
        <v>5869</v>
      </c>
      <c r="I61" s="82">
        <f t="shared" si="15"/>
        <v>574.2</v>
      </c>
      <c r="J61" s="82">
        <f t="shared" si="15"/>
        <v>6443.200000000001</v>
      </c>
      <c r="K61" s="82">
        <f t="shared" si="15"/>
        <v>5869</v>
      </c>
      <c r="L61" s="82">
        <f t="shared" si="15"/>
        <v>574.2</v>
      </c>
      <c r="M61" s="82">
        <f t="shared" si="15"/>
        <v>1165</v>
      </c>
      <c r="N61" s="82">
        <f t="shared" si="15"/>
        <v>1165</v>
      </c>
      <c r="O61" s="82">
        <f t="shared" si="15"/>
        <v>0</v>
      </c>
      <c r="P61" s="82">
        <f t="shared" si="15"/>
        <v>3459</v>
      </c>
      <c r="Q61" s="82">
        <f t="shared" si="15"/>
        <v>3050</v>
      </c>
      <c r="R61" s="82">
        <f t="shared" si="15"/>
        <v>409</v>
      </c>
      <c r="S61" s="82" t="e">
        <f>#REF!+S66+S69</f>
        <v>#REF!</v>
      </c>
      <c r="T61" s="82" t="e">
        <f>#REF!+T66+T69</f>
        <v>#REF!</v>
      </c>
      <c r="U61" s="82" t="e">
        <f>#REF!+U66+U69</f>
        <v>#REF!</v>
      </c>
      <c r="V61" s="82" t="e">
        <f>#REF!+V66+V69</f>
        <v>#REF!</v>
      </c>
      <c r="W61" s="82" t="e">
        <f>#REF!+W66+W69</f>
        <v>#REF!</v>
      </c>
    </row>
    <row r="62" spans="1:23" s="31" customFormat="1" ht="19.5" customHeight="1">
      <c r="A62" s="13">
        <v>1</v>
      </c>
      <c r="B62" s="81" t="s">
        <v>33</v>
      </c>
      <c r="C62" s="13"/>
      <c r="D62" s="13"/>
      <c r="E62" s="13"/>
      <c r="F62" s="13"/>
      <c r="G62" s="82">
        <f>G63+G64</f>
        <v>2423.3</v>
      </c>
      <c r="H62" s="82">
        <f aca="true" t="shared" si="16" ref="H62:R62">H63+H64</f>
        <v>2203</v>
      </c>
      <c r="I62" s="82">
        <f t="shared" si="16"/>
        <v>220.3</v>
      </c>
      <c r="J62" s="82">
        <f t="shared" si="16"/>
        <v>2423.3</v>
      </c>
      <c r="K62" s="82">
        <f t="shared" si="16"/>
        <v>2203</v>
      </c>
      <c r="L62" s="82">
        <f t="shared" si="16"/>
        <v>220.3</v>
      </c>
      <c r="M62" s="82">
        <f t="shared" si="16"/>
        <v>0</v>
      </c>
      <c r="N62" s="82">
        <f t="shared" si="16"/>
        <v>0</v>
      </c>
      <c r="O62" s="82">
        <f t="shared" si="16"/>
        <v>0</v>
      </c>
      <c r="P62" s="82">
        <f t="shared" si="16"/>
        <v>200</v>
      </c>
      <c r="Q62" s="82">
        <f t="shared" si="16"/>
        <v>200</v>
      </c>
      <c r="R62" s="82">
        <f t="shared" si="16"/>
        <v>0</v>
      </c>
      <c r="S62" s="82"/>
      <c r="T62" s="145"/>
      <c r="U62" s="146"/>
      <c r="V62" s="147"/>
      <c r="W62" s="82"/>
    </row>
    <row r="63" spans="1:23" s="34" customFormat="1" ht="44.25" customHeight="1">
      <c r="A63" s="30">
        <v>1</v>
      </c>
      <c r="B63" s="30" t="s">
        <v>87</v>
      </c>
      <c r="C63" s="25" t="s">
        <v>54</v>
      </c>
      <c r="D63" s="25" t="s">
        <v>45</v>
      </c>
      <c r="E63" s="25" t="s">
        <v>101</v>
      </c>
      <c r="F63" s="30"/>
      <c r="G63" s="40">
        <v>1307.9</v>
      </c>
      <c r="H63" s="40">
        <v>1189</v>
      </c>
      <c r="I63" s="40">
        <v>118.9</v>
      </c>
      <c r="J63" s="77">
        <v>1307.9</v>
      </c>
      <c r="K63" s="77">
        <v>1189</v>
      </c>
      <c r="L63" s="77">
        <v>118.9</v>
      </c>
      <c r="M63" s="40"/>
      <c r="N63" s="40"/>
      <c r="O63" s="40"/>
      <c r="P63" s="38">
        <f>SUM(Q63:R63)</f>
        <v>100</v>
      </c>
      <c r="Q63" s="40">
        <v>100</v>
      </c>
      <c r="R63" s="40">
        <v>0</v>
      </c>
      <c r="S63" s="64"/>
      <c r="W63" s="25"/>
    </row>
    <row r="64" spans="1:23" s="65" customFormat="1" ht="51" customHeight="1">
      <c r="A64" s="57">
        <v>2</v>
      </c>
      <c r="B64" s="57" t="s">
        <v>84</v>
      </c>
      <c r="C64" s="20" t="s">
        <v>54</v>
      </c>
      <c r="D64" s="20" t="s">
        <v>46</v>
      </c>
      <c r="E64" s="20" t="s">
        <v>101</v>
      </c>
      <c r="F64" s="57"/>
      <c r="G64" s="37">
        <v>1115.4</v>
      </c>
      <c r="H64" s="37">
        <v>1014</v>
      </c>
      <c r="I64" s="37">
        <v>101.4</v>
      </c>
      <c r="J64" s="60">
        <v>1115.4</v>
      </c>
      <c r="K64" s="60">
        <v>1014</v>
      </c>
      <c r="L64" s="60">
        <v>101.4</v>
      </c>
      <c r="M64" s="37"/>
      <c r="N64" s="37"/>
      <c r="O64" s="37"/>
      <c r="P64" s="38">
        <f>SUM(Q64:R64)</f>
        <v>100</v>
      </c>
      <c r="Q64" s="37">
        <v>100</v>
      </c>
      <c r="R64" s="37">
        <v>0</v>
      </c>
      <c r="S64" s="57"/>
      <c r="W64" s="57"/>
    </row>
    <row r="65" spans="1:23" s="31" customFormat="1" ht="28.5" customHeight="1">
      <c r="A65" s="13">
        <v>2</v>
      </c>
      <c r="B65" s="81" t="s">
        <v>162</v>
      </c>
      <c r="C65" s="13"/>
      <c r="D65" s="13"/>
      <c r="E65" s="13"/>
      <c r="F65" s="13"/>
      <c r="G65" s="82">
        <f>G66+G69+G71</f>
        <v>4019.9</v>
      </c>
      <c r="H65" s="82">
        <f aca="true" t="shared" si="17" ref="H65:R65">H66+H69+H71</f>
        <v>3666</v>
      </c>
      <c r="I65" s="82">
        <f t="shared" si="17"/>
        <v>353.9</v>
      </c>
      <c r="J65" s="82">
        <f t="shared" si="17"/>
        <v>4019.9</v>
      </c>
      <c r="K65" s="82">
        <f t="shared" si="17"/>
        <v>3666</v>
      </c>
      <c r="L65" s="82">
        <f t="shared" si="17"/>
        <v>353.9</v>
      </c>
      <c r="M65" s="82">
        <f t="shared" si="17"/>
        <v>1165</v>
      </c>
      <c r="N65" s="82">
        <f t="shared" si="17"/>
        <v>1165</v>
      </c>
      <c r="O65" s="82">
        <f t="shared" si="17"/>
        <v>0</v>
      </c>
      <c r="P65" s="82">
        <f t="shared" si="17"/>
        <v>3259</v>
      </c>
      <c r="Q65" s="82">
        <f t="shared" si="17"/>
        <v>2850</v>
      </c>
      <c r="R65" s="82">
        <f t="shared" si="17"/>
        <v>409</v>
      </c>
      <c r="S65" s="82"/>
      <c r="T65" s="145"/>
      <c r="U65" s="146"/>
      <c r="V65" s="147"/>
      <c r="W65" s="82"/>
    </row>
    <row r="66" spans="1:23" s="6" customFormat="1" ht="33" customHeight="1">
      <c r="A66" s="163" t="s">
        <v>16</v>
      </c>
      <c r="B66" s="29" t="s">
        <v>77</v>
      </c>
      <c r="C66" s="69"/>
      <c r="D66" s="58"/>
      <c r="E66" s="69"/>
      <c r="F66" s="28"/>
      <c r="G66" s="187">
        <f>G67+G68</f>
        <v>2225.3</v>
      </c>
      <c r="H66" s="187">
        <f aca="true" t="shared" si="18" ref="H66:R66">H67+H68</f>
        <v>2023</v>
      </c>
      <c r="I66" s="187">
        <f t="shared" si="18"/>
        <v>202.29999999999995</v>
      </c>
      <c r="J66" s="187">
        <f t="shared" si="18"/>
        <v>2225.3</v>
      </c>
      <c r="K66" s="187">
        <f t="shared" si="18"/>
        <v>2023</v>
      </c>
      <c r="L66" s="187">
        <f t="shared" si="18"/>
        <v>202.29999999999995</v>
      </c>
      <c r="M66" s="187">
        <f t="shared" si="18"/>
        <v>1038</v>
      </c>
      <c r="N66" s="187">
        <f t="shared" si="18"/>
        <v>1038</v>
      </c>
      <c r="O66" s="187">
        <f t="shared" si="18"/>
        <v>0</v>
      </c>
      <c r="P66" s="187">
        <f t="shared" si="18"/>
        <v>1187</v>
      </c>
      <c r="Q66" s="187">
        <f t="shared" si="18"/>
        <v>985</v>
      </c>
      <c r="R66" s="187">
        <f t="shared" si="18"/>
        <v>202</v>
      </c>
      <c r="S66" s="59"/>
      <c r="T66" s="311"/>
      <c r="U66" s="281"/>
      <c r="W66" s="45"/>
    </row>
    <row r="67" spans="1:23" s="34" customFormat="1" ht="79.5" customHeight="1">
      <c r="A67" s="30">
        <v>1</v>
      </c>
      <c r="B67" s="30" t="s">
        <v>57</v>
      </c>
      <c r="C67" s="25" t="s">
        <v>54</v>
      </c>
      <c r="D67" s="25" t="s">
        <v>45</v>
      </c>
      <c r="E67" s="25" t="s">
        <v>58</v>
      </c>
      <c r="F67" s="30"/>
      <c r="G67" s="40">
        <v>1345.3</v>
      </c>
      <c r="H67" s="40">
        <v>1223</v>
      </c>
      <c r="I67" s="40">
        <f>G67-H67</f>
        <v>122.29999999999995</v>
      </c>
      <c r="J67" s="77">
        <v>1345.3</v>
      </c>
      <c r="K67" s="77">
        <v>1223</v>
      </c>
      <c r="L67" s="77">
        <f>J67-K67</f>
        <v>122.29999999999995</v>
      </c>
      <c r="M67" s="39">
        <f>N67</f>
        <v>818</v>
      </c>
      <c r="N67" s="39">
        <f>708+110</f>
        <v>818</v>
      </c>
      <c r="O67" s="39">
        <v>0</v>
      </c>
      <c r="P67" s="39">
        <f>SUM(Q67:R67)</f>
        <v>527</v>
      </c>
      <c r="Q67" s="39">
        <v>405</v>
      </c>
      <c r="R67" s="39">
        <v>122</v>
      </c>
      <c r="S67" s="64"/>
      <c r="T67" s="32">
        <v>110</v>
      </c>
      <c r="U67" s="33">
        <v>110</v>
      </c>
      <c r="W67" s="25" t="s">
        <v>88</v>
      </c>
    </row>
    <row r="68" spans="1:23" s="65" customFormat="1" ht="57" customHeight="1">
      <c r="A68" s="57">
        <v>2</v>
      </c>
      <c r="B68" s="57" t="s">
        <v>59</v>
      </c>
      <c r="C68" s="20" t="s">
        <v>54</v>
      </c>
      <c r="D68" s="20" t="s">
        <v>46</v>
      </c>
      <c r="E68" s="20" t="s">
        <v>58</v>
      </c>
      <c r="F68" s="57"/>
      <c r="G68" s="38">
        <v>880</v>
      </c>
      <c r="H68" s="38">
        <v>800</v>
      </c>
      <c r="I68" s="38">
        <f>G68-H68</f>
        <v>80</v>
      </c>
      <c r="J68" s="77">
        <v>880</v>
      </c>
      <c r="K68" s="77">
        <v>800</v>
      </c>
      <c r="L68" s="77">
        <f>J68-K68</f>
        <v>80</v>
      </c>
      <c r="M68" s="37">
        <f>N68</f>
        <v>220</v>
      </c>
      <c r="N68" s="37">
        <f>169+51</f>
        <v>220</v>
      </c>
      <c r="O68" s="37">
        <v>0</v>
      </c>
      <c r="P68" s="37">
        <f>SUM(Q68:R68)</f>
        <v>660</v>
      </c>
      <c r="Q68" s="37">
        <v>580</v>
      </c>
      <c r="R68" s="37">
        <v>80</v>
      </c>
      <c r="S68" s="20"/>
      <c r="T68" s="66">
        <v>51</v>
      </c>
      <c r="U68" s="67">
        <v>51</v>
      </c>
      <c r="W68" s="20" t="s">
        <v>89</v>
      </c>
    </row>
    <row r="69" spans="1:23" s="35" customFormat="1" ht="33" customHeight="1">
      <c r="A69" s="163" t="s">
        <v>18</v>
      </c>
      <c r="B69" s="29" t="s">
        <v>78</v>
      </c>
      <c r="C69" s="69"/>
      <c r="D69" s="58"/>
      <c r="E69" s="69"/>
      <c r="F69" s="28"/>
      <c r="G69" s="187">
        <f>G70</f>
        <v>1794.6</v>
      </c>
      <c r="H69" s="187">
        <f aca="true" t="shared" si="19" ref="H69:R69">H70</f>
        <v>1643</v>
      </c>
      <c r="I69" s="187">
        <f t="shared" si="19"/>
        <v>151.6</v>
      </c>
      <c r="J69" s="187">
        <f t="shared" si="19"/>
        <v>1794.6</v>
      </c>
      <c r="K69" s="187">
        <f t="shared" si="19"/>
        <v>1643</v>
      </c>
      <c r="L69" s="187">
        <f t="shared" si="19"/>
        <v>151.6</v>
      </c>
      <c r="M69" s="187">
        <f t="shared" si="19"/>
        <v>127</v>
      </c>
      <c r="N69" s="187">
        <f t="shared" si="19"/>
        <v>127</v>
      </c>
      <c r="O69" s="187">
        <f t="shared" si="19"/>
        <v>0</v>
      </c>
      <c r="P69" s="187">
        <f t="shared" si="19"/>
        <v>1081</v>
      </c>
      <c r="Q69" s="187">
        <f t="shared" si="19"/>
        <v>982</v>
      </c>
      <c r="R69" s="187">
        <f t="shared" si="19"/>
        <v>99</v>
      </c>
      <c r="S69" s="59"/>
      <c r="W69" s="28"/>
    </row>
    <row r="70" spans="1:23" s="65" customFormat="1" ht="40.5" customHeight="1">
      <c r="A70" s="57">
        <v>1</v>
      </c>
      <c r="B70" s="57" t="s">
        <v>56</v>
      </c>
      <c r="C70" s="20" t="s">
        <v>54</v>
      </c>
      <c r="D70" s="20" t="s">
        <v>44</v>
      </c>
      <c r="E70" s="20" t="s">
        <v>101</v>
      </c>
      <c r="F70" s="57"/>
      <c r="G70" s="38">
        <v>1794.6</v>
      </c>
      <c r="H70" s="38">
        <v>1643</v>
      </c>
      <c r="I70" s="38">
        <v>151.6</v>
      </c>
      <c r="J70" s="77">
        <v>1794.6</v>
      </c>
      <c r="K70" s="77">
        <v>1643</v>
      </c>
      <c r="L70" s="77">
        <v>151.6</v>
      </c>
      <c r="M70" s="38">
        <v>127</v>
      </c>
      <c r="N70" s="38">
        <v>127</v>
      </c>
      <c r="O70" s="38">
        <v>0</v>
      </c>
      <c r="P70" s="38">
        <f>SUM(Q70:R70)</f>
        <v>1081</v>
      </c>
      <c r="Q70" s="38">
        <v>982</v>
      </c>
      <c r="R70" s="38">
        <v>99</v>
      </c>
      <c r="S70" s="20"/>
      <c r="W70" s="20"/>
    </row>
    <row r="71" spans="1:23" s="150" customFormat="1" ht="37.5" customHeight="1">
      <c r="A71" s="148" t="s">
        <v>19</v>
      </c>
      <c r="B71" s="148" t="s">
        <v>189</v>
      </c>
      <c r="C71" s="149"/>
      <c r="D71" s="149"/>
      <c r="E71" s="149"/>
      <c r="F71" s="148"/>
      <c r="G71" s="109"/>
      <c r="H71" s="109"/>
      <c r="I71" s="109"/>
      <c r="J71" s="76"/>
      <c r="K71" s="76"/>
      <c r="L71" s="76"/>
      <c r="M71" s="109"/>
      <c r="N71" s="109"/>
      <c r="O71" s="109"/>
      <c r="P71" s="109">
        <f>P72+P73</f>
        <v>991</v>
      </c>
      <c r="Q71" s="109">
        <f>Q72+Q73</f>
        <v>883</v>
      </c>
      <c r="R71" s="109">
        <f>R72+R73</f>
        <v>108</v>
      </c>
      <c r="S71" s="149"/>
      <c r="W71" s="149"/>
    </row>
    <row r="72" spans="1:24" s="195" customFormat="1" ht="44.25" customHeight="1">
      <c r="A72" s="161">
        <v>1</v>
      </c>
      <c r="B72" s="161" t="s">
        <v>87</v>
      </c>
      <c r="C72" s="64" t="s">
        <v>54</v>
      </c>
      <c r="D72" s="64" t="s">
        <v>45</v>
      </c>
      <c r="E72" s="64" t="s">
        <v>101</v>
      </c>
      <c r="F72" s="161"/>
      <c r="G72" s="77"/>
      <c r="H72" s="77"/>
      <c r="I72" s="77"/>
      <c r="J72" s="77">
        <v>1307.9</v>
      </c>
      <c r="K72" s="77">
        <v>1189</v>
      </c>
      <c r="L72" s="77">
        <v>118.9</v>
      </c>
      <c r="M72" s="77"/>
      <c r="N72" s="77"/>
      <c r="O72" s="77"/>
      <c r="P72" s="77">
        <f>SUM(Q72:R72)</f>
        <v>592</v>
      </c>
      <c r="Q72" s="77">
        <f>629-100</f>
        <v>529</v>
      </c>
      <c r="R72" s="77">
        <v>63</v>
      </c>
      <c r="S72" s="64"/>
      <c r="W72" s="64"/>
      <c r="X72" s="309" t="s">
        <v>194</v>
      </c>
    </row>
    <row r="73" spans="1:24" s="195" customFormat="1" ht="33">
      <c r="A73" s="161">
        <v>2</v>
      </c>
      <c r="B73" s="161" t="s">
        <v>84</v>
      </c>
      <c r="C73" s="64" t="s">
        <v>54</v>
      </c>
      <c r="D73" s="64" t="s">
        <v>46</v>
      </c>
      <c r="E73" s="64" t="s">
        <v>101</v>
      </c>
      <c r="F73" s="161"/>
      <c r="G73" s="60"/>
      <c r="H73" s="60"/>
      <c r="I73" s="60"/>
      <c r="J73" s="60">
        <v>1115.4</v>
      </c>
      <c r="K73" s="60">
        <v>1014</v>
      </c>
      <c r="L73" s="60">
        <v>101.4</v>
      </c>
      <c r="M73" s="60"/>
      <c r="N73" s="60"/>
      <c r="O73" s="60"/>
      <c r="P73" s="77">
        <f>SUM(Q73:R73)</f>
        <v>399</v>
      </c>
      <c r="Q73" s="60">
        <f>454-100</f>
        <v>354</v>
      </c>
      <c r="R73" s="60">
        <v>45</v>
      </c>
      <c r="S73" s="161"/>
      <c r="W73" s="161"/>
      <c r="X73" s="309"/>
    </row>
    <row r="75" spans="1:18" ht="33.75" customHeight="1">
      <c r="A75" s="310" t="s">
        <v>192</v>
      </c>
      <c r="B75" s="310"/>
      <c r="C75" s="310"/>
      <c r="D75" s="310"/>
      <c r="E75" s="310"/>
      <c r="F75" s="310"/>
      <c r="G75" s="310"/>
      <c r="H75" s="310"/>
      <c r="I75" s="310"/>
      <c r="J75" s="310"/>
      <c r="K75" s="310"/>
      <c r="L75" s="310"/>
      <c r="M75" s="310"/>
      <c r="N75" s="310"/>
      <c r="O75" s="310"/>
      <c r="P75" s="310"/>
      <c r="Q75" s="310"/>
      <c r="R75" s="310"/>
    </row>
  </sheetData>
  <sheetProtection/>
  <mergeCells count="38">
    <mergeCell ref="X72:X73"/>
    <mergeCell ref="A75:R75"/>
    <mergeCell ref="I10:I11"/>
    <mergeCell ref="M9:M11"/>
    <mergeCell ref="A4:R4"/>
    <mergeCell ref="T66:U66"/>
    <mergeCell ref="F9:F11"/>
    <mergeCell ref="G9:G11"/>
    <mergeCell ref="J8:L8"/>
    <mergeCell ref="A5:R5"/>
    <mergeCell ref="A1:S1"/>
    <mergeCell ref="P7:S7"/>
    <mergeCell ref="A8:A11"/>
    <mergeCell ref="B8:B11"/>
    <mergeCell ref="C8:C11"/>
    <mergeCell ref="A2:R2"/>
    <mergeCell ref="H10:H11"/>
    <mergeCell ref="O10:O11"/>
    <mergeCell ref="A3:R3"/>
    <mergeCell ref="D8:D11"/>
    <mergeCell ref="H9:I9"/>
    <mergeCell ref="P8:R8"/>
    <mergeCell ref="N10:N11"/>
    <mergeCell ref="J9:J11"/>
    <mergeCell ref="K9:L9"/>
    <mergeCell ref="L10:L11"/>
    <mergeCell ref="N9:O9"/>
    <mergeCell ref="P9:P11"/>
    <mergeCell ref="E8:E11"/>
    <mergeCell ref="F8:I8"/>
    <mergeCell ref="A6:R6"/>
    <mergeCell ref="W8:W11"/>
    <mergeCell ref="S8:S11"/>
    <mergeCell ref="Q9:R9"/>
    <mergeCell ref="Q10:Q11"/>
    <mergeCell ref="R10:R11"/>
    <mergeCell ref="K10:K11"/>
    <mergeCell ref="M8:O8"/>
  </mergeCells>
  <printOptions/>
  <pageMargins left="0.24" right="0.16" top="1.05" bottom="0.5905511811023623" header="0.75" footer="0.28"/>
  <pageSetup horizontalDpi="600" verticalDpi="600" orientation="landscape" paperSize="9" scale="80" r:id="rId1"/>
  <headerFooter>
    <oddHeader>&amp;R&amp;12Biểu số 04/ĐT-GNBV</oddHeader>
    <oddFooter>&amp;R&amp;12Trang &amp;P/&amp;N</oddFooter>
  </headerFooter>
</worksheet>
</file>

<file path=xl/worksheets/sheet6.xml><?xml version="1.0" encoding="utf-8"?>
<worksheet xmlns="http://schemas.openxmlformats.org/spreadsheetml/2006/main" xmlns:r="http://schemas.openxmlformats.org/officeDocument/2006/relationships">
  <sheetPr>
    <tabColor rgb="FF00B050"/>
  </sheetPr>
  <dimension ref="A1:T19"/>
  <sheetViews>
    <sheetView showZeros="0" zoomScale="85" zoomScaleNormal="85" zoomScalePageLayoutView="0" workbookViewId="0" topLeftCell="A1">
      <pane xSplit="2" ySplit="11" topLeftCell="C12" activePane="bottomRight" state="frozen"/>
      <selection pane="topLeft" activeCell="A1" sqref="A1"/>
      <selection pane="topRight" activeCell="C1" sqref="C1"/>
      <selection pane="bottomLeft" activeCell="A10" sqref="A10"/>
      <selection pane="bottomRight" activeCell="D29" sqref="D29"/>
    </sheetView>
  </sheetViews>
  <sheetFormatPr defaultColWidth="9.140625" defaultRowHeight="15"/>
  <cols>
    <col min="1" max="1" width="5.8515625" style="5" customWidth="1"/>
    <col min="2" max="2" width="47.8515625" style="4" customWidth="1"/>
    <col min="3" max="3" width="11.8515625" style="5" customWidth="1"/>
    <col min="4" max="4" width="12.8515625" style="5" customWidth="1"/>
    <col min="5" max="5" width="8.421875" style="5" customWidth="1"/>
    <col min="6" max="6" width="13.7109375" style="5" customWidth="1"/>
    <col min="7" max="7" width="12.7109375" style="4" customWidth="1"/>
    <col min="8" max="8" width="13.421875" style="4" customWidth="1"/>
    <col min="9" max="9" width="14.00390625" style="51" customWidth="1"/>
    <col min="10" max="10" width="11.7109375" style="51" customWidth="1"/>
    <col min="11" max="13" width="10.140625" style="36" hidden="1" customWidth="1"/>
    <col min="14" max="14" width="1.421875" style="36" hidden="1" customWidth="1"/>
    <col min="15" max="18" width="10.140625" style="4" customWidth="1"/>
    <col min="19" max="20" width="0" style="4" hidden="1" customWidth="1"/>
    <col min="21" max="16384" width="9.140625" style="4" customWidth="1"/>
  </cols>
  <sheetData>
    <row r="1" spans="1:18" ht="34.5" customHeight="1">
      <c r="A1" s="278" t="s">
        <v>70</v>
      </c>
      <c r="B1" s="278"/>
      <c r="C1" s="278"/>
      <c r="D1" s="278"/>
      <c r="E1" s="278"/>
      <c r="F1" s="278"/>
      <c r="G1" s="278"/>
      <c r="H1" s="278"/>
      <c r="I1" s="278"/>
      <c r="J1" s="278"/>
      <c r="K1" s="278"/>
      <c r="L1" s="278"/>
      <c r="M1" s="278"/>
      <c r="N1" s="278"/>
      <c r="O1" s="278"/>
      <c r="P1" s="278"/>
      <c r="Q1" s="278"/>
      <c r="R1" s="278"/>
    </row>
    <row r="2" spans="1:18" ht="34.5" customHeight="1" hidden="1">
      <c r="A2" s="279" t="e">
        <f>'B.01_TH'!#REF!</f>
        <v>#REF!</v>
      </c>
      <c r="B2" s="279"/>
      <c r="C2" s="279"/>
      <c r="D2" s="279"/>
      <c r="E2" s="279"/>
      <c r="F2" s="279"/>
      <c r="G2" s="279"/>
      <c r="H2" s="279"/>
      <c r="I2" s="279"/>
      <c r="J2" s="279"/>
      <c r="K2" s="279"/>
      <c r="L2" s="279"/>
      <c r="M2" s="279"/>
      <c r="N2" s="279"/>
      <c r="O2" s="279"/>
      <c r="P2" s="279"/>
      <c r="Q2" s="279"/>
      <c r="R2" s="279"/>
    </row>
    <row r="3" spans="1:18" ht="34.5" customHeight="1">
      <c r="A3" s="279" t="e">
        <f>'B.01_TH'!#REF!</f>
        <v>#REF!</v>
      </c>
      <c r="B3" s="279"/>
      <c r="C3" s="279"/>
      <c r="D3" s="279"/>
      <c r="E3" s="279"/>
      <c r="F3" s="279"/>
      <c r="G3" s="279"/>
      <c r="H3" s="279"/>
      <c r="I3" s="279"/>
      <c r="J3" s="279"/>
      <c r="K3" s="279"/>
      <c r="L3" s="279"/>
      <c r="M3" s="279"/>
      <c r="N3" s="279"/>
      <c r="O3" s="279"/>
      <c r="P3" s="279"/>
      <c r="Q3" s="279"/>
      <c r="R3" s="279"/>
    </row>
    <row r="4" spans="1:18" ht="34.5" customHeight="1" hidden="1">
      <c r="A4" s="279" t="e">
        <f>'B.01_TH'!#REF!</f>
        <v>#REF!</v>
      </c>
      <c r="B4" s="279"/>
      <c r="C4" s="279"/>
      <c r="D4" s="279"/>
      <c r="E4" s="279"/>
      <c r="F4" s="279"/>
      <c r="G4" s="279"/>
      <c r="H4" s="279"/>
      <c r="I4" s="279"/>
      <c r="J4" s="279"/>
      <c r="K4" s="279"/>
      <c r="L4" s="279"/>
      <c r="M4" s="279"/>
      <c r="N4" s="279"/>
      <c r="O4" s="279"/>
      <c r="P4" s="279"/>
      <c r="Q4" s="279"/>
      <c r="R4" s="279"/>
    </row>
    <row r="5" spans="1:18" ht="34.5" customHeight="1" hidden="1">
      <c r="A5" s="279" t="s">
        <v>133</v>
      </c>
      <c r="B5" s="279"/>
      <c r="C5" s="279"/>
      <c r="D5" s="279"/>
      <c r="E5" s="279"/>
      <c r="F5" s="279"/>
      <c r="G5" s="279"/>
      <c r="H5" s="279"/>
      <c r="I5" s="279"/>
      <c r="J5" s="279"/>
      <c r="K5" s="279"/>
      <c r="L5" s="279"/>
      <c r="M5" s="279"/>
      <c r="N5" s="279"/>
      <c r="O5" s="279"/>
      <c r="P5" s="279"/>
      <c r="Q5" s="279"/>
      <c r="R5" s="279"/>
    </row>
    <row r="6" spans="1:18" ht="34.5" customHeight="1" hidden="1">
      <c r="A6" s="279" t="e">
        <f>'B.01_TH'!#REF!</f>
        <v>#REF!</v>
      </c>
      <c r="B6" s="279"/>
      <c r="C6" s="279"/>
      <c r="D6" s="279"/>
      <c r="E6" s="279"/>
      <c r="F6" s="279"/>
      <c r="G6" s="279"/>
      <c r="H6" s="279"/>
      <c r="I6" s="279"/>
      <c r="J6" s="279"/>
      <c r="K6" s="279"/>
      <c r="L6" s="279"/>
      <c r="M6" s="279"/>
      <c r="N6" s="279"/>
      <c r="O6" s="279"/>
      <c r="P6" s="279"/>
      <c r="Q6" s="279"/>
      <c r="R6" s="279"/>
    </row>
    <row r="7" spans="14:18" ht="34.5" customHeight="1">
      <c r="N7" s="277" t="s">
        <v>28</v>
      </c>
      <c r="O7" s="277"/>
      <c r="P7" s="277"/>
      <c r="Q7" s="277"/>
      <c r="R7" s="277"/>
    </row>
    <row r="8" spans="1:18" s="6" customFormat="1" ht="57.75" customHeight="1">
      <c r="A8" s="281" t="s">
        <v>1</v>
      </c>
      <c r="B8" s="281" t="s">
        <v>29</v>
      </c>
      <c r="C8" s="281" t="s">
        <v>7</v>
      </c>
      <c r="D8" s="281" t="s">
        <v>30</v>
      </c>
      <c r="E8" s="281" t="s">
        <v>52</v>
      </c>
      <c r="F8" s="281" t="s">
        <v>9</v>
      </c>
      <c r="G8" s="281"/>
      <c r="H8" s="281"/>
      <c r="I8" s="313" t="s">
        <v>31</v>
      </c>
      <c r="J8" s="313"/>
      <c r="K8" s="308" t="s">
        <v>53</v>
      </c>
      <c r="L8" s="308"/>
      <c r="M8" s="308" t="s">
        <v>32</v>
      </c>
      <c r="N8" s="308"/>
      <c r="O8" s="281" t="s">
        <v>92</v>
      </c>
      <c r="P8" s="281"/>
      <c r="Q8" s="281" t="s">
        <v>76</v>
      </c>
      <c r="R8" s="281"/>
    </row>
    <row r="9" spans="1:18" s="6" customFormat="1" ht="43.5" customHeight="1">
      <c r="A9" s="281"/>
      <c r="B9" s="281"/>
      <c r="C9" s="281"/>
      <c r="D9" s="281"/>
      <c r="E9" s="281"/>
      <c r="F9" s="281" t="s">
        <v>13</v>
      </c>
      <c r="G9" s="281" t="s">
        <v>10</v>
      </c>
      <c r="H9" s="281" t="s">
        <v>11</v>
      </c>
      <c r="I9" s="313" t="s">
        <v>14</v>
      </c>
      <c r="J9" s="313" t="s">
        <v>11</v>
      </c>
      <c r="K9" s="308" t="s">
        <v>14</v>
      </c>
      <c r="L9" s="308" t="s">
        <v>11</v>
      </c>
      <c r="M9" s="308" t="s">
        <v>14</v>
      </c>
      <c r="N9" s="308" t="s">
        <v>11</v>
      </c>
      <c r="O9" s="281" t="s">
        <v>14</v>
      </c>
      <c r="P9" s="281" t="s">
        <v>11</v>
      </c>
      <c r="Q9" s="281" t="s">
        <v>14</v>
      </c>
      <c r="R9" s="281" t="s">
        <v>11</v>
      </c>
    </row>
    <row r="10" spans="1:18" s="6" customFormat="1" ht="43.5" customHeight="1">
      <c r="A10" s="281"/>
      <c r="B10" s="281"/>
      <c r="C10" s="281"/>
      <c r="D10" s="281"/>
      <c r="E10" s="281"/>
      <c r="F10" s="281"/>
      <c r="G10" s="281"/>
      <c r="H10" s="281"/>
      <c r="I10" s="313"/>
      <c r="J10" s="313"/>
      <c r="K10" s="308"/>
      <c r="L10" s="308"/>
      <c r="M10" s="308"/>
      <c r="N10" s="308"/>
      <c r="O10" s="281"/>
      <c r="P10" s="281"/>
      <c r="Q10" s="281"/>
      <c r="R10" s="281"/>
    </row>
    <row r="11" spans="1:18" s="14" customFormat="1" ht="16.5" customHeight="1" hidden="1">
      <c r="A11" s="15">
        <v>1</v>
      </c>
      <c r="B11" s="15">
        <v>2</v>
      </c>
      <c r="C11" s="15">
        <v>3</v>
      </c>
      <c r="D11" s="15">
        <v>4</v>
      </c>
      <c r="E11" s="15">
        <v>5</v>
      </c>
      <c r="F11" s="15">
        <v>6</v>
      </c>
      <c r="G11" s="15">
        <v>7</v>
      </c>
      <c r="H11" s="15">
        <v>8</v>
      </c>
      <c r="I11" s="130">
        <v>9</v>
      </c>
      <c r="J11" s="130">
        <v>10</v>
      </c>
      <c r="K11" s="15">
        <v>11</v>
      </c>
      <c r="L11" s="15">
        <v>12</v>
      </c>
      <c r="M11" s="15">
        <v>13</v>
      </c>
      <c r="N11" s="15">
        <v>14</v>
      </c>
      <c r="O11" s="15">
        <v>15</v>
      </c>
      <c r="P11" s="15">
        <v>16</v>
      </c>
      <c r="Q11" s="15">
        <v>15</v>
      </c>
      <c r="R11" s="17">
        <v>16</v>
      </c>
    </row>
    <row r="12" spans="1:18" s="6" customFormat="1" ht="27.75" customHeight="1">
      <c r="A12" s="55"/>
      <c r="B12" s="55" t="s">
        <v>110</v>
      </c>
      <c r="C12" s="55"/>
      <c r="D12" s="55"/>
      <c r="E12" s="55"/>
      <c r="F12" s="55"/>
      <c r="G12" s="56">
        <f>G13+G16</f>
        <v>193540.66999999998</v>
      </c>
      <c r="H12" s="56">
        <f aca="true" t="shared" si="0" ref="H12:R12">H13+H16</f>
        <v>193540.66999999998</v>
      </c>
      <c r="I12" s="56">
        <f t="shared" si="0"/>
        <v>193540.66999999998</v>
      </c>
      <c r="J12" s="56">
        <f t="shared" si="0"/>
        <v>193540.66999999998</v>
      </c>
      <c r="K12" s="56">
        <f t="shared" si="0"/>
        <v>0</v>
      </c>
      <c r="L12" s="56">
        <f t="shared" si="0"/>
        <v>0</v>
      </c>
      <c r="M12" s="56">
        <f t="shared" si="0"/>
        <v>0</v>
      </c>
      <c r="N12" s="56">
        <f t="shared" si="0"/>
        <v>0</v>
      </c>
      <c r="O12" s="56">
        <f t="shared" si="0"/>
        <v>73252.39893</v>
      </c>
      <c r="P12" s="56">
        <f t="shared" si="0"/>
        <v>73252.39893</v>
      </c>
      <c r="Q12" s="56">
        <f t="shared" si="0"/>
        <v>31000</v>
      </c>
      <c r="R12" s="56">
        <f t="shared" si="0"/>
        <v>31000</v>
      </c>
    </row>
    <row r="13" spans="1:18" s="31" customFormat="1" ht="30.75" customHeight="1">
      <c r="A13" s="79" t="s">
        <v>4</v>
      </c>
      <c r="B13" s="73" t="s">
        <v>111</v>
      </c>
      <c r="C13" s="72"/>
      <c r="D13" s="72"/>
      <c r="E13" s="72"/>
      <c r="F13" s="72"/>
      <c r="G13" s="74">
        <f>G15</f>
        <v>114353</v>
      </c>
      <c r="H13" s="74">
        <f>H15</f>
        <v>114353</v>
      </c>
      <c r="I13" s="74">
        <f>I15</f>
        <v>114353</v>
      </c>
      <c r="J13" s="74">
        <f>J15</f>
        <v>114353</v>
      </c>
      <c r="K13" s="74">
        <f aca="true" t="shared" si="1" ref="K13:R13">K15</f>
        <v>0</v>
      </c>
      <c r="L13" s="74">
        <f t="shared" si="1"/>
        <v>0</v>
      </c>
      <c r="M13" s="74">
        <f t="shared" si="1"/>
        <v>0</v>
      </c>
      <c r="N13" s="74">
        <f t="shared" si="1"/>
        <v>0</v>
      </c>
      <c r="O13" s="74">
        <f t="shared" si="1"/>
        <v>73252.39893</v>
      </c>
      <c r="P13" s="74">
        <f t="shared" si="1"/>
        <v>73252.39893</v>
      </c>
      <c r="Q13" s="74">
        <f t="shared" si="1"/>
        <v>19000</v>
      </c>
      <c r="R13" s="74">
        <f t="shared" si="1"/>
        <v>19000</v>
      </c>
    </row>
    <row r="14" spans="1:18" s="5" customFormat="1" ht="83.25" customHeight="1">
      <c r="A14" s="20">
        <v>1</v>
      </c>
      <c r="B14" s="57" t="s">
        <v>118</v>
      </c>
      <c r="C14" s="20" t="s">
        <v>54</v>
      </c>
      <c r="D14" s="20" t="s">
        <v>115</v>
      </c>
      <c r="E14" s="20" t="s">
        <v>116</v>
      </c>
      <c r="F14" s="20" t="s">
        <v>159</v>
      </c>
      <c r="G14" s="78">
        <v>79000</v>
      </c>
      <c r="H14" s="78">
        <v>79000</v>
      </c>
      <c r="I14" s="78">
        <v>0</v>
      </c>
      <c r="J14" s="78">
        <v>0</v>
      </c>
      <c r="K14" s="60">
        <f>L14</f>
        <v>453.706</v>
      </c>
      <c r="L14" s="60">
        <v>453.706</v>
      </c>
      <c r="M14" s="60">
        <f>N14</f>
        <v>5900</v>
      </c>
      <c r="N14" s="60">
        <v>5900</v>
      </c>
      <c r="O14" s="37"/>
      <c r="P14" s="37"/>
      <c r="Q14" s="37"/>
      <c r="R14" s="37"/>
    </row>
    <row r="15" spans="1:20" s="5" customFormat="1" ht="83.25" customHeight="1">
      <c r="A15" s="20" t="s">
        <v>117</v>
      </c>
      <c r="B15" s="57" t="s">
        <v>119</v>
      </c>
      <c r="C15" s="20" t="s">
        <v>54</v>
      </c>
      <c r="D15" s="20" t="s">
        <v>115</v>
      </c>
      <c r="E15" s="20" t="s">
        <v>116</v>
      </c>
      <c r="F15" s="20" t="s">
        <v>158</v>
      </c>
      <c r="G15" s="78">
        <v>114353</v>
      </c>
      <c r="H15" s="78">
        <v>114353</v>
      </c>
      <c r="I15" s="78">
        <v>114353</v>
      </c>
      <c r="J15" s="78">
        <v>114353</v>
      </c>
      <c r="K15" s="60"/>
      <c r="L15" s="60"/>
      <c r="M15" s="60"/>
      <c r="N15" s="60"/>
      <c r="O15" s="37">
        <f>P15</f>
        <v>73252.39893</v>
      </c>
      <c r="P15" s="37">
        <f>'[3]Tổng hợp 5.11.18'!$M$13</f>
        <v>73252.39893</v>
      </c>
      <c r="Q15" s="37">
        <f>R15</f>
        <v>19000</v>
      </c>
      <c r="R15" s="37">
        <v>19000</v>
      </c>
      <c r="S15" s="80">
        <f>H15-P15</f>
        <v>41100.601070000004</v>
      </c>
      <c r="T15" s="80">
        <f>S15-R15</f>
        <v>22100.601070000004</v>
      </c>
    </row>
    <row r="16" spans="1:18" s="31" customFormat="1" ht="27.75" customHeight="1">
      <c r="A16" s="79" t="s">
        <v>6</v>
      </c>
      <c r="B16" s="73" t="s">
        <v>112</v>
      </c>
      <c r="C16" s="72"/>
      <c r="D16" s="72"/>
      <c r="E16" s="72"/>
      <c r="F16" s="72"/>
      <c r="G16" s="74">
        <f>G17</f>
        <v>79187.67</v>
      </c>
      <c r="H16" s="74">
        <f aca="true" t="shared" si="2" ref="H16:R16">H17</f>
        <v>79187.67</v>
      </c>
      <c r="I16" s="74">
        <f t="shared" si="2"/>
        <v>79187.67</v>
      </c>
      <c r="J16" s="74">
        <f t="shared" si="2"/>
        <v>79187.67</v>
      </c>
      <c r="K16" s="74">
        <f t="shared" si="2"/>
        <v>0</v>
      </c>
      <c r="L16" s="74">
        <f t="shared" si="2"/>
        <v>0</v>
      </c>
      <c r="M16" s="74">
        <f t="shared" si="2"/>
        <v>0</v>
      </c>
      <c r="N16" s="74">
        <f t="shared" si="2"/>
        <v>0</v>
      </c>
      <c r="O16" s="74">
        <v>0</v>
      </c>
      <c r="P16" s="74">
        <f t="shared" si="2"/>
        <v>0</v>
      </c>
      <c r="Q16" s="74">
        <f t="shared" si="2"/>
        <v>12000</v>
      </c>
      <c r="R16" s="74">
        <f t="shared" si="2"/>
        <v>12000</v>
      </c>
    </row>
    <row r="17" spans="1:18" s="65" customFormat="1" ht="83.25" customHeight="1">
      <c r="A17" s="20">
        <v>1</v>
      </c>
      <c r="B17" s="57" t="s">
        <v>120</v>
      </c>
      <c r="C17" s="20" t="s">
        <v>54</v>
      </c>
      <c r="D17" s="20" t="s">
        <v>115</v>
      </c>
      <c r="E17" s="20" t="s">
        <v>101</v>
      </c>
      <c r="F17" s="57"/>
      <c r="G17" s="37">
        <f>H17</f>
        <v>79187.67</v>
      </c>
      <c r="H17" s="37">
        <v>79187.67</v>
      </c>
      <c r="I17" s="39">
        <v>79187.67</v>
      </c>
      <c r="J17" s="39">
        <v>79187.67</v>
      </c>
      <c r="K17" s="37">
        <v>0</v>
      </c>
      <c r="L17" s="37">
        <v>0</v>
      </c>
      <c r="M17" s="37">
        <v>0</v>
      </c>
      <c r="N17" s="37">
        <v>0</v>
      </c>
      <c r="O17" s="37"/>
      <c r="P17" s="37"/>
      <c r="Q17" s="37">
        <f>R17</f>
        <v>12000</v>
      </c>
      <c r="R17" s="37">
        <v>12000</v>
      </c>
    </row>
    <row r="18" spans="1:18" ht="49.5" customHeight="1">
      <c r="A18" s="5" t="s">
        <v>113</v>
      </c>
      <c r="B18" s="312" t="s">
        <v>191</v>
      </c>
      <c r="C18" s="312"/>
      <c r="D18" s="312"/>
      <c r="E18" s="312"/>
      <c r="F18" s="312"/>
      <c r="G18" s="312"/>
      <c r="H18" s="312"/>
      <c r="I18" s="312"/>
      <c r="J18" s="312"/>
      <c r="K18" s="312"/>
      <c r="L18" s="312"/>
      <c r="M18" s="312"/>
      <c r="N18" s="312"/>
      <c r="O18" s="312"/>
      <c r="P18" s="312"/>
      <c r="Q18" s="312"/>
      <c r="R18" s="312"/>
    </row>
    <row r="19" spans="1:18" ht="36" customHeight="1">
      <c r="A19" s="5" t="s">
        <v>121</v>
      </c>
      <c r="B19" s="312" t="s">
        <v>114</v>
      </c>
      <c r="C19" s="312"/>
      <c r="D19" s="312"/>
      <c r="E19" s="312"/>
      <c r="F19" s="312"/>
      <c r="G19" s="312"/>
      <c r="H19" s="312"/>
      <c r="I19" s="312"/>
      <c r="J19" s="312"/>
      <c r="K19" s="312"/>
      <c r="L19" s="312"/>
      <c r="M19" s="312"/>
      <c r="N19" s="312"/>
      <c r="O19" s="312"/>
      <c r="P19" s="312"/>
      <c r="Q19" s="312"/>
      <c r="R19" s="312"/>
    </row>
  </sheetData>
  <sheetProtection/>
  <mergeCells count="33">
    <mergeCell ref="A5:R5"/>
    <mergeCell ref="A6:R6"/>
    <mergeCell ref="A1:R1"/>
    <mergeCell ref="A4:R4"/>
    <mergeCell ref="N7:R7"/>
    <mergeCell ref="A8:A10"/>
    <mergeCell ref="I8:J8"/>
    <mergeCell ref="A3:R3"/>
    <mergeCell ref="I9:I10"/>
    <mergeCell ref="A2:R2"/>
    <mergeCell ref="B19:R19"/>
    <mergeCell ref="O9:O10"/>
    <mergeCell ref="P9:P10"/>
    <mergeCell ref="F9:F10"/>
    <mergeCell ref="C8:C10"/>
    <mergeCell ref="J9:J10"/>
    <mergeCell ref="E8:E10"/>
    <mergeCell ref="M9:M10"/>
    <mergeCell ref="B18:R18"/>
    <mergeCell ref="Q8:R8"/>
    <mergeCell ref="Q9:Q10"/>
    <mergeCell ref="R9:R10"/>
    <mergeCell ref="O8:P8"/>
    <mergeCell ref="M8:N8"/>
    <mergeCell ref="K8:L8"/>
    <mergeCell ref="F8:H8"/>
    <mergeCell ref="L9:L10"/>
    <mergeCell ref="B8:B10"/>
    <mergeCell ref="H9:H10"/>
    <mergeCell ref="N9:N10"/>
    <mergeCell ref="G9:G10"/>
    <mergeCell ref="K9:K10"/>
    <mergeCell ref="D8:D10"/>
  </mergeCells>
  <printOptions/>
  <pageMargins left="0.3937007874015748" right="0.17" top="1.0236220472440944" bottom="0.5511811023622047" header="0.7480314960629921" footer="0.1968503937007874"/>
  <pageSetup horizontalDpi="600" verticalDpi="600" orientation="landscape" paperSize="9" scale="73" r:id="rId3"/>
  <headerFooter>
    <oddHeader>&amp;R&amp;12Biểu số 05/ĐT-PTQĐ</oddHeader>
    <oddFooter>&amp;R&amp;".VnArial,Regular"&amp;12Trang &amp;P/&amp;N</oddFooter>
  </headerFooter>
  <legacyDrawing r:id="rId2"/>
</worksheet>
</file>

<file path=xl/worksheets/sheet7.xml><?xml version="1.0" encoding="utf-8"?>
<worksheet xmlns="http://schemas.openxmlformats.org/spreadsheetml/2006/main" xmlns:r="http://schemas.openxmlformats.org/officeDocument/2006/relationships">
  <sheetPr>
    <tabColor theme="3"/>
  </sheetPr>
  <dimension ref="A1:I9"/>
  <sheetViews>
    <sheetView showZeros="0" zoomScale="80" zoomScaleNormal="80" zoomScalePageLayoutView="0" workbookViewId="0" topLeftCell="A1">
      <selection activeCell="B9" sqref="B9"/>
    </sheetView>
  </sheetViews>
  <sheetFormatPr defaultColWidth="9.00390625" defaultRowHeight="15"/>
  <cols>
    <col min="1" max="1" width="7.140625" style="1" customWidth="1"/>
    <col min="2" max="2" width="51.421875" style="1" customWidth="1"/>
    <col min="3" max="3" width="17.00390625" style="1" customWidth="1"/>
    <col min="4" max="5" width="12.8515625" style="1" customWidth="1"/>
    <col min="6" max="6" width="15.57421875" style="1" customWidth="1"/>
    <col min="7" max="7" width="11.8515625" style="1" customWidth="1"/>
    <col min="8" max="8" width="11.140625" style="1" customWidth="1"/>
    <col min="9" max="16384" width="9.00390625" style="1" customWidth="1"/>
  </cols>
  <sheetData>
    <row r="1" spans="1:9" ht="48.75" customHeight="1">
      <c r="A1" s="278" t="s">
        <v>126</v>
      </c>
      <c r="B1" s="278"/>
      <c r="C1" s="278"/>
      <c r="D1" s="278"/>
      <c r="E1" s="278"/>
      <c r="F1" s="278"/>
      <c r="G1" s="278"/>
      <c r="H1" s="278"/>
      <c r="I1" s="31"/>
    </row>
    <row r="2" spans="1:9" ht="31.5" customHeight="1" hidden="1">
      <c r="A2" s="280" t="e">
        <f>'B.01_TH'!#REF!</f>
        <v>#REF!</v>
      </c>
      <c r="B2" s="280"/>
      <c r="C2" s="280"/>
      <c r="D2" s="280"/>
      <c r="E2" s="280"/>
      <c r="F2" s="280"/>
      <c r="G2" s="280"/>
      <c r="H2" s="280"/>
      <c r="I2" s="31"/>
    </row>
    <row r="3" spans="1:9" ht="30" customHeight="1">
      <c r="A3" s="280" t="e">
        <f>'B.01_TH'!#REF!</f>
        <v>#REF!</v>
      </c>
      <c r="B3" s="280"/>
      <c r="C3" s="280"/>
      <c r="D3" s="280"/>
      <c r="E3" s="280"/>
      <c r="F3" s="280"/>
      <c r="G3" s="280"/>
      <c r="H3" s="280"/>
      <c r="I3" s="31"/>
    </row>
    <row r="4" spans="1:9" ht="22.5" customHeight="1" hidden="1">
      <c r="A4" s="280" t="e">
        <f>'B.01_TH'!#REF!</f>
        <v>#REF!</v>
      </c>
      <c r="B4" s="280"/>
      <c r="C4" s="280"/>
      <c r="D4" s="280"/>
      <c r="E4" s="280"/>
      <c r="F4" s="280"/>
      <c r="G4" s="280"/>
      <c r="H4" s="280"/>
      <c r="I4" s="31"/>
    </row>
    <row r="5" spans="1:9" ht="30" customHeight="1" hidden="1">
      <c r="A5" s="280" t="s">
        <v>133</v>
      </c>
      <c r="B5" s="280"/>
      <c r="C5" s="280"/>
      <c r="D5" s="280"/>
      <c r="E5" s="280"/>
      <c r="F5" s="280"/>
      <c r="G5" s="280"/>
      <c r="H5" s="280"/>
      <c r="I5" s="31"/>
    </row>
    <row r="6" spans="1:9" ht="30" customHeight="1" hidden="1">
      <c r="A6" s="280" t="e">
        <f>'B.01_TH'!#REF!</f>
        <v>#REF!</v>
      </c>
      <c r="B6" s="280"/>
      <c r="C6" s="280"/>
      <c r="D6" s="280"/>
      <c r="E6" s="280"/>
      <c r="F6" s="280"/>
      <c r="G6" s="280"/>
      <c r="H6" s="280"/>
      <c r="I6" s="31"/>
    </row>
    <row r="7" spans="1:9" ht="20.25" customHeight="1">
      <c r="A7" s="5"/>
      <c r="B7" s="4"/>
      <c r="C7" s="5"/>
      <c r="D7" s="5"/>
      <c r="E7" s="100"/>
      <c r="F7" s="100"/>
      <c r="G7" s="303" t="s">
        <v>130</v>
      </c>
      <c r="H7" s="303"/>
      <c r="I7" s="70"/>
    </row>
    <row r="8" spans="1:9" ht="89.25" customHeight="1">
      <c r="A8" s="68" t="s">
        <v>1</v>
      </c>
      <c r="B8" s="68" t="s">
        <v>29</v>
      </c>
      <c r="C8" s="68" t="s">
        <v>8</v>
      </c>
      <c r="D8" s="68" t="s">
        <v>30</v>
      </c>
      <c r="E8" s="86" t="s">
        <v>127</v>
      </c>
      <c r="F8" s="193" t="s">
        <v>92</v>
      </c>
      <c r="G8" s="193" t="s">
        <v>128</v>
      </c>
      <c r="H8" s="85" t="s">
        <v>3</v>
      </c>
      <c r="I8" s="102"/>
    </row>
    <row r="9" spans="1:9" ht="115.5" customHeight="1">
      <c r="A9" s="10">
        <v>1</v>
      </c>
      <c r="B9" s="106" t="s">
        <v>129</v>
      </c>
      <c r="C9" s="10" t="s">
        <v>45</v>
      </c>
      <c r="D9" s="10" t="s">
        <v>45</v>
      </c>
      <c r="E9" s="107">
        <v>20</v>
      </c>
      <c r="F9" s="107">
        <v>19</v>
      </c>
      <c r="G9" s="107">
        <v>1</v>
      </c>
      <c r="H9" s="108"/>
      <c r="I9" s="102"/>
    </row>
  </sheetData>
  <sheetProtection/>
  <mergeCells count="7">
    <mergeCell ref="A1:H1"/>
    <mergeCell ref="A2:H2"/>
    <mergeCell ref="A3:H3"/>
    <mergeCell ref="A4:H4"/>
    <mergeCell ref="A5:H5"/>
    <mergeCell ref="G7:H7"/>
    <mergeCell ref="A6:H6"/>
  </mergeCells>
  <printOptions/>
  <pageMargins left="0.3" right="0.3" top="1.26" bottom="0.708661417322835" header="0.984251968503937" footer="0.433070866141732"/>
  <pageSetup horizontalDpi="600" verticalDpi="600" orientation="landscape" paperSize="9" r:id="rId1"/>
  <headerFooter>
    <oddHeader>&amp;RBiểu số 06/ĐT-CCCM</oddHeader>
    <oddFooter>&amp;R&amp;12Trang &amp;P/&amp;N</oddFooter>
  </headerFooter>
</worksheet>
</file>

<file path=xl/worksheets/sheet8.xml><?xml version="1.0" encoding="utf-8"?>
<worksheet xmlns="http://schemas.openxmlformats.org/spreadsheetml/2006/main" xmlns:r="http://schemas.openxmlformats.org/officeDocument/2006/relationships">
  <dimension ref="A2:D14"/>
  <sheetViews>
    <sheetView zoomScalePageLayoutView="0" workbookViewId="0" topLeftCell="A1">
      <selection activeCell="B21" sqref="B21"/>
    </sheetView>
  </sheetViews>
  <sheetFormatPr defaultColWidth="9.140625" defaultRowHeight="15"/>
  <cols>
    <col min="1" max="1" width="5.57421875" style="0" customWidth="1"/>
    <col min="2" max="2" width="68.00390625" style="0" customWidth="1"/>
    <col min="3" max="3" width="30.8515625" style="0" customWidth="1"/>
    <col min="4" max="4" width="25.7109375" style="0" customWidth="1"/>
  </cols>
  <sheetData>
    <row r="2" spans="1:4" ht="15">
      <c r="A2" s="151" t="s">
        <v>179</v>
      </c>
      <c r="B2" s="151" t="s">
        <v>177</v>
      </c>
      <c r="C2" s="151" t="s">
        <v>10</v>
      </c>
      <c r="D2" s="151" t="s">
        <v>178</v>
      </c>
    </row>
    <row r="3" spans="1:4" ht="15">
      <c r="A3" s="152">
        <v>1</v>
      </c>
      <c r="B3" s="154" t="s">
        <v>37</v>
      </c>
      <c r="C3" s="157">
        <v>1590000000</v>
      </c>
      <c r="D3" s="157">
        <v>176343000</v>
      </c>
    </row>
    <row r="4" spans="1:4" ht="15">
      <c r="A4" s="152">
        <v>2</v>
      </c>
      <c r="B4" s="154" t="s">
        <v>180</v>
      </c>
      <c r="C4" s="157">
        <v>5481990000</v>
      </c>
      <c r="D4" s="157">
        <v>348541295</v>
      </c>
    </row>
    <row r="5" spans="1:4" ht="15">
      <c r="A5" s="152">
        <v>3</v>
      </c>
      <c r="B5" s="155" t="s">
        <v>74</v>
      </c>
      <c r="C5" s="157">
        <v>1958000000</v>
      </c>
      <c r="D5" s="157">
        <v>255891445</v>
      </c>
    </row>
    <row r="6" spans="1:4" ht="30">
      <c r="A6" s="152">
        <v>4</v>
      </c>
      <c r="B6" s="155" t="s">
        <v>181</v>
      </c>
      <c r="C6" s="157">
        <v>3780000000</v>
      </c>
      <c r="D6" s="157">
        <v>346002892</v>
      </c>
    </row>
    <row r="7" spans="1:4" ht="15">
      <c r="A7" s="152">
        <v>5</v>
      </c>
      <c r="B7" s="154" t="s">
        <v>34</v>
      </c>
      <c r="C7" s="157">
        <v>4453496000</v>
      </c>
      <c r="D7" s="157">
        <v>207223000</v>
      </c>
    </row>
    <row r="8" spans="1:4" ht="15">
      <c r="A8" s="152">
        <v>6</v>
      </c>
      <c r="B8" s="154" t="s">
        <v>40</v>
      </c>
      <c r="C8" s="157">
        <v>3386867679</v>
      </c>
      <c r="D8" s="157">
        <v>355968758</v>
      </c>
    </row>
    <row r="9" spans="1:4" ht="15">
      <c r="A9" s="152">
        <v>7</v>
      </c>
      <c r="B9" s="154" t="s">
        <v>41</v>
      </c>
      <c r="C9" s="153">
        <v>3214313324</v>
      </c>
      <c r="D9" s="157">
        <v>294327057</v>
      </c>
    </row>
    <row r="10" spans="1:4" ht="15">
      <c r="A10" s="152">
        <v>8</v>
      </c>
      <c r="B10" s="156" t="s">
        <v>160</v>
      </c>
      <c r="C10" s="157">
        <v>775000000</v>
      </c>
      <c r="D10" s="157">
        <v>1222400</v>
      </c>
    </row>
    <row r="11" spans="1:4" ht="15">
      <c r="A11" s="152">
        <v>9</v>
      </c>
      <c r="B11" s="154" t="s">
        <v>104</v>
      </c>
      <c r="C11" s="157">
        <v>4045571616</v>
      </c>
      <c r="D11" s="157">
        <v>114153074</v>
      </c>
    </row>
    <row r="12" spans="1:4" ht="15">
      <c r="A12" s="152">
        <v>10</v>
      </c>
      <c r="B12" s="154" t="s">
        <v>182</v>
      </c>
      <c r="C12" s="157">
        <v>3456626461</v>
      </c>
      <c r="D12" s="157">
        <v>6593102</v>
      </c>
    </row>
    <row r="13" spans="1:4" ht="15">
      <c r="A13" s="152">
        <v>11</v>
      </c>
      <c r="B13" s="154" t="s">
        <v>183</v>
      </c>
      <c r="C13" s="157">
        <v>3411481000</v>
      </c>
      <c r="D13" s="157">
        <v>26875880</v>
      </c>
    </row>
    <row r="14" spans="1:4" ht="15">
      <c r="A14" s="152">
        <v>12</v>
      </c>
      <c r="B14" s="154" t="s">
        <v>42</v>
      </c>
      <c r="C14" s="157">
        <v>4466642000</v>
      </c>
      <c r="D14" s="157">
        <v>331083000</v>
      </c>
    </row>
  </sheetData>
  <sheetProtection/>
  <printOptions/>
  <pageMargins left="0.42"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Van Luc</dc:creator>
  <cp:keywords/>
  <dc:description/>
  <cp:lastModifiedBy>Administrator</cp:lastModifiedBy>
  <cp:lastPrinted>2020-12-14T03:35:45Z</cp:lastPrinted>
  <dcterms:created xsi:type="dcterms:W3CDTF">2017-11-20T03:08:12Z</dcterms:created>
  <dcterms:modified xsi:type="dcterms:W3CDTF">2020-12-14T06:37:04Z</dcterms:modified>
  <cp:category/>
  <cp:version/>
  <cp:contentType/>
  <cp:contentStatus/>
</cp:coreProperties>
</file>