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2225" activeTab="0"/>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L1242" localSheetId="6">#REF!</definedName>
    <definedName name="__PL1242">#REF!</definedName>
    <definedName name="__Pl2"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L1242" localSheetId="6">#REF!</definedName>
    <definedName name="_PL1242">#REF!</definedName>
    <definedName name="_Pl2" hidden="1">{"'Sheet1'!$L$16"}</definedName>
    <definedName name="_PL3" localSheetId="6" hidden="1">#REF!</definedName>
    <definedName name="_PL3" hidden="1">#REF!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t3" hidden="1">{"'Sheet1'!$L$16"}</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ru21"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ly" localSheetId="6">#REF!</definedName>
    <definedName name="Bang_cly">#REF!</definedName>
    <definedName name="Bang_CVC" localSheetId="6">#REF!</definedName>
    <definedName name="Bang_CVC">#REF!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uoc" localSheetId="6">#REF!</definedName>
    <definedName name="benuoc">#REF!</definedName>
    <definedName name="bengam" localSheetId="6">#REF!</definedName>
    <definedName name="bengam">#REF!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ocM400" localSheetId="6">#REF!</definedName>
    <definedName name="btcocM400">#REF!</definedName>
    <definedName name="btchiuaxitm300" localSheetId="6">#REF!</definedName>
    <definedName name="btchiuaxitm300">#REF!</definedName>
    <definedName name="BTchiuaxm200" localSheetId="6">#REF!</definedName>
    <definedName name="BTchiuaxm2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SYU">#N/A</definedName>
    <definedName name="catvang" localSheetId="6">#REF!</definedName>
    <definedName name="catvang">#REF!</definedName>
    <definedName name="CATREC">#N/A</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ST_EQ" localSheetId="6">#REF!</definedName>
    <definedName name="CONST_EQ">#REF!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uoc" localSheetId="6">#REF!</definedName>
    <definedName name="congbenuoc">#REF!</definedName>
    <definedName name="congbengam" localSheetId="6">#REF!</definedName>
    <definedName name="congbengam">#REF!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ddd" hidden="1">{"'Sheet1'!$L$16"}</definedName>
    <definedName name="DDK" localSheetId="6">#REF!</definedName>
    <definedName name="DDK">#REF!</definedName>
    <definedName name="dđ" hidden="1">{"'Sheet1'!$L$16"}</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h" hidden="1">{"'Sheet1'!$L$16"}</definedName>
    <definedName name="H_THUCTT" localSheetId="6">#REF!</definedName>
    <definedName name="H_THUCTT">#REF!</definedName>
    <definedName name="H_THUCHTHH" localSheetId="6">#REF!</definedName>
    <definedName name="H_THUCHTHH">#REF!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THH" localSheetId="6">#REF!</definedName>
    <definedName name="HTHH">#REF!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t" localSheetId="6">#REF!</definedName>
    <definedName name="n1pint">#REF!</definedName>
    <definedName name="n1ping" localSheetId="6">#REF!</definedName>
    <definedName name="n1ping">#REF!</definedName>
    <definedName name="N1pINGvc" localSheetId="6">#REF!</definedName>
    <definedName name="N1pINGvc">#REF!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'B.01_TH'!$A$1:$L$25</definedName>
    <definedName name="_xlnm.Print_Area" localSheetId="1">'B.02.PhanCap'!$A$1:$AQ$73</definedName>
    <definedName name="_xlnm.Print_Area" localSheetId="2">'Biểu số 03'!$A$1:$G$14</definedName>
    <definedName name="_xlnm.Print_Titles" localSheetId="0">'B.01_TH'!$7:$11</definedName>
    <definedName name="_xlnm.Print_Titles" localSheetId="1">'B.02.PhanCap'!$8:$10</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mai" localSheetId="6">#REF!</definedName>
    <definedName name="Tonmai">#REF!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PCP" localSheetId="6" hidden="1">#REF!</definedName>
    <definedName name="TPCP" hidden="1">#REF!</definedName>
    <definedName name="TPLRP" localSheetId="6">#REF!</definedName>
    <definedName name="TPLRP">#REF!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ttt" hidden="1">{"'Sheet1'!$L$16"}</definedName>
    <definedName name="TTTTTTTTT" hidden="1">{"'Sheet1'!$L$16"}</definedName>
    <definedName name="ttttttttttt" hidden="1">{"'Sheet1'!$L$16"}</definedName>
    <definedName name="tttttttttttt" hidden="1">{"'Sheet1'!$L$16"}</definedName>
    <definedName name="tthi" localSheetId="6">#REF!</definedName>
    <definedName name="tthi">#REF!</definedName>
    <definedName name="ttronmk" localSheetId="6">#REF!</definedName>
    <definedName name="ttronmk">#REF!</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u" hidden="1">{"'Sheet1'!$L$16"}</definedName>
    <definedName name="upnoc" localSheetId="6">#REF!</definedName>
    <definedName name="upnoc">#REF!</definedName>
    <definedName name="uu" localSheetId="6">#REF!</definedName>
    <definedName name="uu">#REF!</definedName>
    <definedName name="ư" hidden="1">{"'Sheet1'!$L$16"}</definedName>
    <definedName name="ươpkhgbvcxz"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CHT" localSheetId="6">#REF!</definedName>
    <definedName name="VCHT">#REF!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t" localSheetId="6">#REF!</definedName>
    <definedName name="x1pint">#REF!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<sst xmlns="http://schemas.openxmlformats.org/spreadsheetml/2006/main" count="760" uniqueCount="296">
  <si>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</si>
  <si>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</si>
  <si>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</si>
  <si>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</si>
  <si>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</si>
  <si>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</si>
  <si>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</si>
  <si>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</si>
  <si>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</si>
  <si>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</si>
  <si>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</si>
  <si>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</si>
  <si>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</si>
  <si>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</si>
  <si>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</si>
  <si>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</si>
  <si>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</si>
  <si>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</si>
  <si>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</si>
  <si>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</si>
  <si>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</si>
  <si>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</si>
  <si>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</si>
  <si>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</si>
  <si>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</si>
  <si>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</si>
  <si>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</si>
  <si>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</si>
  <si>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</si>
  <si>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</si>
  <si>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</si>
  <si>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</si>
  <si>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</si>
  <si>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</si>
  <si>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</si>
  <si>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</si>
  <si>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</si>
  <si>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</si>
  <si>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</si>
  <si>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</si>
  <si>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</si>
  <si>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</si>
  <si>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</si>
  <si>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</si>
  <si>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</si>
  <si>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</si>
  <si>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</si>
  <si>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</si>
  <si>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</si>
  <si>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</si>
  <si>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</si>
  <si>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</si>
  <si>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</si>
  <si>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</si>
  <si>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</si>
  <si>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</si>
  <si>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</si>
  <si>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</si>
  <si>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</si>
  <si>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</si>
  <si>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</si>
  <si>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</si>
  <si>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</si>
  <si>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</si>
  <si>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</si>
  <si>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</si>
  <si>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</si>
  <si>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</si>
  <si>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</si>
  <si>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</si>
  <si>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</si>
  <si>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</si>
  <si>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</si>
  <si>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</si>
  <si>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</si>
  <si>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</si>
  <si>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Chi tiết Biểu 02-ĐT</t>
  </si>
  <si>
    <t>Trường Tiểu học Lê Quý Đôn. Hạng mục: Nhà hiệu bộ và hạng mục phụ trợ</t>
  </si>
  <si>
    <t>(Kèm theo Quyết định số 1406/QĐ-UBND ngày 19/12/2017 của UBND huyện Ia H'Drai)</t>
  </si>
  <si>
    <t>Kế hoạch năm 2019</t>
  </si>
  <si>
    <t>Vốn đã bố trí đến hết năm Kế hoạch 2018</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</si>
  <si>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</si>
  <si>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</si>
  <si>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</si>
  <si>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</si>
  <si>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</si>
  <si>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</si>
  <si>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</si>
  <si>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</si>
  <si>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</si>
  <si>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</si>
  <si>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</si>
  <si>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</si>
  <si>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</si>
  <si>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bố trí năm 2020: 1.119 triệu đồng, có bố trí đủ luôn năm 2019 ko?</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</si>
  <si>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</si>
  <si>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</si>
  <si>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</si>
  <si>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</si>
  <si>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</si>
  <si>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</si>
  <si>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</si>
  <si>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</si>
  <si>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</si>
  <si>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</si>
  <si>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</si>
  <si>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</si>
  <si>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</si>
  <si>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</si>
  <si>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</si>
  <si>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</si>
  <si>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</si>
  <si>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</si>
  <si>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</si>
  <si>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</si>
  <si>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</si>
  <si>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</si>
  <si>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</si>
  <si>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Đầu tư kết cấu hạ tầng quy hoạch phía Bắc trung tâm hành chính huyện</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</si>
  <si>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</si>
  <si>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</si>
  <si>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</si>
  <si>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</si>
  <si>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</si>
  <si>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</si>
  <si>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</si>
  <si>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</si>
  <si>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</si>
  <si>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</si>
  <si>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</si>
  <si>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</si>
  <si>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</si>
  <si>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</si>
  <si>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</si>
  <si>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</si>
  <si>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</si>
  <si>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</si>
  <si>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CÁC NGUỒN VỐN CHƯƠNG TRÌNH MỤC TIÊU</t>
  </si>
  <si>
    <t>Nguồn thu tiền sử dụng đất trong cân đối</t>
  </si>
  <si>
    <t>(Kèm theo Công văn số 85/PTCKH-ĐT ngày 29/11/2018 của Phòng Tài chính - Kế hoạch huyện)</t>
  </si>
  <si>
    <t>OK</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</si>
  <si>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</si>
  <si>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</si>
  <si>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</si>
  <si>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</si>
  <si>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</si>
  <si>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</si>
  <si>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</si>
  <si>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</si>
  <si>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</si>
  <si>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</si>
  <si>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</si>
  <si>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</si>
  <si>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</si>
  <si>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</si>
  <si>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</si>
  <si>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</si>
  <si>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</si>
  <si>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</si>
  <si>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</si>
  <si>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</si>
  <si>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</si>
  <si>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</si>
  <si>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</si>
  <si>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</si>
  <si>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</si>
  <si>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</si>
  <si>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</si>
  <si>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</si>
  <si>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</si>
  <si>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</si>
  <si>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</si>
  <si>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</si>
  <si>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</si>
  <si>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</si>
  <si>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</si>
  <si>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</si>
  <si>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</si>
  <si>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</si>
  <si>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</si>
  <si>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</si>
  <si>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</si>
  <si>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</si>
  <si>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</si>
  <si>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</si>
  <si>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</si>
  <si>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</si>
  <si>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</si>
  <si>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</si>
  <si>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</si>
  <si>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</si>
  <si>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</si>
  <si>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</si>
  <si>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</si>
  <si>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</si>
  <si>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</si>
  <si>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</si>
  <si>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</si>
  <si>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</si>
  <si>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</si>
  <si>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</si>
  <si>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</si>
  <si>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5.1</t>
  </si>
  <si>
    <t>5.2</t>
  </si>
  <si>
    <t>(Kèm theo Nghị quyết số      /NQ-HĐND ngày       /      /2019 của Hội đồng nhân dân huyện Ia H'Drai)</t>
  </si>
  <si>
    <t xml:space="preserve">Kế hoạch năm 2019 </t>
  </si>
  <si>
    <t xml:space="preserve">Nguồn vốn  </t>
  </si>
  <si>
    <t>Kế hoạch đầu tư nguồn ngân sách nhà nước theo Nghị Quyết số 04/NQ-HĐND ngày 09/5/2019</t>
  </si>
  <si>
    <t>3538/UBND ngày 29/12/2017</t>
  </si>
  <si>
    <t>TỔNG CỘNG (I+II)</t>
  </si>
  <si>
    <t>Đvt: Triệu đồng</t>
  </si>
  <si>
    <t>(Kèm theo Tờ trình số      /TTr-PTCKH ngày        /       /2019 của Phòng Tài chính - Kế hoạch huyện)</t>
  </si>
  <si>
    <t>(Kèm theo Quyết định số          /QĐ-UBND ngày      /       /2019 của Ủy ban nhân dân huyện Ia H'D'rai)</t>
  </si>
  <si>
    <t>Mở rộng Quốc lộ 14C (Đoạn từ ĐĐT25 đến cầu Suối Đá)</t>
  </si>
  <si>
    <t xml:space="preserve">Dự án Mở rộng Quốc lộ 14C (đoạn từ N2-N5) </t>
  </si>
  <si>
    <t>Ngân sách địa phương (huyện, xã)</t>
  </si>
  <si>
    <t>Chủ đầu tư, Đơn vị thực hiện</t>
  </si>
  <si>
    <t>2.4</t>
  </si>
  <si>
    <t>Chỉ thực hiện khi đã có nguồn tập trung vào ngấn sách huyện, giao UBND huyện điều hành cụ thể</t>
  </si>
  <si>
    <t>(Kèm theo Nghị quyết số           /NQ-HĐND ngày     /        /2019 của Hội đồng nhân dân huyện Ia H'Drai)</t>
  </si>
  <si>
    <t>Vốn sự nghiệp</t>
  </si>
  <si>
    <t xml:space="preserve">Tổng số </t>
  </si>
  <si>
    <t>KẾ HOẠCH VỐN PHÂN CẤP ĐẦU TƯ NĂM 2021</t>
  </si>
  <si>
    <t>Sữa chữa trụ sở Mặt trận tổ quốc Việt Nam huyện Ia H'Drai</t>
  </si>
  <si>
    <t>Sửa chữa trung tâm bồi dưỡng chính trị huyện Ia H’Drai</t>
  </si>
  <si>
    <t>Nâng cấp, sửa chữa Trung tâm Văn hóa –Thể thao –Du lịch và Truyền thông</t>
  </si>
  <si>
    <t xml:space="preserve">Trụ sở Trung tâm dịch vụ nông nghiệp </t>
  </si>
  <si>
    <t xml:space="preserve">Công trình Đường ĐĐT31 </t>
  </si>
  <si>
    <t xml:space="preserve">Công trình Đường ĐĐT32 </t>
  </si>
  <si>
    <t xml:space="preserve">Công trình Đường ĐĐT36 </t>
  </si>
  <si>
    <t xml:space="preserve">Công trình Đường ĐĐT37 </t>
  </si>
  <si>
    <t xml:space="preserve">Công trình Đường ĐĐT06 </t>
  </si>
  <si>
    <t xml:space="preserve">Công trình Đường ĐĐT04 </t>
  </si>
  <si>
    <t>Công trình Đường ĐĐT05</t>
  </si>
  <si>
    <t>Công trình Đường ĐĐT21</t>
  </si>
  <si>
    <t>Công trình Đường ĐĐT22</t>
  </si>
  <si>
    <t>Công trình Đường ĐĐT23</t>
  </si>
  <si>
    <t xml:space="preserve">Công trình Đường ĐĐT24 </t>
  </si>
  <si>
    <t>Công trình Đường ĐĐT33</t>
  </si>
  <si>
    <r>
      <t xml:space="preserve">Kế hoạch năm 2019 </t>
    </r>
    <r>
      <rPr>
        <b/>
        <i/>
        <sz val="13"/>
        <color indexed="18"/>
        <rFont val="Times New Roman"/>
        <family val="1"/>
      </rPr>
      <t>(Nghị quyết số 22/NQ-HĐND của Hội đồng nhân dân huyện Ia H'Drai khóa X, kỳ họp lần thứ 7 ngày 13/12/2018)</t>
    </r>
  </si>
  <si>
    <r>
      <t xml:space="preserve">Tổng số </t>
    </r>
    <r>
      <rPr>
        <sz val="13"/>
        <rFont val="Times New Roman"/>
        <family val="1"/>
      </rPr>
      <t>(tất cả các nguồn vốn)</t>
    </r>
  </si>
  <si>
    <r>
      <t>Xã Ia Tơi</t>
    </r>
    <r>
      <rPr>
        <i/>
        <sz val="13"/>
        <rFont val="Times New Roman"/>
        <family val="1"/>
      </rPr>
      <t xml:space="preserve"> </t>
    </r>
  </si>
  <si>
    <t xml:space="preserve">Kế hoạch năm 2021 </t>
  </si>
  <si>
    <t>Công trình Đường ĐĐT27</t>
  </si>
  <si>
    <t>Công trình Đường ĐĐT30 nối dài</t>
  </si>
  <si>
    <t>Trường mầm non Măng Non (bếp ăn, nhà công vụ)</t>
  </si>
  <si>
    <t>Trường mầm non Hoa Mai (phòng học và phòng chức năng,  bếp ăn một chiều và nhà công vụ)</t>
  </si>
  <si>
    <t>Phân cấp đầu tư chỉnh trang đô thị 
Đầu tư vỉa hè, cây xanh các tuyến đường (ĐĐT04; ĐĐT05; ĐĐT07; ĐĐT09; ĐĐT10; ĐĐT11; ĐĐT12; ĐĐT15; ĐĐT16; ĐĐT17; ĐĐT18)</t>
  </si>
  <si>
    <t>Kế hoạch trung hạn 5 năm 2021-2025</t>
  </si>
  <si>
    <t>Kế hoạch năm 2021</t>
  </si>
  <si>
    <t>Vốn đã bố trí đến hết năm giai đoạn 2016-2020</t>
  </si>
  <si>
    <t>Phân cấp hỗ trợ đầu tư chỉnh trang đô thị</t>
  </si>
  <si>
    <t>Chi đầu tư xây dựng cơ bản tập trung phân cấp NS huyện</t>
  </si>
  <si>
    <t>Phân cấp hỗ trợ đầu tư xây dựng hạ tầng cụm công nghiệp</t>
  </si>
  <si>
    <t>Hỗ trợ đầu tư xây dựng hạ tầng cụm công nghiệp</t>
  </si>
  <si>
    <t>3.1</t>
  </si>
  <si>
    <t>3.2</t>
  </si>
  <si>
    <t>Phân cấp hỗ trợ xây dựng nông thôn mới</t>
  </si>
  <si>
    <t>Đường giao thông nông thôn đi khu sản xuất số 1 thôn 7</t>
  </si>
  <si>
    <t>4.1</t>
  </si>
  <si>
    <t>4.2</t>
  </si>
  <si>
    <t xml:space="preserve">Đường vào khu sản xuất 2 thôn Ia Muung, xã Ia Dom (Vào điểm trường Mầm non Ia Muung).
</t>
  </si>
  <si>
    <t xml:space="preserve">Đầu tư đường GTNT  thôn Ia Der </t>
  </si>
  <si>
    <t>UBND xã Ia Đal</t>
  </si>
  <si>
    <t xml:space="preserve">Phân cấp bổ sung khác </t>
  </si>
  <si>
    <t>Trường TH-THCS Nguyễn Tất Thành (phòng học, phòng thiết bị, thư viện, bếp ăn, nhà công vụ, nhà bán trú)</t>
  </si>
  <si>
    <t>Trường TH-THCS Nguyễn Du (phòng học, bếp ăn, nhà bán trú)</t>
  </si>
  <si>
    <t>Trường mầm non Tuổi Ngọc (phòng học, phòng chức năng, bếp ăn, nhà công vụ)</t>
  </si>
  <si>
    <t>Trường TH-THCS Hùng Vương (Nhà công vụ, phòng chức năng, bếp ăn)</t>
  </si>
  <si>
    <t>Cấp nước sinh hoạt điểm dân cư thôn 3, thôn 4 xã Ia Đal</t>
  </si>
  <si>
    <t>Nhà bia tưởng niệm liệt sỹ huyện Ia H'Drai</t>
  </si>
  <si>
    <r>
      <t xml:space="preserve">Chi đo đạc, đăng ký đất đai, lập cơ sở dữ liệu hồ sơ địa chính và cấp giấy chứng nhận quyền sử dụng đất </t>
    </r>
    <r>
      <rPr>
        <b/>
        <i/>
        <sz val="13"/>
        <rFont val="Times New Roman"/>
        <family val="1"/>
      </rPr>
      <t>(đã trừ 2% dự phòng tăng lên do tăng chi cân đối nguồn thi tiền sử dụng đất)</t>
    </r>
  </si>
  <si>
    <t>Chi thực hiện công tác quy hoạch, đo đạc, đăng ký quản lý đất đai, cấp giấy chứng nhận xây dựng cơ sở, đăng ký biến động, chỉnh lý hồ sơ địa chính và quy hoạch, kế hoạch sử dụng đất</t>
  </si>
  <si>
    <t>Chi đầu tư các sự án</t>
  </si>
  <si>
    <t>Thực hiện Dự án (Dự án chuyển tiếp từ giai đoạn từ năm 2016 đến năm 2020 sang giai đoạn từ năm 2021 đến năm 2025)</t>
  </si>
  <si>
    <t>Dự án đầu tư kết cấu hạ tầng điểm dân cư số 20, xã Ia Đal</t>
  </si>
  <si>
    <t>Đường giao thông nông thôn số 4, thôn 1 xã Ia Tơi (Giai đoạn 2)</t>
  </si>
  <si>
    <t>Dự án khai thác quỹ đất để phát triển kết cấu hạ tầng, bố trí dân cư dọc hai bên Quốc lộ 14C đoạn từ Trung tâm hành chính huyện đến ngã 3 Quốc lộ 14C - Sê San 3</t>
  </si>
  <si>
    <t>497; 30/10/2019</t>
  </si>
  <si>
    <t>292; 31/7/2019</t>
  </si>
  <si>
    <t>188; 22/4/2020</t>
  </si>
  <si>
    <t>438; 15/10/2019</t>
  </si>
  <si>
    <t>185; 22/4/2020</t>
  </si>
  <si>
    <t>490; 23/10/2020</t>
  </si>
  <si>
    <t>6.1</t>
  </si>
  <si>
    <t>6.2</t>
  </si>
  <si>
    <t>Tổng Cộng (1+2+3+4+5+6)</t>
  </si>
  <si>
    <t>1.3</t>
  </si>
  <si>
    <t>1.4</t>
  </si>
  <si>
    <t>1.5</t>
  </si>
  <si>
    <t>1.6</t>
  </si>
  <si>
    <t>Chưa xác định</t>
  </si>
  <si>
    <t>TỔNG HỢP KẾ HOẠCH ĐẦU TƯ VỐN NGÂN SÁCH NHÀ NƯỚC NĂM 2021, HUYỆN IA H'DRAI</t>
  </si>
  <si>
    <t>Chương trình mục tiêu quốc gia xây dựng nông thôn mới</t>
  </si>
  <si>
    <t xml:space="preserve">Chương trình mục tiêu quốc gia giảm nghèo bền vững </t>
  </si>
  <si>
    <t>Kèm theo Tờ trình số          /TTr-UBND ngày        /        /2020 của Ủy ban nhân dân huyện Ia H'Drai)</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</si>
</sst>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s>
  <fonts count="101">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b/>
      <i/>
      <sz val="13"/>
      <color indexed="18"/>
      <name val="Times New Roman"/>
      <family val="1"/>
    </font>
    <font>
      <i/>
      <sz val="13"/>
      <name val="Times New Roman"/>
      <family val="1"/>
    </font>
    <font>
      <b/>
      <i/>
      <sz val="13"/>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b/>
      <sz val="14"/>
      <color indexed="18"/>
      <name val="Times New Roman"/>
      <family val="1"/>
    </font>
    <font>
      <sz val="14"/>
      <color indexed="10"/>
      <name val="Times New Roman"/>
      <family val="1"/>
    </font>
    <font>
      <i/>
      <sz val="14"/>
      <color indexed="18"/>
      <name val="Times New Roman"/>
      <family val="1"/>
    </font>
    <font>
      <sz val="13"/>
      <color indexed="18"/>
      <name val="Times New Roman"/>
      <family val="1"/>
    </font>
    <font>
      <i/>
      <sz val="13"/>
      <color indexed="18"/>
      <name val="Times New Roman"/>
      <family val="1"/>
    </font>
    <font>
      <b/>
      <sz val="13"/>
      <color indexed="18"/>
      <name val="Times New Roman"/>
      <family val="1"/>
    </font>
    <font>
      <b/>
      <sz val="13"/>
      <color indexed="10"/>
      <name val="Times New Roman"/>
      <family val="1"/>
    </font>
    <font>
      <sz val="11"/>
      <color indexed="10"/>
      <name val="Times New Roman"/>
      <family val="1"/>
    </font>
    <font>
      <sz val="13"/>
      <color indexed="30"/>
      <name val="Times New Roman"/>
      <family val="1"/>
    </font>
    <font>
      <i/>
      <sz val="14"/>
      <color indexed="18"/>
      <name val="Narrow"/>
      <family val="0"/>
    </font>
    <font>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3"/>
      <color theme="1"/>
      <name val="Times New Roman"/>
      <family val="2"/>
    </font>
    <font>
      <sz val="11"/>
      <color theme="0"/>
      <name val="Calibri"/>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b/>
      <sz val="14"/>
      <color rgb="FF000066"/>
      <name val="Times New Roman"/>
      <family val="1"/>
    </font>
    <font>
      <sz val="14"/>
      <color rgb="FFFF0000"/>
      <name val="Times New Roman"/>
      <family val="1"/>
    </font>
    <font>
      <i/>
      <sz val="14"/>
      <color rgb="FF000066"/>
      <name val="Times New Roman"/>
      <family val="1"/>
    </font>
    <font>
      <sz val="13"/>
      <color rgb="FF000066"/>
      <name val="Times New Roman"/>
      <family val="1"/>
    </font>
    <font>
      <i/>
      <sz val="13"/>
      <color rgb="FF000066"/>
      <name val="Times New Roman"/>
      <family val="1"/>
    </font>
    <font>
      <b/>
      <sz val="13"/>
      <color rgb="FF000066"/>
      <name val="Times New Roman"/>
      <family val="1"/>
    </font>
    <font>
      <b/>
      <sz val="13"/>
      <color rgb="FFFF0000"/>
      <name val="Times New Roman"/>
      <family val="1"/>
    </font>
    <font>
      <sz val="11"/>
      <color rgb="FFFF0000"/>
      <name val="Times New Roman"/>
      <family val="1"/>
    </font>
    <font>
      <sz val="13"/>
      <color rgb="FF0070C0"/>
      <name val="Times New Roman"/>
      <family val="1"/>
    </font>
    <font>
      <i/>
      <sz val="14"/>
      <color rgb="FF000066"/>
      <name val="Narrow"/>
      <family val="0"/>
    </font>
    <font>
      <sz val="12"/>
      <color theme="1"/>
      <name val="Times New Roman"/>
      <family val="1"/>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3" tint="0.5999900102615356"/>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13" fillId="2" borderId="0">
      <alignment/>
      <protection/>
    </xf>
    <xf numFmtId="0" fontId="13" fillId="0" borderId="0">
      <alignment wrapText="1"/>
      <protection/>
    </xf>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1"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1" fillId="0" borderId="0" applyFont="0" applyFill="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67"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8" fillId="0" borderId="2"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69"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0"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9">
    <xf numFmtId="0" fontId="0" fillId="0" borderId="0" xfId="0" applyFont="1" applyAlignment="1">
      <alignment/>
    </xf>
    <xf numFmtId="0" fontId="0" fillId="0" borderId="0" xfId="0" applyAlignment="1">
      <alignment vertical="center"/>
    </xf>
    <xf numFmtId="0" fontId="73" fillId="0" borderId="0" xfId="0" applyFont="1" applyAlignment="1">
      <alignment vertical="center"/>
    </xf>
    <xf numFmtId="0" fontId="74" fillId="0" borderId="4"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vertical="center" wrapText="1"/>
    </xf>
    <xf numFmtId="0" fontId="75" fillId="0" borderId="0" xfId="0" applyFont="1" applyAlignment="1">
      <alignment horizontal="center" vertical="center" wrapText="1"/>
    </xf>
    <xf numFmtId="0" fontId="73" fillId="0" borderId="4" xfId="0" applyFont="1" applyBorder="1" applyAlignment="1">
      <alignment vertical="center" wrapText="1"/>
    </xf>
    <xf numFmtId="0" fontId="73" fillId="0" borderId="4" xfId="0" applyFont="1" applyBorder="1" applyAlignment="1">
      <alignment horizontal="center" vertical="center" wrapText="1"/>
    </xf>
    <xf numFmtId="0" fontId="76" fillId="0" borderId="0" xfId="0" applyFont="1" applyAlignment="1">
      <alignment horizontal="right" vertical="center" wrapText="1"/>
    </xf>
    <xf numFmtId="0" fontId="76" fillId="0" borderId="0" xfId="0" applyFont="1" applyAlignment="1">
      <alignment horizontal="center" vertical="center" wrapText="1"/>
    </xf>
    <xf numFmtId="0" fontId="74" fillId="27" borderId="4" xfId="0" applyFont="1" applyFill="1" applyBorder="1" applyAlignment="1">
      <alignment horizontal="center" vertical="center" wrapText="1"/>
    </xf>
    <xf numFmtId="0" fontId="76" fillId="28" borderId="0" xfId="0" applyFont="1" applyFill="1" applyAlignment="1">
      <alignment vertical="center" wrapText="1"/>
    </xf>
    <xf numFmtId="0" fontId="76" fillId="28" borderId="5" xfId="0" applyFont="1" applyFill="1" applyBorder="1" applyAlignment="1">
      <alignment horizontal="center" vertical="center" wrapText="1"/>
    </xf>
    <xf numFmtId="0" fontId="76" fillId="28" borderId="0" xfId="0" applyFont="1" applyFill="1" applyAlignment="1">
      <alignment horizontal="center" vertical="center" wrapText="1"/>
    </xf>
    <xf numFmtId="0" fontId="76" fillId="28" borderId="4" xfId="0" applyFont="1" applyFill="1" applyBorder="1" applyAlignment="1">
      <alignment horizontal="center" vertical="center" wrapText="1"/>
    </xf>
    <xf numFmtId="0" fontId="74" fillId="27" borderId="4" xfId="0" applyFont="1" applyFill="1" applyBorder="1" applyAlignment="1">
      <alignment vertical="center" wrapText="1"/>
    </xf>
    <xf numFmtId="182" fontId="74" fillId="0" borderId="0" xfId="0" applyNumberFormat="1" applyFont="1" applyAlignment="1">
      <alignment horizontal="center" vertical="center" wrapText="1"/>
    </xf>
    <xf numFmtId="0" fontId="73" fillId="0" borderId="4" xfId="0" applyFont="1" applyFill="1" applyBorder="1" applyAlignment="1">
      <alignment horizontal="center" vertical="center" wrapText="1"/>
    </xf>
    <xf numFmtId="0" fontId="77" fillId="0" borderId="0" xfId="0" applyFont="1" applyAlignment="1">
      <alignment vertical="center" wrapText="1"/>
    </xf>
    <xf numFmtId="0" fontId="74" fillId="0" borderId="4" xfId="0" applyFont="1" applyBorder="1" applyAlignment="1">
      <alignment horizontal="center" vertical="center" wrapText="1"/>
    </xf>
    <xf numFmtId="182" fontId="73" fillId="0" borderId="0" xfId="0" applyNumberFormat="1" applyFont="1" applyAlignment="1">
      <alignment vertical="center" wrapText="1"/>
    </xf>
    <xf numFmtId="182" fontId="77" fillId="0" borderId="0" xfId="0" applyNumberFormat="1" applyFont="1" applyAlignment="1">
      <alignment vertical="center" wrapText="1"/>
    </xf>
    <xf numFmtId="0" fontId="73" fillId="29" borderId="4" xfId="0" applyFont="1" applyFill="1" applyBorder="1" applyAlignment="1">
      <alignment horizontal="center"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9" borderId="4" xfId="0" applyFont="1" applyFill="1" applyBorder="1" applyAlignment="1">
      <alignment horizontal="left" vertical="center" wrapText="1"/>
    </xf>
    <xf numFmtId="0" fontId="73" fillId="29" borderId="4" xfId="0" applyFont="1" applyFill="1" applyBorder="1" applyAlignment="1">
      <alignment horizontal="left" vertical="center" wrapText="1"/>
    </xf>
    <xf numFmtId="0" fontId="74" fillId="0" borderId="0" xfId="0" applyFont="1" applyAlignment="1">
      <alignment horizontal="center" vertical="center" wrapText="1"/>
    </xf>
    <xf numFmtId="183" fontId="78" fillId="29" borderId="6" xfId="74" applyNumberFormat="1" applyFont="1" applyFill="1" applyBorder="1" applyAlignment="1">
      <alignment horizontal="center" vertical="center" wrapText="1"/>
    </xf>
    <xf numFmtId="183" fontId="78" fillId="29" borderId="4" xfId="74" applyNumberFormat="1" applyFont="1" applyFill="1" applyBorder="1" applyAlignment="1">
      <alignment horizontal="center" vertical="center" wrapText="1"/>
    </xf>
    <xf numFmtId="0" fontId="73" fillId="29" borderId="0" xfId="0" applyFont="1" applyFill="1" applyAlignment="1">
      <alignment horizontal="center" vertical="center" wrapText="1"/>
    </xf>
    <xf numFmtId="0" fontId="74" fillId="29" borderId="0" xfId="0" applyFont="1" applyFill="1" applyAlignment="1">
      <alignment horizontal="center" vertical="center" wrapText="1"/>
    </xf>
    <xf numFmtId="0" fontId="73" fillId="28" borderId="0" xfId="0" applyFont="1" applyFill="1" applyAlignment="1">
      <alignment vertical="center" wrapText="1"/>
    </xf>
    <xf numFmtId="3" fontId="73" fillId="0" borderId="4" xfId="74" applyNumberFormat="1" applyFont="1" applyFill="1" applyBorder="1" applyAlignment="1">
      <alignment horizontal="right" vertical="center" wrapText="1"/>
    </xf>
    <xf numFmtId="3" fontId="73" fillId="0" borderId="4" xfId="74" applyNumberFormat="1" applyFont="1" applyFill="1" applyBorder="1" applyAlignment="1">
      <alignment horizontal="right" vertical="center"/>
    </xf>
    <xf numFmtId="3" fontId="73" fillId="29" borderId="4" xfId="74" applyNumberFormat="1" applyFont="1" applyFill="1" applyBorder="1" applyAlignment="1">
      <alignment horizontal="right" vertical="center" wrapText="1"/>
    </xf>
    <xf numFmtId="3" fontId="73" fillId="29" borderId="4" xfId="74" applyNumberFormat="1" applyFont="1" applyFill="1" applyBorder="1" applyAlignment="1">
      <alignment horizontal="right" vertical="center"/>
    </xf>
    <xf numFmtId="3" fontId="73" fillId="0" borderId="4" xfId="74" applyNumberFormat="1" applyFont="1" applyBorder="1" applyAlignment="1">
      <alignment horizontal="right" vertical="center" wrapText="1"/>
    </xf>
    <xf numFmtId="3" fontId="74" fillId="0" borderId="4" xfId="74" applyNumberFormat="1" applyFont="1" applyBorder="1" applyAlignment="1">
      <alignment horizontal="right" vertical="center" wrapText="1"/>
    </xf>
    <xf numFmtId="3" fontId="77" fillId="0" borderId="4" xfId="74" applyNumberFormat="1" applyFont="1" applyBorder="1" applyAlignment="1">
      <alignment horizontal="right" vertical="center" wrapText="1"/>
    </xf>
    <xf numFmtId="3" fontId="75" fillId="0" borderId="4" xfId="74" applyNumberFormat="1" applyFont="1" applyBorder="1" applyAlignment="1">
      <alignment horizontal="right" vertical="center" wrapText="1"/>
    </xf>
    <xf numFmtId="0" fontId="74" fillId="0" borderId="4" xfId="0" applyFont="1" applyBorder="1" applyAlignment="1">
      <alignment horizontal="center" vertical="center" wrapText="1"/>
    </xf>
    <xf numFmtId="0" fontId="79" fillId="0" borderId="0" xfId="0" applyFont="1" applyAlignment="1">
      <alignment horizontal="center" vertical="center" wrapText="1"/>
    </xf>
    <xf numFmtId="0" fontId="73" fillId="29" borderId="4" xfId="0" applyFont="1" applyFill="1" applyBorder="1" applyAlignment="1">
      <alignment vertical="center" wrapText="1"/>
    </xf>
    <xf numFmtId="0" fontId="77" fillId="29" borderId="4" xfId="0" applyFont="1" applyFill="1" applyBorder="1" applyAlignment="1">
      <alignment vertical="center" wrapText="1"/>
    </xf>
    <xf numFmtId="0" fontId="75" fillId="29" borderId="4" xfId="0" applyFont="1" applyFill="1" applyBorder="1" applyAlignment="1">
      <alignment horizontal="center" vertical="center" wrapText="1"/>
    </xf>
    <xf numFmtId="0" fontId="75" fillId="29" borderId="4" xfId="0" applyFont="1" applyFill="1" applyBorder="1" applyAlignment="1">
      <alignment horizontal="left" vertical="center" wrapText="1"/>
    </xf>
    <xf numFmtId="0" fontId="73" fillId="29" borderId="0" xfId="0" applyFont="1" applyFill="1" applyAlignment="1">
      <alignment vertical="center" wrapText="1"/>
    </xf>
    <xf numFmtId="0" fontId="77" fillId="0" borderId="4" xfId="0" applyFont="1" applyBorder="1" applyAlignment="1">
      <alignment horizontal="center" vertical="center" wrapText="1"/>
    </xf>
    <xf numFmtId="3" fontId="22" fillId="29" borderId="4" xfId="74" applyNumberFormat="1" applyFont="1" applyFill="1" applyBorder="1" applyAlignment="1">
      <alignment horizontal="right" vertical="center" wrapText="1"/>
    </xf>
    <xf numFmtId="3" fontId="74" fillId="28" borderId="4" xfId="74" applyNumberFormat="1" applyFont="1" applyFill="1" applyBorder="1" applyAlignment="1">
      <alignment horizontal="right" vertical="center" wrapText="1"/>
    </xf>
    <xf numFmtId="0" fontId="74" fillId="7" borderId="4" xfId="0" applyFont="1" applyFill="1" applyBorder="1" applyAlignment="1">
      <alignment horizontal="center" vertical="center" wrapText="1"/>
    </xf>
    <xf numFmtId="3" fontId="74" fillId="7" borderId="4" xfId="74" applyNumberFormat="1" applyFont="1" applyFill="1" applyBorder="1" applyAlignment="1">
      <alignment horizontal="right" vertical="center" wrapText="1"/>
    </xf>
    <xf numFmtId="0" fontId="73" fillId="0"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3" fontId="73" fillId="28" borderId="4" xfId="74" applyNumberFormat="1" applyFont="1" applyFill="1" applyBorder="1" applyAlignment="1">
      <alignment horizontal="right" vertical="center" wrapText="1"/>
    </xf>
    <xf numFmtId="0" fontId="79" fillId="28" borderId="0" xfId="0" applyFont="1" applyFill="1" applyAlignment="1">
      <alignment horizontal="center" vertical="center" wrapText="1"/>
    </xf>
    <xf numFmtId="3" fontId="77" fillId="28" borderId="4" xfId="74" applyNumberFormat="1" applyFont="1" applyFill="1" applyBorder="1" applyAlignment="1">
      <alignment horizontal="right" vertical="center" wrapText="1"/>
    </xf>
    <xf numFmtId="3" fontId="75" fillId="28" borderId="4" xfId="74" applyNumberFormat="1" applyFont="1" applyFill="1" applyBorder="1" applyAlignment="1">
      <alignment horizontal="right" vertical="center" wrapText="1"/>
    </xf>
    <xf numFmtId="0" fontId="73" fillId="28" borderId="4" xfId="0" applyFont="1" applyFill="1" applyBorder="1" applyAlignment="1">
      <alignment horizontal="center" vertical="center" wrapText="1"/>
    </xf>
    <xf numFmtId="0" fontId="73" fillId="0" borderId="0" xfId="0" applyFont="1" applyFill="1" applyAlignment="1">
      <alignment horizontal="center" vertical="center" wrapText="1"/>
    </xf>
    <xf numFmtId="183" fontId="78" fillId="0" borderId="6" xfId="74" applyNumberFormat="1" applyFont="1" applyFill="1" applyBorder="1" applyAlignment="1">
      <alignment horizontal="center" vertical="center" wrapText="1"/>
    </xf>
    <xf numFmtId="183" fontId="78" fillId="0" borderId="4" xfId="74" applyNumberFormat="1" applyFont="1" applyFill="1" applyBorder="1" applyAlignment="1">
      <alignment horizontal="center"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6" fillId="0" borderId="0" xfId="0" applyFont="1" applyAlignment="1">
      <alignment horizontal="right" vertical="center" wrapText="1"/>
    </xf>
    <xf numFmtId="0" fontId="74" fillId="28" borderId="4" xfId="0" applyFont="1" applyFill="1" applyBorder="1" applyAlignment="1">
      <alignment horizontal="center" vertical="center" wrapText="1"/>
    </xf>
    <xf numFmtId="0" fontId="74" fillId="30" borderId="4" xfId="0" applyFont="1" applyFill="1" applyBorder="1" applyAlignment="1">
      <alignment horizontal="center" vertical="center" wrapText="1"/>
    </xf>
    <xf numFmtId="0" fontId="74" fillId="30" borderId="4" xfId="0" applyFont="1" applyFill="1" applyBorder="1" applyAlignment="1">
      <alignment horizontal="left" vertical="center" wrapText="1"/>
    </xf>
    <xf numFmtId="3" fontId="74" fillId="30" borderId="4" xfId="74" applyNumberFormat="1" applyFont="1" applyFill="1" applyBorder="1" applyAlignment="1">
      <alignment horizontal="right" vertical="center" wrapText="1"/>
    </xf>
    <xf numFmtId="0" fontId="74" fillId="31" borderId="4" xfId="0" applyFont="1" applyFill="1" applyBorder="1" applyAlignment="1">
      <alignment horizontal="center" vertical="center" wrapText="1"/>
    </xf>
    <xf numFmtId="3" fontId="74" fillId="28" borderId="4" xfId="74" applyNumberFormat="1" applyFont="1" applyFill="1" applyBorder="1" applyAlignment="1">
      <alignment horizontal="right" vertical="center"/>
    </xf>
    <xf numFmtId="3" fontId="73" fillId="28" borderId="4" xfId="74" applyNumberFormat="1" applyFont="1" applyFill="1" applyBorder="1" applyAlignment="1">
      <alignment horizontal="right" vertical="center"/>
    </xf>
    <xf numFmtId="182" fontId="80" fillId="29" borderId="4" xfId="74" applyNumberFormat="1" applyFont="1" applyFill="1" applyBorder="1" applyAlignment="1">
      <alignment horizontal="center" vertical="center"/>
    </xf>
    <xf numFmtId="0" fontId="74" fillId="30" borderId="4" xfId="0" applyFont="1" applyFill="1" applyBorder="1" applyAlignment="1">
      <alignment horizontal="center" vertical="center"/>
    </xf>
    <xf numFmtId="3" fontId="73" fillId="0" borderId="0" xfId="0" applyNumberFormat="1" applyFont="1" applyAlignment="1">
      <alignment horizontal="center" vertical="center" wrapText="1"/>
    </xf>
    <xf numFmtId="0" fontId="74" fillId="27" borderId="4" xfId="0" applyFont="1" applyFill="1" applyBorder="1" applyAlignment="1">
      <alignment horizontal="left" vertical="center" wrapText="1"/>
    </xf>
    <xf numFmtId="3" fontId="74" fillId="27" borderId="4" xfId="74" applyNumberFormat="1" applyFont="1" applyFill="1" applyBorder="1" applyAlignment="1">
      <alignment horizontal="right" vertical="center"/>
    </xf>
    <xf numFmtId="0" fontId="74" fillId="8" borderId="4" xfId="0" applyFont="1" applyFill="1" applyBorder="1" applyAlignment="1">
      <alignment horizontal="center" vertical="center" wrapText="1"/>
    </xf>
    <xf numFmtId="3" fontId="74" fillId="8" borderId="4" xfId="74" applyNumberFormat="1" applyFont="1" applyFill="1" applyBorder="1" applyAlignment="1">
      <alignment horizontal="right" vertical="center"/>
    </xf>
    <xf numFmtId="3" fontId="21" fillId="0" borderId="4" xfId="74" applyNumberFormat="1" applyFont="1" applyBorder="1" applyAlignment="1">
      <alignment horizontal="center" vertical="center" wrapText="1"/>
    </xf>
    <xf numFmtId="3" fontId="74" fillId="0" borderId="4" xfId="0" applyNumberFormat="1" applyFont="1" applyBorder="1" applyAlignment="1">
      <alignment horizontal="center" vertical="center" wrapText="1"/>
    </xf>
    <xf numFmtId="3" fontId="74" fillId="28" borderId="4" xfId="0" applyNumberFormat="1" applyFont="1" applyFill="1" applyBorder="1" applyAlignment="1">
      <alignment horizontal="center" vertical="center" wrapText="1"/>
    </xf>
    <xf numFmtId="3" fontId="74" fillId="31" borderId="4" xfId="0" applyNumberFormat="1" applyFont="1" applyFill="1" applyBorder="1" applyAlignment="1">
      <alignment horizontal="center" vertical="center" wrapText="1"/>
    </xf>
    <xf numFmtId="0" fontId="75" fillId="0" borderId="4" xfId="0" applyFont="1" applyBorder="1" applyAlignment="1">
      <alignment horizontal="center" vertical="center" wrapText="1"/>
    </xf>
    <xf numFmtId="0" fontId="80" fillId="0" borderId="4" xfId="0" applyFont="1" applyBorder="1" applyAlignment="1">
      <alignment horizontal="center" vertical="center" wrapText="1"/>
    </xf>
    <xf numFmtId="0" fontId="80" fillId="29" borderId="4" xfId="0" applyFont="1" applyFill="1" applyBorder="1" applyAlignment="1">
      <alignment horizontal="left" vertical="center" wrapText="1"/>
    </xf>
    <xf numFmtId="0" fontId="80"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0" fontId="73" fillId="28" borderId="4" xfId="0" applyFont="1" applyFill="1" applyBorder="1" applyAlignment="1">
      <alignment vertical="center" wrapText="1"/>
    </xf>
    <xf numFmtId="0" fontId="80" fillId="28"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73" fillId="0" borderId="0" xfId="0" applyNumberFormat="1" applyFont="1" applyAlignment="1">
      <alignment vertical="center" wrapText="1"/>
    </xf>
    <xf numFmtId="3" fontId="73" fillId="0" borderId="0" xfId="0" applyNumberFormat="1" applyFont="1" applyFill="1" applyAlignment="1">
      <alignment vertical="center" wrapText="1"/>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0" fillId="28" borderId="0" xfId="0" applyFill="1" applyAlignment="1">
      <alignment vertical="center"/>
    </xf>
    <xf numFmtId="0" fontId="73" fillId="0" borderId="4" xfId="0" applyFont="1" applyBorder="1" applyAlignment="1">
      <alignment horizontal="left" vertical="center" wrapText="1"/>
    </xf>
    <xf numFmtId="3" fontId="73" fillId="0" borderId="4" xfId="0" applyNumberFormat="1" applyFont="1" applyBorder="1" applyAlignment="1">
      <alignment horizontal="center" vertical="center" wrapText="1"/>
    </xf>
    <xf numFmtId="3" fontId="22" fillId="0" borderId="4" xfId="74" applyNumberFormat="1" applyFont="1" applyBorder="1" applyAlignment="1">
      <alignment horizontal="center" vertical="center" wrapText="1"/>
    </xf>
    <xf numFmtId="3" fontId="74" fillId="0" borderId="4" xfId="74" applyNumberFormat="1" applyFont="1" applyFill="1" applyBorder="1" applyAlignment="1">
      <alignment horizontal="right" vertical="center"/>
    </xf>
    <xf numFmtId="0" fontId="79" fillId="0" borderId="0" xfId="0" applyFont="1" applyAlignment="1">
      <alignment horizontal="center"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0" fillId="0" borderId="0" xfId="0" applyNumberFormat="1" applyAlignment="1">
      <alignment vertical="center"/>
    </xf>
    <xf numFmtId="0" fontId="74" fillId="27" borderId="4" xfId="0" applyFont="1" applyFill="1" applyBorder="1" applyAlignment="1">
      <alignment horizontal="center" vertical="center" wrapText="1"/>
    </xf>
    <xf numFmtId="0" fontId="74" fillId="27" borderId="4" xfId="0" applyFont="1" applyFill="1" applyBorder="1" applyAlignment="1">
      <alignment horizontal="left" vertical="center" wrapText="1"/>
    </xf>
    <xf numFmtId="0" fontId="74" fillId="29" borderId="4" xfId="0" applyFont="1" applyFill="1" applyBorder="1" applyAlignment="1">
      <alignment horizontal="center" vertical="center" wrapText="1"/>
    </xf>
    <xf numFmtId="0" fontId="74" fillId="29" borderId="4" xfId="0" applyFont="1" applyFill="1" applyBorder="1" applyAlignment="1">
      <alignment horizontal="left" vertical="center" wrapText="1"/>
    </xf>
    <xf numFmtId="3" fontId="74" fillId="29" borderId="4" xfId="74" applyNumberFormat="1" applyFont="1" applyFill="1" applyBorder="1" applyAlignment="1">
      <alignment horizontal="right" vertical="center"/>
    </xf>
    <xf numFmtId="0" fontId="74" fillId="29" borderId="4" xfId="0" applyFont="1" applyFill="1" applyBorder="1" applyAlignment="1" quotePrefix="1">
      <alignment horizontal="center" vertical="center" wrapText="1"/>
    </xf>
    <xf numFmtId="180" fontId="25" fillId="0" borderId="4" xfId="0" applyNumberFormat="1" applyFont="1" applyFill="1" applyBorder="1" applyAlignment="1">
      <alignment horizontal="left" vertical="center" wrapText="1"/>
    </xf>
    <xf numFmtId="0" fontId="73" fillId="29" borderId="4" xfId="0" applyFont="1" applyFill="1" applyBorder="1" applyAlignment="1">
      <alignment horizontal="center" vertical="center" wrapText="1"/>
    </xf>
    <xf numFmtId="180" fontId="25" fillId="0" borderId="4" xfId="0" applyNumberFormat="1" applyFont="1" applyFill="1" applyBorder="1" applyAlignment="1">
      <alignment horizontal="center" vertical="center" wrapText="1"/>
    </xf>
    <xf numFmtId="179"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5" fillId="30" borderId="4" xfId="0" applyFont="1" applyFill="1" applyBorder="1" applyAlignment="1">
      <alignment vertical="center"/>
    </xf>
    <xf numFmtId="0" fontId="85" fillId="30" borderId="4" xfId="0" applyFont="1" applyFill="1" applyBorder="1" applyAlignment="1">
      <alignment horizontal="center" vertical="center"/>
    </xf>
    <xf numFmtId="0" fontId="85" fillId="28" borderId="4" xfId="0" applyFont="1" applyFill="1" applyBorder="1" applyAlignment="1">
      <alignment vertical="center"/>
    </xf>
    <xf numFmtId="0" fontId="76" fillId="29" borderId="5" xfId="0" applyFont="1" applyFill="1" applyBorder="1" applyAlignment="1">
      <alignment horizontal="center" vertical="center" wrapText="1"/>
    </xf>
    <xf numFmtId="0" fontId="77" fillId="29" borderId="4" xfId="0" applyFont="1" applyFill="1" applyBorder="1" applyAlignment="1" quotePrefix="1">
      <alignment horizontal="center" vertical="center" wrapText="1"/>
    </xf>
    <xf numFmtId="0" fontId="77" fillId="29"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3" fontId="77" fillId="28" borderId="4" xfId="74" applyNumberFormat="1" applyFont="1" applyFill="1" applyBorder="1" applyAlignment="1">
      <alignment horizontal="right" vertical="center" wrapText="1"/>
    </xf>
    <xf numFmtId="0" fontId="77" fillId="0" borderId="0" xfId="0" applyFont="1" applyAlignment="1">
      <alignment horizontal="center" vertical="center" wrapText="1"/>
    </xf>
    <xf numFmtId="3" fontId="77" fillId="0" borderId="4" xfId="74" applyNumberFormat="1" applyFont="1" applyBorder="1" applyAlignment="1">
      <alignment horizontal="right" vertical="center" wrapText="1"/>
    </xf>
    <xf numFmtId="0" fontId="74" fillId="0" borderId="4" xfId="0" applyFont="1" applyBorder="1" applyAlignment="1">
      <alignment horizontal="center" vertical="center" wrapText="1"/>
    </xf>
    <xf numFmtId="0" fontId="74" fillId="29" borderId="4" xfId="0" applyFont="1" applyFill="1" applyBorder="1" applyAlignment="1">
      <alignment horizontal="center" vertical="center" wrapText="1"/>
    </xf>
    <xf numFmtId="0" fontId="74" fillId="28" borderId="4" xfId="0" applyFont="1" applyFill="1" applyBorder="1" applyAlignment="1">
      <alignment horizontal="center" vertical="center" wrapText="1"/>
    </xf>
    <xf numFmtId="180" fontId="27" fillId="0" borderId="4" xfId="0" applyNumberFormat="1" applyFont="1" applyFill="1" applyBorder="1" applyAlignment="1">
      <alignment horizontal="left" vertical="center" wrapText="1"/>
    </xf>
    <xf numFmtId="180" fontId="27" fillId="0" borderId="4" xfId="0" applyNumberFormat="1" applyFont="1" applyFill="1" applyBorder="1" applyAlignment="1">
      <alignment horizontal="center" vertical="center" wrapText="1"/>
    </xf>
    <xf numFmtId="179" fontId="27" fillId="0" borderId="4" xfId="0" applyNumberFormat="1" applyFont="1" applyFill="1" applyBorder="1" applyAlignment="1">
      <alignment horizontal="center" vertical="center" wrapText="1"/>
    </xf>
    <xf numFmtId="0" fontId="74" fillId="28" borderId="4" xfId="0" applyFont="1" applyFill="1" applyBorder="1" applyAlignment="1">
      <alignment horizontal="center" vertical="center" wrapText="1"/>
    </xf>
    <xf numFmtId="0" fontId="74" fillId="29" borderId="0" xfId="0" applyFont="1" applyFill="1" applyAlignment="1">
      <alignment horizontal="center" vertical="center" wrapText="1"/>
    </xf>
    <xf numFmtId="3" fontId="74" fillId="27" borderId="7" xfId="74" applyNumberFormat="1" applyFont="1" applyFill="1" applyBorder="1" applyAlignment="1">
      <alignment horizontal="right" vertical="center"/>
    </xf>
    <xf numFmtId="3" fontId="74" fillId="27" borderId="6" xfId="74" applyNumberFormat="1" applyFont="1" applyFill="1" applyBorder="1" applyAlignment="1">
      <alignment horizontal="right" vertical="center"/>
    </xf>
    <xf numFmtId="3" fontId="74" fillId="27" borderId="0" xfId="74" applyNumberFormat="1" applyFont="1" applyFill="1" applyBorder="1" applyAlignment="1">
      <alignment horizontal="right" vertical="center"/>
    </xf>
    <xf numFmtId="0" fontId="74" fillId="0" borderId="4" xfId="0" applyFont="1" applyFill="1" applyBorder="1" applyAlignment="1">
      <alignment horizontal="left" vertical="center" wrapText="1"/>
    </xf>
    <xf numFmtId="0" fontId="74" fillId="0" borderId="4" xfId="0" applyFont="1" applyFill="1" applyBorder="1" applyAlignment="1">
      <alignment horizontal="center" vertical="center" wrapText="1"/>
    </xf>
    <xf numFmtId="0" fontId="74" fillId="0" borderId="0" xfId="0" applyFont="1" applyFill="1" applyAlignment="1">
      <alignment horizontal="center" vertical="center" wrapText="1"/>
    </xf>
    <xf numFmtId="0" fontId="86" fillId="0" borderId="4" xfId="0" applyFont="1" applyBorder="1" applyAlignment="1">
      <alignment horizontal="center"/>
    </xf>
    <xf numFmtId="0" fontId="87" fillId="0" borderId="4" xfId="0" applyFont="1" applyBorder="1" applyAlignment="1">
      <alignment horizontal="center" vertical="center"/>
    </xf>
    <xf numFmtId="3" fontId="87" fillId="0" borderId="4" xfId="0" applyNumberFormat="1" applyFont="1" applyBorder="1" applyAlignment="1">
      <alignment horizontal="center" vertical="center"/>
    </xf>
    <xf numFmtId="0" fontId="87" fillId="0" borderId="4" xfId="0" applyFont="1" applyBorder="1" applyAlignment="1">
      <alignment horizontal="left" vertical="center"/>
    </xf>
    <xf numFmtId="0" fontId="87" fillId="0" borderId="4" xfId="0" applyFont="1" applyBorder="1" applyAlignment="1">
      <alignment horizontal="left" vertical="center" wrapText="1"/>
    </xf>
    <xf numFmtId="3" fontId="87" fillId="0" borderId="4" xfId="0" applyNumberFormat="1" applyFont="1" applyBorder="1" applyAlignment="1">
      <alignment horizontal="left" vertical="center"/>
    </xf>
    <xf numFmtId="3" fontId="87" fillId="0" borderId="4" xfId="0" applyNumberFormat="1" applyFont="1" applyBorder="1" applyAlignment="1">
      <alignment horizontal="right" vertical="center"/>
    </xf>
    <xf numFmtId="0" fontId="77" fillId="0" borderId="4" xfId="0" applyFont="1" applyBorder="1" applyAlignment="1">
      <alignment horizontal="left" vertical="center" wrapText="1"/>
    </xf>
    <xf numFmtId="3" fontId="77"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3"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4"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69" fillId="29" borderId="4" xfId="0" applyFont="1" applyFill="1" applyBorder="1" applyAlignment="1">
      <alignment horizontal="center" vertical="center" wrapText="1"/>
    </xf>
    <xf numFmtId="0" fontId="82"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1"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0" fillId="29" borderId="4" xfId="0" applyFont="1" applyFill="1" applyBorder="1" applyAlignment="1">
      <alignment horizontal="center" vertical="center" wrapText="1"/>
    </xf>
    <xf numFmtId="3" fontId="88" fillId="30" borderId="4" xfId="74" applyNumberFormat="1" applyFont="1" applyFill="1" applyBorder="1" applyAlignment="1">
      <alignment vertical="center"/>
    </xf>
    <xf numFmtId="3" fontId="74" fillId="27" borderId="4" xfId="74" applyNumberFormat="1" applyFont="1" applyFill="1" applyBorder="1" applyAlignment="1">
      <alignment horizontal="right" vertical="center" wrapText="1"/>
    </xf>
    <xf numFmtId="3" fontId="75" fillId="0" borderId="4" xfId="74" applyNumberFormat="1" applyFont="1" applyFill="1" applyBorder="1" applyAlignment="1">
      <alignment horizontal="right" vertical="center" wrapText="1"/>
    </xf>
    <xf numFmtId="3" fontId="75" fillId="29" borderId="4" xfId="74" applyNumberFormat="1" applyFont="1" applyFill="1" applyBorder="1" applyAlignment="1">
      <alignment horizontal="right" vertical="center" wrapText="1"/>
    </xf>
    <xf numFmtId="3" fontId="77" fillId="0" borderId="4" xfId="74" applyNumberFormat="1" applyFont="1" applyFill="1" applyBorder="1" applyAlignment="1">
      <alignment horizontal="right" vertical="center" wrapText="1"/>
    </xf>
    <xf numFmtId="3" fontId="77" fillId="29" borderId="4" xfId="74" applyNumberFormat="1" applyFont="1" applyFill="1" applyBorder="1" applyAlignment="1">
      <alignment horizontal="right" vertical="center" wrapText="1"/>
    </xf>
    <xf numFmtId="3" fontId="22" fillId="29" borderId="4" xfId="74" applyNumberFormat="1" applyFont="1" applyFill="1" applyBorder="1" applyAlignment="1">
      <alignment horizontal="right" vertical="center" wrapText="1"/>
    </xf>
    <xf numFmtId="3" fontId="74" fillId="31" borderId="4" xfId="74" applyNumberFormat="1" applyFont="1" applyFill="1" applyBorder="1" applyAlignment="1">
      <alignment horizontal="right" vertical="center" wrapText="1"/>
    </xf>
    <xf numFmtId="3" fontId="69" fillId="29" borderId="4" xfId="74" applyNumberFormat="1" applyFont="1" applyFill="1" applyBorder="1" applyAlignment="1">
      <alignment vertical="center" wrapText="1"/>
    </xf>
    <xf numFmtId="3" fontId="20" fillId="29" borderId="4" xfId="74" applyNumberFormat="1" applyFont="1" applyFill="1" applyBorder="1" applyAlignment="1">
      <alignment horizontal="right" vertical="center" wrapText="1"/>
    </xf>
    <xf numFmtId="3" fontId="80" fillId="0" borderId="4" xfId="74" applyNumberFormat="1" applyFont="1" applyFill="1" applyBorder="1" applyAlignment="1">
      <alignment horizontal="right" vertical="center" wrapText="1"/>
    </xf>
    <xf numFmtId="3" fontId="80" fillId="28" borderId="4" xfId="74" applyNumberFormat="1" applyFont="1" applyFill="1" applyBorder="1" applyAlignment="1">
      <alignment horizontal="right" vertical="center" wrapText="1"/>
    </xf>
    <xf numFmtId="3" fontId="80" fillId="29" borderId="4" xfId="74" applyNumberFormat="1" applyFont="1" applyFill="1" applyBorder="1" applyAlignment="1">
      <alignment horizontal="right" vertical="center" wrapText="1"/>
    </xf>
    <xf numFmtId="3" fontId="69" fillId="28" borderId="4" xfId="74" applyNumberFormat="1" applyFont="1" applyFill="1" applyBorder="1" applyAlignment="1">
      <alignment vertical="center" wrapText="1"/>
    </xf>
    <xf numFmtId="3" fontId="74" fillId="29" borderId="4" xfId="74" applyNumberFormat="1" applyFont="1" applyFill="1" applyBorder="1" applyAlignment="1">
      <alignment horizontal="right" vertical="center"/>
    </xf>
    <xf numFmtId="3" fontId="77" fillId="29" borderId="4" xfId="74" applyNumberFormat="1" applyFont="1" applyFill="1" applyBorder="1" applyAlignment="1">
      <alignment horizontal="right" vertical="center"/>
    </xf>
    <xf numFmtId="3" fontId="77" fillId="28" borderId="4" xfId="74" applyNumberFormat="1" applyFont="1" applyFill="1" applyBorder="1" applyAlignment="1">
      <alignment horizontal="right" vertical="center"/>
    </xf>
    <xf numFmtId="3" fontId="25" fillId="0" borderId="4" xfId="74" applyNumberFormat="1" applyFont="1" applyFill="1" applyBorder="1" applyAlignment="1">
      <alignment horizontal="right" vertical="center"/>
    </xf>
    <xf numFmtId="3" fontId="75" fillId="29" borderId="4" xfId="74" applyNumberFormat="1" applyFont="1" applyFill="1" applyBorder="1" applyAlignment="1">
      <alignment horizontal="right" vertical="center"/>
    </xf>
    <xf numFmtId="3" fontId="75" fillId="28" borderId="4" xfId="74" applyNumberFormat="1" applyFont="1" applyFill="1" applyBorder="1" applyAlignment="1">
      <alignment horizontal="right" vertical="center"/>
    </xf>
    <xf numFmtId="3" fontId="74" fillId="0" borderId="4" xfId="0" applyNumberFormat="1" applyFont="1" applyBorder="1" applyAlignment="1">
      <alignment horizontal="center" vertical="center" wrapText="1"/>
    </xf>
    <xf numFmtId="0" fontId="79" fillId="0" borderId="0" xfId="0" applyFont="1" applyAlignment="1">
      <alignment horizontal="center" vertical="center" wrapText="1"/>
    </xf>
    <xf numFmtId="0" fontId="73" fillId="28" borderId="0" xfId="0" applyFont="1" applyFill="1" applyAlignment="1">
      <alignment horizontal="center" vertical="center" wrapText="1"/>
    </xf>
    <xf numFmtId="0" fontId="89" fillId="0" borderId="0" xfId="0" applyFont="1" applyAlignment="1">
      <alignment horizontal="center" vertical="center" wrapText="1"/>
    </xf>
    <xf numFmtId="4" fontId="90" fillId="0" borderId="0" xfId="0" applyNumberFormat="1" applyFont="1" applyAlignment="1">
      <alignment horizontal="center" vertical="center" wrapText="1"/>
    </xf>
    <xf numFmtId="0" fontId="90" fillId="0" borderId="0" xfId="0" applyFont="1" applyAlignment="1">
      <alignment horizontal="center" vertical="center" wrapText="1"/>
    </xf>
    <xf numFmtId="0" fontId="65" fillId="0" borderId="0" xfId="0" applyFont="1" applyAlignment="1">
      <alignment horizontal="center" vertical="center" wrapText="1"/>
    </xf>
    <xf numFmtId="0" fontId="91" fillId="0" borderId="0" xfId="0" applyFont="1" applyAlignment="1">
      <alignment horizontal="center" vertical="center" wrapText="1"/>
    </xf>
    <xf numFmtId="0" fontId="90" fillId="0" borderId="0" xfId="0" applyFont="1" applyAlignment="1">
      <alignment vertical="center" wrapText="1"/>
    </xf>
    <xf numFmtId="0" fontId="65" fillId="0" borderId="0" xfId="0" applyFont="1" applyAlignment="1">
      <alignment vertical="center" wrapText="1"/>
    </xf>
    <xf numFmtId="0" fontId="92" fillId="29" borderId="0" xfId="0" applyFont="1" applyFill="1" applyAlignment="1">
      <alignment horizontal="center" vertical="center" wrapText="1"/>
    </xf>
    <xf numFmtId="0" fontId="92" fillId="29" borderId="0" xfId="0" applyFont="1" applyFill="1" applyAlignment="1">
      <alignment horizontal="left" vertical="center" wrapText="1"/>
    </xf>
    <xf numFmtId="0" fontId="92" fillId="29" borderId="0" xfId="0" applyFont="1" applyFill="1" applyAlignment="1">
      <alignment vertical="center" wrapText="1"/>
    </xf>
    <xf numFmtId="0" fontId="93" fillId="0" borderId="0" xfId="0" applyFont="1" applyAlignment="1">
      <alignment horizontal="right" vertical="center" wrapText="1"/>
    </xf>
    <xf numFmtId="0" fontId="81" fillId="0" borderId="0" xfId="0" applyFont="1" applyAlignment="1">
      <alignment vertical="center" wrapText="1"/>
    </xf>
    <xf numFmtId="0" fontId="87" fillId="0" borderId="0" xfId="0" applyFont="1" applyAlignment="1">
      <alignment vertical="center" wrapText="1"/>
    </xf>
    <xf numFmtId="0" fontId="94" fillId="29" borderId="4" xfId="0" applyFont="1" applyFill="1" applyBorder="1" applyAlignment="1">
      <alignment horizontal="center" vertical="center" wrapText="1"/>
    </xf>
    <xf numFmtId="0" fontId="94" fillId="0" borderId="0" xfId="0" applyFont="1" applyAlignment="1">
      <alignment horizontal="right" vertical="center" wrapText="1"/>
    </xf>
    <xf numFmtId="0" fontId="95" fillId="0" borderId="0" xfId="0" applyFont="1" applyAlignment="1">
      <alignment vertical="center" wrapText="1"/>
    </xf>
    <xf numFmtId="0" fontId="86" fillId="0" borderId="0" xfId="0" applyFont="1" applyAlignment="1">
      <alignment vertical="center" wrapText="1"/>
    </xf>
    <xf numFmtId="0" fontId="95" fillId="0" borderId="0" xfId="0" applyFont="1" applyAlignment="1">
      <alignment horizontal="center" vertical="center" wrapText="1"/>
    </xf>
    <xf numFmtId="3" fontId="95" fillId="0" borderId="0" xfId="0" applyNumberFormat="1" applyFont="1" applyAlignment="1">
      <alignment horizontal="center" vertical="center" wrapText="1"/>
    </xf>
    <xf numFmtId="0" fontId="86" fillId="0" borderId="0" xfId="0" applyFont="1" applyAlignment="1">
      <alignment horizontal="center" vertical="center" wrapText="1"/>
    </xf>
    <xf numFmtId="182" fontId="95" fillId="0" borderId="0" xfId="0" applyNumberFormat="1" applyFont="1" applyAlignment="1">
      <alignment horizontal="center" vertical="center" wrapText="1"/>
    </xf>
    <xf numFmtId="0" fontId="29" fillId="29" borderId="4" xfId="0" applyFont="1" applyFill="1" applyBorder="1" applyAlignment="1">
      <alignment horizontal="center" vertical="center" wrapText="1"/>
    </xf>
    <xf numFmtId="3" fontId="29" fillId="29" borderId="4" xfId="74" applyNumberFormat="1" applyFont="1" applyFill="1" applyBorder="1" applyAlignment="1">
      <alignment horizontal="right" vertical="center" wrapText="1"/>
    </xf>
    <xf numFmtId="0" fontId="29" fillId="28" borderId="4" xfId="0" applyFont="1" applyFill="1" applyBorder="1" applyAlignment="1">
      <alignment horizontal="center" vertical="center" wrapText="1"/>
    </xf>
    <xf numFmtId="3" fontId="29" fillId="28" borderId="4" xfId="74" applyNumberFormat="1" applyFont="1" applyFill="1" applyBorder="1" applyAlignment="1">
      <alignment horizontal="right" vertical="center" wrapText="1"/>
    </xf>
    <xf numFmtId="3" fontId="29" fillId="29" borderId="4" xfId="74" applyNumberFormat="1" applyFont="1" applyFill="1" applyBorder="1" applyAlignment="1">
      <alignment horizontal="center" vertical="center" wrapText="1"/>
    </xf>
    <xf numFmtId="182" fontId="94" fillId="32" borderId="4" xfId="74" applyNumberFormat="1" applyFont="1" applyFill="1" applyBorder="1" applyAlignment="1">
      <alignment horizontal="center" vertical="center" wrapText="1"/>
    </xf>
    <xf numFmtId="0" fontId="29" fillId="29" borderId="4" xfId="0" applyFont="1" applyFill="1" applyBorder="1" applyAlignment="1">
      <alignment horizontal="left" vertical="center" wrapText="1"/>
    </xf>
    <xf numFmtId="182" fontId="94" fillId="0" borderId="4" xfId="74" applyNumberFormat="1" applyFont="1" applyFill="1" applyBorder="1" applyAlignment="1">
      <alignment horizontal="center" vertical="center" wrapText="1"/>
    </xf>
    <xf numFmtId="0" fontId="95" fillId="0" borderId="0" xfId="0" applyFont="1" applyFill="1" applyAlignment="1">
      <alignment horizontal="center" vertical="center" wrapText="1"/>
    </xf>
    <xf numFmtId="0" fontId="86" fillId="0" borderId="0" xfId="0" applyFont="1" applyFill="1" applyAlignment="1">
      <alignment horizontal="center" vertical="center" wrapText="1"/>
    </xf>
    <xf numFmtId="0" fontId="95" fillId="28" borderId="0" xfId="0" applyFont="1" applyFill="1" applyAlignment="1">
      <alignment horizontal="center" vertical="center" wrapText="1"/>
    </xf>
    <xf numFmtId="182" fontId="94" fillId="29" borderId="4" xfId="74" applyNumberFormat="1" applyFont="1" applyFill="1" applyBorder="1" applyAlignment="1">
      <alignment horizontal="center" vertical="center" wrapText="1"/>
    </xf>
    <xf numFmtId="0" fontId="95" fillId="29" borderId="0" xfId="0" applyFont="1" applyFill="1" applyAlignment="1">
      <alignment horizontal="center" vertical="center" wrapText="1"/>
    </xf>
    <xf numFmtId="0" fontId="86" fillId="29" borderId="0" xfId="0" applyFont="1" applyFill="1" applyAlignment="1">
      <alignment horizontal="center" vertical="center" wrapText="1"/>
    </xf>
    <xf numFmtId="0" fontId="20" fillId="29" borderId="4" xfId="0" applyFont="1" applyFill="1" applyBorder="1" applyAlignment="1">
      <alignment horizontal="left" vertical="center" wrapText="1"/>
    </xf>
    <xf numFmtId="3" fontId="20" fillId="28" borderId="4" xfId="74" applyNumberFormat="1" applyFont="1" applyFill="1" applyBorder="1" applyAlignment="1">
      <alignment horizontal="right" vertical="center" wrapText="1"/>
    </xf>
    <xf numFmtId="3" fontId="20" fillId="29" borderId="4" xfId="74" applyNumberFormat="1" applyFont="1" applyFill="1" applyBorder="1" applyAlignment="1">
      <alignment horizontal="center" vertical="center" wrapText="1"/>
    </xf>
    <xf numFmtId="182" fontId="92" fillId="29" borderId="4" xfId="74" applyNumberFormat="1" applyFont="1" applyFill="1" applyBorder="1" applyAlignment="1">
      <alignment horizontal="center" vertical="center" wrapText="1"/>
    </xf>
    <xf numFmtId="0" fontId="87" fillId="29" borderId="0" xfId="0" applyFont="1" applyFill="1" applyAlignment="1">
      <alignment vertical="center" wrapText="1"/>
    </xf>
    <xf numFmtId="0" fontId="81" fillId="29" borderId="0" xfId="0" applyFont="1" applyFill="1" applyAlignment="1">
      <alignment horizontal="center" vertical="center" wrapText="1"/>
    </xf>
    <xf numFmtId="0" fontId="87" fillId="29" borderId="0" xfId="0" applyFont="1" applyFill="1" applyAlignment="1">
      <alignment horizontal="center" vertical="center" wrapText="1"/>
    </xf>
    <xf numFmtId="0" fontId="81" fillId="29" borderId="0" xfId="0" applyFont="1" applyFill="1" applyAlignment="1">
      <alignment vertical="center" wrapText="1"/>
    </xf>
    <xf numFmtId="3" fontId="20" fillId="29" borderId="4" xfId="74" applyNumberFormat="1" applyFont="1" applyFill="1" applyBorder="1" applyAlignment="1">
      <alignment vertical="center" wrapText="1"/>
    </xf>
    <xf numFmtId="4" fontId="92" fillId="29" borderId="4" xfId="74" applyNumberFormat="1" applyFont="1" applyFill="1" applyBorder="1" applyAlignment="1">
      <alignment horizontal="right" vertical="center" wrapText="1"/>
    </xf>
    <xf numFmtId="0" fontId="96" fillId="0" borderId="0" xfId="0" applyFont="1" applyAlignment="1">
      <alignment vertical="center" wrapText="1"/>
    </xf>
    <xf numFmtId="0" fontId="87" fillId="0" borderId="0" xfId="0" applyFont="1" applyAlignment="1">
      <alignment horizontal="center" vertical="center" wrapText="1"/>
    </xf>
    <xf numFmtId="0" fontId="87" fillId="0" borderId="0" xfId="0" applyFont="1" applyAlignment="1">
      <alignment horizontal="left" vertical="center" wrapText="1"/>
    </xf>
    <xf numFmtId="0" fontId="87" fillId="28" borderId="0" xfId="0" applyFont="1" applyFill="1" applyAlignment="1">
      <alignment vertical="center" wrapText="1"/>
    </xf>
    <xf numFmtId="4" fontId="87" fillId="0" borderId="0" xfId="74" applyNumberFormat="1" applyFont="1" applyAlignment="1">
      <alignment vertical="center" wrapText="1"/>
    </xf>
    <xf numFmtId="0" fontId="87" fillId="28" borderId="0" xfId="0" applyFont="1" applyFill="1" applyAlignment="1">
      <alignment horizontal="center" vertical="center" wrapText="1"/>
    </xf>
    <xf numFmtId="4" fontId="87" fillId="28" borderId="0" xfId="74" applyNumberFormat="1" applyFont="1" applyFill="1" applyAlignment="1">
      <alignment vertical="center" wrapText="1"/>
    </xf>
    <xf numFmtId="183" fontId="20" fillId="29" borderId="4" xfId="74" applyNumberFormat="1" applyFont="1" applyFill="1" applyBorder="1" applyAlignment="1">
      <alignment horizontal="left" vertical="center" wrapText="1"/>
    </xf>
    <xf numFmtId="0" fontId="69" fillId="29" borderId="0" xfId="0" applyFont="1" applyFill="1" applyAlignment="1">
      <alignment horizontal="center" vertical="center" wrapText="1"/>
    </xf>
    <xf numFmtId="0" fontId="65" fillId="0" borderId="0" xfId="0" applyFont="1" applyAlignment="1">
      <alignment vertical="center"/>
    </xf>
    <xf numFmtId="0" fontId="92" fillId="0" borderId="0" xfId="0" applyFont="1" applyAlignment="1">
      <alignment horizontal="center" vertical="center"/>
    </xf>
    <xf numFmtId="0" fontId="92" fillId="0" borderId="0" xfId="0" applyFont="1" applyAlignment="1">
      <alignment vertical="center" wrapText="1"/>
    </xf>
    <xf numFmtId="0" fontId="87" fillId="0" borderId="0" xfId="0" applyFont="1" applyAlignment="1">
      <alignment vertical="center"/>
    </xf>
    <xf numFmtId="4" fontId="94" fillId="29" borderId="8" xfId="74" applyNumberFormat="1" applyFont="1" applyFill="1" applyBorder="1" applyAlignment="1">
      <alignment horizontal="center" vertical="center" wrapText="1"/>
    </xf>
    <xf numFmtId="4" fontId="94" fillId="29" borderId="7" xfId="74" applyNumberFormat="1" applyFont="1" applyFill="1" applyBorder="1" applyAlignment="1">
      <alignment horizontal="center" vertical="center" wrapText="1"/>
    </xf>
    <xf numFmtId="4" fontId="94" fillId="29" borderId="6" xfId="74" applyNumberFormat="1" applyFont="1" applyFill="1" applyBorder="1" applyAlignment="1">
      <alignment horizontal="center" vertical="center" wrapText="1"/>
    </xf>
    <xf numFmtId="4" fontId="94" fillId="29" borderId="4" xfId="74" applyNumberFormat="1" applyFont="1" applyFill="1" applyBorder="1" applyAlignment="1">
      <alignment horizontal="center" vertical="center" wrapText="1"/>
    </xf>
    <xf numFmtId="0" fontId="94" fillId="29" borderId="4" xfId="0" applyFont="1" applyFill="1" applyBorder="1" applyAlignment="1">
      <alignment horizontal="center" vertical="center"/>
    </xf>
    <xf numFmtId="3" fontId="94" fillId="29" borderId="4" xfId="74" applyNumberFormat="1" applyFont="1" applyFill="1" applyBorder="1" applyAlignment="1">
      <alignment horizontal="right" vertical="center"/>
    </xf>
    <xf numFmtId="0" fontId="93" fillId="29" borderId="4" xfId="0" applyFont="1" applyFill="1" applyBorder="1" applyAlignment="1">
      <alignment horizontal="center" vertical="center" wrapText="1"/>
    </xf>
    <xf numFmtId="0" fontId="86" fillId="0" borderId="0" xfId="0" applyFont="1" applyAlignment="1">
      <alignment vertical="center"/>
    </xf>
    <xf numFmtId="0" fontId="94" fillId="29" borderId="4" xfId="0" applyFont="1" applyFill="1" applyBorder="1" applyAlignment="1">
      <alignment horizontal="left" vertical="center" wrapText="1"/>
    </xf>
    <xf numFmtId="0" fontId="86" fillId="0" borderId="0" xfId="0" applyFont="1" applyFill="1" applyAlignment="1">
      <alignment horizontal="center" vertical="center"/>
    </xf>
    <xf numFmtId="182" fontId="86" fillId="0" borderId="0" xfId="0" applyNumberFormat="1" applyFont="1" applyFill="1" applyAlignment="1">
      <alignment horizontal="center" vertical="center"/>
    </xf>
    <xf numFmtId="0" fontId="92" fillId="29" borderId="4" xfId="0" applyFont="1" applyFill="1" applyBorder="1" applyAlignment="1">
      <alignment horizontal="center" vertical="center"/>
    </xf>
    <xf numFmtId="0" fontId="92" fillId="29" borderId="4" xfId="0" applyFont="1" applyFill="1" applyBorder="1" applyAlignment="1">
      <alignment horizontal="left" vertical="center" wrapText="1"/>
    </xf>
    <xf numFmtId="3" fontId="92" fillId="29" borderId="4" xfId="74" applyNumberFormat="1" applyFont="1" applyFill="1" applyBorder="1" applyAlignment="1">
      <alignment horizontal="right" vertical="center"/>
    </xf>
    <xf numFmtId="0" fontId="87" fillId="0" borderId="0" xfId="0" applyFont="1" applyFill="1" applyAlignment="1">
      <alignment horizontal="center" vertical="center"/>
    </xf>
    <xf numFmtId="182" fontId="87" fillId="0" borderId="0" xfId="0" applyNumberFormat="1" applyFont="1" applyFill="1" applyAlignment="1">
      <alignment horizontal="center" vertical="center"/>
    </xf>
    <xf numFmtId="0" fontId="92" fillId="29" borderId="4" xfId="0" applyFont="1" applyFill="1" applyBorder="1" applyAlignment="1" quotePrefix="1">
      <alignment horizontal="center" vertical="center"/>
    </xf>
    <xf numFmtId="0" fontId="92" fillId="29" borderId="4" xfId="0" applyFont="1" applyFill="1" applyBorder="1" applyAlignment="1">
      <alignment vertical="center" wrapText="1"/>
    </xf>
    <xf numFmtId="3" fontId="97" fillId="29" borderId="4" xfId="74" applyNumberFormat="1" applyFont="1" applyFill="1" applyBorder="1" applyAlignment="1">
      <alignment horizontal="right" vertical="center"/>
    </xf>
    <xf numFmtId="0" fontId="87" fillId="0" borderId="0" xfId="0" applyFont="1" applyFill="1" applyAlignment="1">
      <alignment vertical="center"/>
    </xf>
    <xf numFmtId="0" fontId="86" fillId="0" borderId="0" xfId="0" applyFont="1" applyAlignment="1">
      <alignment horizontal="center" vertical="center"/>
    </xf>
    <xf numFmtId="0" fontId="87" fillId="0" borderId="0" xfId="0" applyFont="1" applyAlignment="1">
      <alignment horizontal="center" vertical="center"/>
    </xf>
    <xf numFmtId="4" fontId="87" fillId="0" borderId="0" xfId="74" applyNumberFormat="1" applyFont="1" applyAlignment="1">
      <alignment vertical="center"/>
    </xf>
    <xf numFmtId="4" fontId="94" fillId="29" borderId="7" xfId="74" applyNumberFormat="1" applyFont="1" applyFill="1" applyBorder="1" applyAlignment="1">
      <alignment horizontal="center" vertical="center" wrapText="1"/>
    </xf>
    <xf numFmtId="4" fontId="94" fillId="29" borderId="9" xfId="74" applyNumberFormat="1" applyFont="1" applyFill="1" applyBorder="1" applyAlignment="1">
      <alignment horizontal="center" vertical="center" wrapText="1"/>
    </xf>
    <xf numFmtId="4" fontId="94" fillId="29" borderId="6" xfId="74" applyNumberFormat="1" applyFont="1" applyFill="1" applyBorder="1" applyAlignment="1">
      <alignment horizontal="center" vertical="center" wrapText="1"/>
    </xf>
    <xf numFmtId="4" fontId="94" fillId="29" borderId="8" xfId="74" applyNumberFormat="1" applyFont="1" applyFill="1" applyBorder="1" applyAlignment="1">
      <alignment horizontal="center" vertical="center" wrapText="1"/>
    </xf>
    <xf numFmtId="4" fontId="94" fillId="29" borderId="10" xfId="74" applyNumberFormat="1" applyFont="1" applyFill="1" applyBorder="1" applyAlignment="1">
      <alignment horizontal="center" vertical="center" wrapText="1"/>
    </xf>
    <xf numFmtId="0" fontId="89" fillId="0" borderId="0" xfId="0" applyFont="1" applyAlignment="1">
      <alignment horizontal="center" vertical="center"/>
    </xf>
    <xf numFmtId="0" fontId="93" fillId="0" borderId="0" xfId="0" applyFont="1" applyAlignment="1">
      <alignment horizontal="right" vertical="center"/>
    </xf>
    <xf numFmtId="0" fontId="94" fillId="29" borderId="4" xfId="0" applyFont="1" applyFill="1" applyBorder="1" applyAlignment="1">
      <alignment horizontal="center" vertical="center" wrapText="1"/>
    </xf>
    <xf numFmtId="0" fontId="91" fillId="0" borderId="0" xfId="0" applyFont="1" applyAlignment="1">
      <alignment horizontal="center" vertical="center"/>
    </xf>
    <xf numFmtId="4" fontId="94" fillId="29" borderId="4" xfId="74" applyNumberFormat="1" applyFont="1" applyFill="1" applyBorder="1" applyAlignment="1">
      <alignment horizontal="center" vertical="center" wrapText="1"/>
    </xf>
    <xf numFmtId="0" fontId="94" fillId="29" borderId="4" xfId="0" applyFont="1" applyFill="1" applyBorder="1" applyAlignment="1">
      <alignment horizontal="center" vertical="center"/>
    </xf>
    <xf numFmtId="0" fontId="92" fillId="29" borderId="4" xfId="0" applyFont="1" applyFill="1" applyBorder="1" applyAlignment="1">
      <alignment horizontal="center" vertical="center"/>
    </xf>
    <xf numFmtId="4" fontId="94" fillId="29" borderId="5" xfId="74" applyNumberFormat="1" applyFont="1" applyFill="1" applyBorder="1" applyAlignment="1">
      <alignment horizontal="center" vertical="center" wrapText="1"/>
    </xf>
    <xf numFmtId="0" fontId="29" fillId="29" borderId="4" xfId="0" applyFont="1" applyFill="1" applyBorder="1" applyAlignment="1">
      <alignment horizontal="center" vertical="center" wrapText="1"/>
    </xf>
    <xf numFmtId="0" fontId="29" fillId="28" borderId="4" xfId="0" applyFont="1" applyFill="1" applyBorder="1" applyAlignment="1">
      <alignment horizontal="center" vertical="center" wrapText="1"/>
    </xf>
    <xf numFmtId="4" fontId="29" fillId="29" borderId="4" xfId="74" applyNumberFormat="1" applyFont="1" applyFill="1" applyBorder="1" applyAlignment="1">
      <alignment horizontal="center" vertical="center" wrapText="1"/>
    </xf>
    <xf numFmtId="0" fontId="91" fillId="29" borderId="0" xfId="0" applyFont="1" applyFill="1" applyAlignment="1">
      <alignment horizontal="center" vertical="center" wrapText="1"/>
    </xf>
    <xf numFmtId="0" fontId="94" fillId="28" borderId="4" xfId="0" applyFont="1" applyFill="1" applyBorder="1" applyAlignment="1">
      <alignment horizontal="center" vertical="center" wrapText="1"/>
    </xf>
    <xf numFmtId="4" fontId="29" fillId="28" borderId="4" xfId="74" applyNumberFormat="1" applyFont="1" applyFill="1" applyBorder="1" applyAlignment="1">
      <alignment horizontal="center" vertical="center" wrapText="1"/>
    </xf>
    <xf numFmtId="0" fontId="89" fillId="29" borderId="0" xfId="0" applyFont="1" applyFill="1" applyAlignment="1">
      <alignment horizontal="center" vertical="center" wrapText="1"/>
    </xf>
    <xf numFmtId="0" fontId="93" fillId="29" borderId="0" xfId="0" applyFont="1" applyFill="1" applyAlignment="1">
      <alignment horizontal="right" vertical="center" wrapText="1"/>
    </xf>
    <xf numFmtId="0" fontId="29" fillId="29" borderId="6" xfId="0" applyFont="1" applyFill="1" applyBorder="1" applyAlignment="1">
      <alignment horizontal="center" vertical="center" wrapText="1"/>
    </xf>
    <xf numFmtId="0" fontId="94" fillId="0" borderId="4" xfId="0" applyFont="1" applyBorder="1" applyAlignment="1">
      <alignment horizontal="center" vertical="center" wrapText="1"/>
    </xf>
    <xf numFmtId="0" fontId="95" fillId="0" borderId="11" xfId="0" applyFont="1" applyBorder="1" applyAlignment="1">
      <alignment horizontal="center" vertical="center" wrapText="1"/>
    </xf>
    <xf numFmtId="0" fontId="94" fillId="0" borderId="6" xfId="0" applyFont="1" applyBorder="1" applyAlignment="1">
      <alignment horizontal="center" vertical="center" wrapText="1"/>
    </xf>
    <xf numFmtId="0" fontId="76" fillId="0" borderId="0" xfId="0" applyFont="1" applyAlignment="1">
      <alignment horizontal="right" vertical="center" wrapText="1"/>
    </xf>
    <xf numFmtId="0" fontId="79" fillId="0" borderId="0" xfId="0" applyFont="1" applyAlignment="1">
      <alignment horizontal="center" vertical="center" wrapText="1"/>
    </xf>
    <xf numFmtId="0" fontId="98" fillId="0" borderId="0" xfId="0" applyFont="1" applyAlignment="1">
      <alignment horizontal="center" vertical="center" wrapText="1"/>
    </xf>
    <xf numFmtId="0" fontId="76" fillId="0" borderId="0" xfId="0" applyFont="1" applyAlignment="1">
      <alignment horizontal="center" vertical="center" wrapText="1"/>
    </xf>
    <xf numFmtId="0" fontId="74" fillId="0" borderId="4" xfId="0" applyFont="1" applyBorder="1" applyAlignment="1">
      <alignment horizontal="center" vertical="center" wrapText="1"/>
    </xf>
    <xf numFmtId="3" fontId="74" fillId="28" borderId="4" xfId="0" applyNumberFormat="1" applyFont="1" applyFill="1" applyBorder="1" applyAlignment="1">
      <alignment horizontal="center" vertical="center" wrapText="1"/>
    </xf>
    <xf numFmtId="0" fontId="74" fillId="28" borderId="8" xfId="0" applyFont="1" applyFill="1" applyBorder="1" applyAlignment="1">
      <alignment horizontal="center" vertical="center" wrapText="1"/>
    </xf>
    <xf numFmtId="0" fontId="74" fillId="28" borderId="10" xfId="0" applyFont="1" applyFill="1" applyBorder="1" applyAlignment="1">
      <alignment horizontal="center" vertical="center" wrapText="1"/>
    </xf>
    <xf numFmtId="3" fontId="74" fillId="0" borderId="4" xfId="0" applyNumberFormat="1" applyFont="1" applyBorder="1" applyAlignment="1">
      <alignment horizontal="center" vertical="center" wrapText="1"/>
    </xf>
    <xf numFmtId="3" fontId="21" fillId="0" borderId="4" xfId="74" applyNumberFormat="1" applyFont="1" applyBorder="1" applyAlignment="1">
      <alignment horizontal="center" vertical="center" wrapText="1"/>
    </xf>
    <xf numFmtId="3" fontId="74" fillId="28" borderId="12" xfId="0" applyNumberFormat="1" applyFont="1" applyFill="1" applyBorder="1" applyAlignment="1">
      <alignment horizontal="center" vertical="center" wrapText="1"/>
    </xf>
    <xf numFmtId="3" fontId="74" fillId="28" borderId="13" xfId="0" applyNumberFormat="1" applyFont="1" applyFill="1" applyBorder="1" applyAlignment="1">
      <alignment horizontal="center" vertical="center" wrapText="1"/>
    </xf>
    <xf numFmtId="3" fontId="74" fillId="28" borderId="14" xfId="0" applyNumberFormat="1" applyFont="1" applyFill="1" applyBorder="1" applyAlignment="1">
      <alignment horizontal="center" vertical="center" wrapText="1"/>
    </xf>
    <xf numFmtId="3" fontId="74" fillId="28" borderId="15" xfId="0" applyNumberFormat="1" applyFont="1" applyFill="1" applyBorder="1" applyAlignment="1">
      <alignment horizontal="center" vertical="center" wrapText="1"/>
    </xf>
    <xf numFmtId="3" fontId="74" fillId="28" borderId="16" xfId="0" applyNumberFormat="1" applyFont="1" applyFill="1" applyBorder="1" applyAlignment="1">
      <alignment horizontal="center" vertical="center" wrapText="1"/>
    </xf>
    <xf numFmtId="3" fontId="74" fillId="28" borderId="17" xfId="0" applyNumberFormat="1" applyFont="1" applyFill="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3" fontId="0" fillId="28" borderId="11" xfId="0" applyNumberFormat="1" applyFill="1" applyBorder="1" applyAlignment="1">
      <alignment horizontal="center" vertical="center"/>
    </xf>
    <xf numFmtId="3" fontId="0" fillId="28" borderId="0" xfId="0" applyNumberFormat="1" applyFill="1" applyAlignment="1">
      <alignment horizontal="center" vertical="center"/>
    </xf>
    <xf numFmtId="0" fontId="99" fillId="0" borderId="13" xfId="0" applyFont="1" applyBorder="1" applyAlignment="1">
      <alignment horizontal="left" vertical="center"/>
    </xf>
    <xf numFmtId="0" fontId="99" fillId="0" borderId="0" xfId="0" applyFont="1" applyAlignment="1">
      <alignment horizontal="left" vertical="center"/>
    </xf>
    <xf numFmtId="0" fontId="76" fillId="0" borderId="16" xfId="0" applyFont="1" applyBorder="1" applyAlignment="1">
      <alignment horizontal="center" vertical="center" wrapText="1"/>
    </xf>
    <xf numFmtId="3" fontId="74" fillId="0" borderId="8" xfId="0" applyNumberFormat="1" applyFont="1" applyBorder="1" applyAlignment="1">
      <alignment horizontal="center" vertical="center" wrapText="1"/>
    </xf>
    <xf numFmtId="3" fontId="74" fillId="0" borderId="10" xfId="0" applyNumberFormat="1" applyFont="1" applyBorder="1" applyAlignment="1">
      <alignment horizontal="center" vertical="center" wrapText="1"/>
    </xf>
    <xf numFmtId="3" fontId="74" fillId="0" borderId="7" xfId="0" applyNumberFormat="1" applyFont="1" applyBorder="1" applyAlignment="1">
      <alignment horizontal="center" vertical="center" wrapText="1"/>
    </xf>
    <xf numFmtId="3" fontId="74" fillId="0" borderId="6" xfId="0" applyNumberFormat="1" applyFont="1" applyBorder="1" applyAlignment="1">
      <alignment horizontal="center" vertical="center" wrapText="1"/>
    </xf>
    <xf numFmtId="0" fontId="74" fillId="28" borderId="4" xfId="0" applyFont="1" applyFill="1" applyBorder="1" applyAlignment="1">
      <alignment horizontal="center" vertical="center" wrapText="1"/>
    </xf>
    <xf numFmtId="0" fontId="73" fillId="28" borderId="11" xfId="0" applyFont="1" applyFill="1" applyBorder="1" applyAlignment="1">
      <alignment horizontal="center" vertical="center" wrapText="1"/>
    </xf>
    <xf numFmtId="0" fontId="73" fillId="0" borderId="0" xfId="0" applyFont="1" applyAlignment="1">
      <alignment horizontal="left" vertical="center" wrapText="1"/>
    </xf>
    <xf numFmtId="0" fontId="74" fillId="0" borderId="6" xfId="0" applyFont="1" applyBorder="1" applyAlignment="1">
      <alignment horizontal="center" vertical="center" wrapText="1"/>
    </xf>
    <xf numFmtId="0" fontId="73" fillId="0" borderId="0" xfId="0" applyFont="1" applyBorder="1" applyAlignment="1">
      <alignment vertical="center" wrapText="1"/>
    </xf>
    <xf numFmtId="0" fontId="74" fillId="29" borderId="4" xfId="0" applyFont="1" applyFill="1" applyBorder="1" applyAlignment="1">
      <alignment horizontal="center"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omma" xfId="74"/>
    <cellStyle name="Comma [0]" xfId="75"/>
    <cellStyle name="Comma 2" xfId="76"/>
    <cellStyle name="Currency" xfId="77"/>
    <cellStyle name="Currency [0]" xfId="78"/>
    <cellStyle name="Check Cell"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N27"/>
  <sheetViews>
    <sheetView showZeros="0" tabSelected="1" zoomScale="70" zoomScaleNormal="70" zoomScalePageLayoutView="0" workbookViewId="0" topLeftCell="A1">
      <selection activeCell="F9" sqref="F9:F11"/>
    </sheetView>
  </sheetViews>
  <sheetFormatPr defaultColWidth="9.140625" defaultRowHeight="15"/>
  <cols>
    <col min="1" max="1" width="7.00390625" style="275" customWidth="1"/>
    <col min="2" max="2" width="67.7109375" style="208" customWidth="1"/>
    <col min="3" max="3" width="29.00390625" style="276" hidden="1" customWidth="1"/>
    <col min="4" max="4" width="22.140625" style="276" hidden="1" customWidth="1"/>
    <col min="5" max="5" width="24.28125" style="276" hidden="1" customWidth="1"/>
    <col min="6" max="6" width="24.28125" style="276" customWidth="1"/>
    <col min="7" max="7" width="23.00390625" style="276" customWidth="1"/>
    <col min="8" max="8" width="17.421875" style="276" customWidth="1"/>
    <col min="9" max="9" width="19.8515625" style="276" customWidth="1"/>
    <col min="10" max="10" width="19.140625" style="276" customWidth="1"/>
    <col min="11" max="11" width="19.140625" style="276" hidden="1" customWidth="1"/>
    <col min="12" max="12" width="23.140625" style="275" customWidth="1"/>
    <col min="13" max="13" width="9.140625" style="253" customWidth="1"/>
    <col min="14" max="14" width="9.421875" style="253" bestFit="1" customWidth="1"/>
    <col min="15" max="16384" width="9.140625" style="253" customWidth="1"/>
  </cols>
  <sheetData>
    <row r="1" spans="1:12" s="250" customFormat="1" ht="18.75">
      <c r="A1" s="282" t="s">
        <v>292</v>
      </c>
      <c r="B1" s="282"/>
      <c r="C1" s="282"/>
      <c r="D1" s="282"/>
      <c r="E1" s="282"/>
      <c r="F1" s="282"/>
      <c r="G1" s="282"/>
      <c r="H1" s="282"/>
      <c r="I1" s="282"/>
      <c r="J1" s="282"/>
      <c r="K1" s="282"/>
      <c r="L1" s="282"/>
    </row>
    <row r="2" spans="1:12" s="250" customFormat="1" ht="22.5" customHeight="1">
      <c r="A2" s="285" t="s">
        <v>295</v>
      </c>
      <c r="B2" s="285"/>
      <c r="C2" s="285"/>
      <c r="D2" s="285"/>
      <c r="E2" s="285"/>
      <c r="F2" s="285"/>
      <c r="G2" s="285"/>
      <c r="H2" s="285"/>
      <c r="I2" s="285"/>
      <c r="J2" s="285"/>
      <c r="K2" s="285"/>
      <c r="L2" s="285"/>
    </row>
    <row r="3" spans="1:12" s="250" customFormat="1" ht="22.5" customHeight="1" hidden="1">
      <c r="A3" s="285" t="s">
        <v>219</v>
      </c>
      <c r="B3" s="285"/>
      <c r="C3" s="285"/>
      <c r="D3" s="285"/>
      <c r="E3" s="285"/>
      <c r="F3" s="285"/>
      <c r="G3" s="285"/>
      <c r="H3" s="285"/>
      <c r="I3" s="285"/>
      <c r="J3" s="285"/>
      <c r="K3" s="285"/>
      <c r="L3" s="285"/>
    </row>
    <row r="4" spans="1:12" s="250" customFormat="1" ht="22.5" customHeight="1" hidden="1">
      <c r="A4" s="285" t="s">
        <v>211</v>
      </c>
      <c r="B4" s="285"/>
      <c r="C4" s="285"/>
      <c r="D4" s="285"/>
      <c r="E4" s="285"/>
      <c r="F4" s="285"/>
      <c r="G4" s="285"/>
      <c r="H4" s="285"/>
      <c r="I4" s="285"/>
      <c r="J4" s="285"/>
      <c r="K4" s="285"/>
      <c r="L4" s="285"/>
    </row>
    <row r="5" spans="1:12" s="250" customFormat="1" ht="22.5" customHeight="1" hidden="1">
      <c r="A5" s="285" t="s">
        <v>212</v>
      </c>
      <c r="B5" s="285"/>
      <c r="C5" s="285"/>
      <c r="D5" s="285"/>
      <c r="E5" s="285"/>
      <c r="F5" s="285"/>
      <c r="G5" s="285"/>
      <c r="H5" s="285"/>
      <c r="I5" s="285"/>
      <c r="J5" s="285"/>
      <c r="K5" s="285"/>
      <c r="L5" s="285"/>
    </row>
    <row r="6" spans="1:12" ht="24" customHeight="1">
      <c r="A6" s="251"/>
      <c r="B6" s="252"/>
      <c r="C6" s="283" t="s">
        <v>210</v>
      </c>
      <c r="D6" s="283"/>
      <c r="E6" s="283"/>
      <c r="F6" s="283"/>
      <c r="G6" s="283"/>
      <c r="H6" s="283"/>
      <c r="I6" s="283"/>
      <c r="J6" s="283"/>
      <c r="K6" s="283"/>
      <c r="L6" s="283"/>
    </row>
    <row r="7" spans="1:12" ht="35.25" customHeight="1">
      <c r="A7" s="284" t="s">
        <v>1</v>
      </c>
      <c r="B7" s="284" t="s">
        <v>206</v>
      </c>
      <c r="C7" s="286" t="s">
        <v>207</v>
      </c>
      <c r="D7" s="286"/>
      <c r="E7" s="286"/>
      <c r="F7" s="277" t="s">
        <v>249</v>
      </c>
      <c r="G7" s="278"/>
      <c r="H7" s="278"/>
      <c r="I7" s="278"/>
      <c r="J7" s="278"/>
      <c r="K7" s="279"/>
      <c r="L7" s="284" t="s">
        <v>3</v>
      </c>
    </row>
    <row r="8" spans="1:12" ht="25.5" customHeight="1">
      <c r="A8" s="284"/>
      <c r="B8" s="284"/>
      <c r="C8" s="286" t="s">
        <v>25</v>
      </c>
      <c r="D8" s="286"/>
      <c r="E8" s="286"/>
      <c r="F8" s="277" t="s">
        <v>25</v>
      </c>
      <c r="G8" s="278"/>
      <c r="H8" s="278"/>
      <c r="I8" s="278"/>
      <c r="J8" s="278"/>
      <c r="K8" s="279"/>
      <c r="L8" s="284"/>
    </row>
    <row r="9" spans="1:12" ht="25.5" customHeight="1">
      <c r="A9" s="284"/>
      <c r="B9" s="284"/>
      <c r="C9" s="254"/>
      <c r="D9" s="255"/>
      <c r="E9" s="256"/>
      <c r="F9" s="280" t="s">
        <v>221</v>
      </c>
      <c r="G9" s="277" t="s">
        <v>127</v>
      </c>
      <c r="H9" s="278"/>
      <c r="I9" s="278"/>
      <c r="J9" s="279"/>
      <c r="K9" s="280" t="s">
        <v>220</v>
      </c>
      <c r="L9" s="284"/>
    </row>
    <row r="10" spans="1:12" ht="25.5" customHeight="1">
      <c r="A10" s="284"/>
      <c r="B10" s="284"/>
      <c r="C10" s="280" t="s">
        <v>12</v>
      </c>
      <c r="D10" s="277" t="s">
        <v>15</v>
      </c>
      <c r="E10" s="279"/>
      <c r="F10" s="289"/>
      <c r="G10" s="286" t="s">
        <v>12</v>
      </c>
      <c r="H10" s="286" t="s">
        <v>15</v>
      </c>
      <c r="I10" s="286"/>
      <c r="J10" s="286"/>
      <c r="K10" s="289"/>
      <c r="L10" s="284"/>
    </row>
    <row r="11" spans="1:12" ht="72.75" customHeight="1">
      <c r="A11" s="284"/>
      <c r="B11" s="284"/>
      <c r="C11" s="281"/>
      <c r="D11" s="257" t="s">
        <v>20</v>
      </c>
      <c r="E11" s="257" t="s">
        <v>136</v>
      </c>
      <c r="F11" s="281"/>
      <c r="G11" s="286"/>
      <c r="H11" s="257" t="s">
        <v>20</v>
      </c>
      <c r="I11" s="257" t="s">
        <v>215</v>
      </c>
      <c r="J11" s="257" t="s">
        <v>136</v>
      </c>
      <c r="K11" s="281"/>
      <c r="L11" s="284"/>
    </row>
    <row r="12" spans="1:12" s="261" customFormat="1" ht="37.5" customHeight="1">
      <c r="A12" s="258"/>
      <c r="B12" s="209" t="s">
        <v>209</v>
      </c>
      <c r="C12" s="259" t="e">
        <f aca="true" t="shared" si="0" ref="C12:J12">C13+C25</f>
        <v>#REF!</v>
      </c>
      <c r="D12" s="259" t="e">
        <f t="shared" si="0"/>
        <v>#REF!</v>
      </c>
      <c r="E12" s="259" t="e">
        <f t="shared" si="0"/>
        <v>#REF!</v>
      </c>
      <c r="F12" s="259">
        <f t="shared" si="0"/>
        <v>87802.244993</v>
      </c>
      <c r="G12" s="259">
        <f t="shared" si="0"/>
        <v>87802.244993</v>
      </c>
      <c r="H12" s="259">
        <f t="shared" si="0"/>
        <v>85139.244993</v>
      </c>
      <c r="I12" s="259">
        <f t="shared" si="0"/>
        <v>0</v>
      </c>
      <c r="J12" s="259">
        <f t="shared" si="0"/>
        <v>2663</v>
      </c>
      <c r="K12" s="259"/>
      <c r="L12" s="260"/>
    </row>
    <row r="13" spans="1:12" s="261" customFormat="1" ht="45" customHeight="1">
      <c r="A13" s="258" t="s">
        <v>4</v>
      </c>
      <c r="B13" s="262" t="s">
        <v>24</v>
      </c>
      <c r="C13" s="259" t="e">
        <f>C14+#REF!</f>
        <v>#REF!</v>
      </c>
      <c r="D13" s="259" t="e">
        <f>D14+#REF!</f>
        <v>#REF!</v>
      </c>
      <c r="E13" s="259" t="e">
        <f>E14+#REF!</f>
        <v>#REF!</v>
      </c>
      <c r="F13" s="259">
        <f>G13+K13</f>
        <v>55744.244993</v>
      </c>
      <c r="G13" s="259">
        <f>G14</f>
        <v>55744.244993</v>
      </c>
      <c r="H13" s="259">
        <f>H14</f>
        <v>55744.244993</v>
      </c>
      <c r="I13" s="259">
        <f>I14</f>
        <v>0</v>
      </c>
      <c r="J13" s="259">
        <f>J14</f>
        <v>0</v>
      </c>
      <c r="K13" s="259"/>
      <c r="L13" s="258"/>
    </row>
    <row r="14" spans="1:14" s="263" customFormat="1" ht="38.25" customHeight="1">
      <c r="A14" s="258">
        <v>1</v>
      </c>
      <c r="B14" s="262" t="s">
        <v>48</v>
      </c>
      <c r="C14" s="259" t="e">
        <f>#REF!+#REF!+#REF!+#REF!+#REF!+#REF!+#REF!</f>
        <v>#REF!</v>
      </c>
      <c r="D14" s="259" t="e">
        <f>#REF!+#REF!+#REF!+#REF!+#REF!+#REF!+#REF!</f>
        <v>#REF!</v>
      </c>
      <c r="E14" s="259" t="e">
        <f>#REF!+#REF!+#REF!+#REF!+#REF!+#REF!+#REF!</f>
        <v>#REF!</v>
      </c>
      <c r="F14" s="259">
        <f aca="true" t="shared" si="1" ref="F14:K14">F15+F16+F21+F22+F23+F24</f>
        <v>55744.244993</v>
      </c>
      <c r="G14" s="259">
        <f t="shared" si="1"/>
        <v>55744.244993</v>
      </c>
      <c r="H14" s="259">
        <f t="shared" si="1"/>
        <v>55744.244993</v>
      </c>
      <c r="I14" s="259">
        <f t="shared" si="1"/>
        <v>0</v>
      </c>
      <c r="J14" s="259">
        <f t="shared" si="1"/>
        <v>0</v>
      </c>
      <c r="K14" s="259">
        <f t="shared" si="1"/>
        <v>0</v>
      </c>
      <c r="L14" s="288" t="s">
        <v>76</v>
      </c>
      <c r="N14" s="264"/>
    </row>
    <row r="15" spans="1:14" s="268" customFormat="1" ht="38.25" customHeight="1">
      <c r="A15" s="265" t="s">
        <v>26</v>
      </c>
      <c r="B15" s="266" t="str">
        <f>'B.02.PhanCap'!B12</f>
        <v>Chi đầu tư xây dựng cơ bản tập trung phân cấp NS huyện</v>
      </c>
      <c r="C15" s="267"/>
      <c r="D15" s="267"/>
      <c r="E15" s="267"/>
      <c r="F15" s="267">
        <f>G15+K15</f>
        <v>5926</v>
      </c>
      <c r="G15" s="267">
        <f>H15+I15+J15</f>
        <v>5926</v>
      </c>
      <c r="H15" s="267">
        <f>'B.02.PhanCap'!AP12</f>
        <v>5926</v>
      </c>
      <c r="I15" s="267">
        <v>0</v>
      </c>
      <c r="J15" s="267">
        <v>0</v>
      </c>
      <c r="K15" s="267">
        <v>0</v>
      </c>
      <c r="L15" s="288"/>
      <c r="N15" s="269"/>
    </row>
    <row r="16" spans="1:14" s="268" customFormat="1" ht="38.25" customHeight="1">
      <c r="A16" s="265" t="s">
        <v>27</v>
      </c>
      <c r="B16" s="266" t="str">
        <f>'B.02.PhanCap'!B35</f>
        <v>Nguồn thu tiền sử dụng đất trong cân đối</v>
      </c>
      <c r="C16" s="267"/>
      <c r="D16" s="267"/>
      <c r="E16" s="267"/>
      <c r="F16" s="267">
        <f aca="true" t="shared" si="2" ref="F16:F24">G16+K16</f>
        <v>34818.244993</v>
      </c>
      <c r="G16" s="267">
        <f aca="true" t="shared" si="3" ref="G16:G24">H16+I16+J16</f>
        <v>34818.244993</v>
      </c>
      <c r="H16" s="267">
        <f>'B.02.PhanCap'!AP35</f>
        <v>34818.244993</v>
      </c>
      <c r="I16" s="267"/>
      <c r="J16" s="267"/>
      <c r="K16" s="267"/>
      <c r="L16" s="288"/>
      <c r="N16" s="269"/>
    </row>
    <row r="17" spans="1:14" s="268" customFormat="1" ht="49.5">
      <c r="A17" s="270" t="s">
        <v>5</v>
      </c>
      <c r="B17" s="266" t="str">
        <f>'B.02.PhanCap'!B36</f>
        <v>Chi đo đạc, đăng ký đất đai, lập cơ sở dữ liệu hồ sơ địa chính và cấp giấy chứng nhận quyền sử dụng đất (đã trừ 2% dự phòng tăng lên do tăng chi cân đối nguồn thi tiền sử dụng đất)</v>
      </c>
      <c r="C17" s="267"/>
      <c r="D17" s="267"/>
      <c r="E17" s="267"/>
      <c r="F17" s="267">
        <f t="shared" si="2"/>
        <v>3133.68</v>
      </c>
      <c r="G17" s="267">
        <f t="shared" si="3"/>
        <v>3133.68</v>
      </c>
      <c r="H17" s="267">
        <f>'B.02.PhanCap'!AP36</f>
        <v>3133.68</v>
      </c>
      <c r="I17" s="267"/>
      <c r="J17" s="267"/>
      <c r="K17" s="267"/>
      <c r="L17" s="288"/>
      <c r="N17" s="269"/>
    </row>
    <row r="18" spans="1:14" s="268" customFormat="1" ht="49.5">
      <c r="A18" s="270" t="s">
        <v>5</v>
      </c>
      <c r="B18" s="266" t="str">
        <f>'B.02.PhanCap'!B37</f>
        <v>Chi thực hiện công tác quy hoạch, đo đạc, đăng ký quản lý đất đai, cấp giấy chứng nhận xây dựng cơ sở, đăng ký biến động, chỉnh lý hồ sơ địa chính và quy hoạch, kế hoạch sử dụng đất</v>
      </c>
      <c r="C18" s="267"/>
      <c r="D18" s="267"/>
      <c r="E18" s="267"/>
      <c r="F18" s="267">
        <f t="shared" si="2"/>
        <v>1000</v>
      </c>
      <c r="G18" s="267">
        <f t="shared" si="3"/>
        <v>1000</v>
      </c>
      <c r="H18" s="267">
        <f>'B.02.PhanCap'!AP37</f>
        <v>1000</v>
      </c>
      <c r="I18" s="267"/>
      <c r="J18" s="267"/>
      <c r="K18" s="267"/>
      <c r="L18" s="288"/>
      <c r="N18" s="269"/>
    </row>
    <row r="19" spans="1:14" s="268" customFormat="1" ht="16.5">
      <c r="A19" s="270" t="s">
        <v>5</v>
      </c>
      <c r="B19" s="266" t="str">
        <f>'B.02.PhanCap'!B38</f>
        <v>Chi đầu tư các sự án</v>
      </c>
      <c r="C19" s="267"/>
      <c r="D19" s="267"/>
      <c r="E19" s="267"/>
      <c r="F19" s="267">
        <f t="shared" si="2"/>
        <v>28234.564993</v>
      </c>
      <c r="G19" s="267">
        <f t="shared" si="3"/>
        <v>28234.564993</v>
      </c>
      <c r="H19" s="267">
        <f>'B.02.PhanCap'!AP38</f>
        <v>28234.564993</v>
      </c>
      <c r="I19" s="267"/>
      <c r="J19" s="267"/>
      <c r="K19" s="267"/>
      <c r="L19" s="288"/>
      <c r="N19" s="269"/>
    </row>
    <row r="20" spans="1:14" s="268" customFormat="1" ht="16.5">
      <c r="A20" s="270" t="s">
        <v>5</v>
      </c>
      <c r="B20" s="266" t="str">
        <f>'B.02.PhanCap'!B48</f>
        <v>Nguồn thu tiền sử dụng đất trong cân đối để lại cho xã</v>
      </c>
      <c r="C20" s="267"/>
      <c r="D20" s="267"/>
      <c r="E20" s="267"/>
      <c r="F20" s="267">
        <f t="shared" si="2"/>
        <v>2450</v>
      </c>
      <c r="G20" s="267">
        <f t="shared" si="3"/>
        <v>2450</v>
      </c>
      <c r="H20" s="267">
        <f>'B.02.PhanCap'!AP48</f>
        <v>2450</v>
      </c>
      <c r="I20" s="267"/>
      <c r="J20" s="267"/>
      <c r="K20" s="267"/>
      <c r="L20" s="288"/>
      <c r="N20" s="269"/>
    </row>
    <row r="21" spans="1:14" s="268" customFormat="1" ht="38.25" customHeight="1">
      <c r="A21" s="265" t="s">
        <v>287</v>
      </c>
      <c r="B21" s="266" t="str">
        <f>'B.02.PhanCap'!B51</f>
        <v>Phân cấp hỗ trợ đầu tư chỉnh trang đô thị</v>
      </c>
      <c r="C21" s="267"/>
      <c r="D21" s="267"/>
      <c r="E21" s="267"/>
      <c r="F21" s="267">
        <f t="shared" si="2"/>
        <v>2000</v>
      </c>
      <c r="G21" s="267">
        <f t="shared" si="3"/>
        <v>2000</v>
      </c>
      <c r="H21" s="267">
        <f>'B.02.PhanCap'!AP51</f>
        <v>2000</v>
      </c>
      <c r="I21" s="267"/>
      <c r="J21" s="267"/>
      <c r="K21" s="267"/>
      <c r="L21" s="288"/>
      <c r="N21" s="269"/>
    </row>
    <row r="22" spans="1:12" s="273" customFormat="1" ht="45" customHeight="1">
      <c r="A22" s="265" t="s">
        <v>288</v>
      </c>
      <c r="B22" s="271" t="str">
        <f>'B.02.PhanCap'!B55</f>
        <v>Phân cấp hỗ trợ đầu tư xây dựng hạ tầng cụm công nghiệp</v>
      </c>
      <c r="C22" s="267">
        <v>5720</v>
      </c>
      <c r="D22" s="272">
        <v>5720</v>
      </c>
      <c r="E22" s="267"/>
      <c r="F22" s="267">
        <f t="shared" si="2"/>
        <v>2000</v>
      </c>
      <c r="G22" s="267">
        <f t="shared" si="3"/>
        <v>2000</v>
      </c>
      <c r="H22" s="272">
        <f>'B.02.PhanCap'!AP55</f>
        <v>2000</v>
      </c>
      <c r="I22" s="272"/>
      <c r="J22" s="267"/>
      <c r="K22" s="267"/>
      <c r="L22" s="288"/>
    </row>
    <row r="23" spans="1:12" s="273" customFormat="1" ht="28.5" customHeight="1">
      <c r="A23" s="265" t="s">
        <v>289</v>
      </c>
      <c r="B23" s="271" t="str">
        <f>'B.02.PhanCap'!B59</f>
        <v>Phân cấp hỗ trợ xây dựng nông thôn mới</v>
      </c>
      <c r="C23" s="267">
        <v>3000</v>
      </c>
      <c r="D23" s="272">
        <v>3000</v>
      </c>
      <c r="E23" s="267"/>
      <c r="F23" s="267">
        <f t="shared" si="2"/>
        <v>3500</v>
      </c>
      <c r="G23" s="267">
        <f t="shared" si="3"/>
        <v>3500</v>
      </c>
      <c r="H23" s="272">
        <f>'B.02.PhanCap'!AP59</f>
        <v>3500</v>
      </c>
      <c r="I23" s="272"/>
      <c r="J23" s="267"/>
      <c r="K23" s="267"/>
      <c r="L23" s="288"/>
    </row>
    <row r="24" spans="1:12" s="273" customFormat="1" ht="36" customHeight="1">
      <c r="A24" s="265" t="s">
        <v>290</v>
      </c>
      <c r="B24" s="271" t="str">
        <f>'B.02.PhanCap'!B65</f>
        <v>Phân cấp bổ sung khác </v>
      </c>
      <c r="C24" s="267">
        <v>10000</v>
      </c>
      <c r="D24" s="272">
        <v>10000</v>
      </c>
      <c r="E24" s="267"/>
      <c r="F24" s="267">
        <f t="shared" si="2"/>
        <v>7500</v>
      </c>
      <c r="G24" s="267">
        <f t="shared" si="3"/>
        <v>7500</v>
      </c>
      <c r="H24" s="272">
        <f>'B.02.PhanCap'!AP65</f>
        <v>7500</v>
      </c>
      <c r="I24" s="272"/>
      <c r="J24" s="267"/>
      <c r="K24" s="267"/>
      <c r="L24" s="288"/>
    </row>
    <row r="25" spans="1:12" s="274" customFormat="1" ht="45" customHeight="1">
      <c r="A25" s="258" t="s">
        <v>6</v>
      </c>
      <c r="B25" s="262" t="s">
        <v>137</v>
      </c>
      <c r="C25" s="259" t="e">
        <f>#REF!+#REF!</f>
        <v>#REF!</v>
      </c>
      <c r="D25" s="259" t="e">
        <f>#REF!+#REF!</f>
        <v>#REF!</v>
      </c>
      <c r="E25" s="259" t="e">
        <f>#REF!+#REF!</f>
        <v>#REF!</v>
      </c>
      <c r="F25" s="259">
        <f>F26+F27</f>
        <v>32058</v>
      </c>
      <c r="G25" s="259">
        <f>G26+G27</f>
        <v>32058</v>
      </c>
      <c r="H25" s="259">
        <f>H26+H27</f>
        <v>29395</v>
      </c>
      <c r="I25" s="259">
        <f>I26+I27</f>
        <v>0</v>
      </c>
      <c r="J25" s="259">
        <f>J26+J27</f>
        <v>2663</v>
      </c>
      <c r="K25" s="259"/>
      <c r="L25" s="287" t="s">
        <v>291</v>
      </c>
    </row>
    <row r="26" spans="1:12" s="273" customFormat="1" ht="45" customHeight="1">
      <c r="A26" s="265">
        <v>1</v>
      </c>
      <c r="B26" s="271" t="s">
        <v>293</v>
      </c>
      <c r="C26" s="267">
        <v>5720</v>
      </c>
      <c r="D26" s="272">
        <v>5720</v>
      </c>
      <c r="E26" s="267"/>
      <c r="F26" s="267">
        <f>G26+K26</f>
        <v>21944</v>
      </c>
      <c r="G26" s="267">
        <f>H26+I26+J26</f>
        <v>21944</v>
      </c>
      <c r="H26" s="272">
        <v>19885</v>
      </c>
      <c r="I26" s="272"/>
      <c r="J26" s="267">
        <v>2059</v>
      </c>
      <c r="K26" s="267"/>
      <c r="L26" s="287"/>
    </row>
    <row r="27" spans="1:12" s="273" customFormat="1" ht="28.5" customHeight="1">
      <c r="A27" s="265">
        <v>2</v>
      </c>
      <c r="B27" s="271" t="s">
        <v>294</v>
      </c>
      <c r="C27" s="267">
        <v>3000</v>
      </c>
      <c r="D27" s="272">
        <v>3000</v>
      </c>
      <c r="E27" s="267"/>
      <c r="F27" s="267">
        <f>G27+K27</f>
        <v>10114</v>
      </c>
      <c r="G27" s="267">
        <f>H27+I27+J27</f>
        <v>10114</v>
      </c>
      <c r="H27" s="272">
        <v>9510</v>
      </c>
      <c r="I27" s="272"/>
      <c r="J27" s="267">
        <v>604</v>
      </c>
      <c r="K27" s="267"/>
      <c r="L27" s="287"/>
    </row>
  </sheetData>
  <sheetProtection/>
  <mergeCells count="22">
    <mergeCell ref="K9:K11"/>
    <mergeCell ref="F9:F11"/>
    <mergeCell ref="A4:L4"/>
    <mergeCell ref="A5:L5"/>
    <mergeCell ref="A2:L2"/>
    <mergeCell ref="L25:L27"/>
    <mergeCell ref="D10:E10"/>
    <mergeCell ref="L14:L24"/>
    <mergeCell ref="G10:G11"/>
    <mergeCell ref="H10:J10"/>
    <mergeCell ref="F7:K7"/>
    <mergeCell ref="G9:J9"/>
    <mergeCell ref="F8:K8"/>
    <mergeCell ref="C10:C11"/>
    <mergeCell ref="A1:L1"/>
    <mergeCell ref="C6:L6"/>
    <mergeCell ref="A7:A11"/>
    <mergeCell ref="B7:B11"/>
    <mergeCell ref="L7:L11"/>
    <mergeCell ref="A3:L3"/>
    <mergeCell ref="C7:E7"/>
    <mergeCell ref="C8:E8"/>
  </mergeCells>
  <printOptions/>
  <pageMargins left="0.46" right="0.15748031496062992" top="1.0236220472440944" bottom="0.5511811023622047" header="0.7874015748031497" footer="0.1968503937007874"/>
  <pageSetup fitToHeight="0" horizontalDpi="600" verticalDpi="600" orientation="landscape" paperSize="9" scale="70"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B73"/>
  <sheetViews>
    <sheetView showZeros="0" zoomScale="70" zoomScaleNormal="70" zoomScaleSheetLayoutView="85" zoomScalePageLayoutView="0" workbookViewId="0" topLeftCell="A1">
      <pane ySplit="10" topLeftCell="A56" activePane="bottomLeft" state="frozen"/>
      <selection pane="topLeft" activeCell="A1" sqref="A1"/>
      <selection pane="bottomLeft" activeCell="BF10" sqref="BF10"/>
    </sheetView>
  </sheetViews>
  <sheetFormatPr defaultColWidth="9.140625" defaultRowHeight="15"/>
  <cols>
    <col min="1" max="1" width="5.8515625" style="242" customWidth="1"/>
    <col min="2" max="2" width="50.57421875" style="243" customWidth="1"/>
    <col min="3" max="3" width="14.28125" style="242" customWidth="1"/>
    <col min="4" max="4" width="18.28125" style="242" hidden="1" customWidth="1"/>
    <col min="5" max="5" width="11.7109375" style="208" hidden="1" customWidth="1"/>
    <col min="6" max="6" width="11.57421875" style="208" hidden="1" customWidth="1"/>
    <col min="7" max="7" width="11.7109375" style="235" hidden="1" customWidth="1"/>
    <col min="8" max="8" width="11.421875" style="235" hidden="1" customWidth="1"/>
    <col min="9" max="12" width="14.140625" style="244" hidden="1" customWidth="1"/>
    <col min="13" max="13" width="11.57421875" style="208" hidden="1" customWidth="1"/>
    <col min="14" max="14" width="10.421875" style="208" hidden="1" customWidth="1"/>
    <col min="15" max="15" width="12.140625" style="245" hidden="1" customWidth="1"/>
    <col min="16" max="16" width="13.28125" style="245" hidden="1" customWidth="1"/>
    <col min="17" max="17" width="18.57421875" style="246" hidden="1" customWidth="1"/>
    <col min="18" max="18" width="14.140625" style="244" hidden="1" customWidth="1"/>
    <col min="19" max="19" width="10.7109375" style="244" hidden="1" customWidth="1"/>
    <col min="20" max="20" width="10.57421875" style="244" hidden="1" customWidth="1"/>
    <col min="21" max="21" width="11.7109375" style="244" hidden="1" customWidth="1"/>
    <col min="22" max="25" width="14.140625" style="244" hidden="1" customWidth="1"/>
    <col min="26" max="26" width="11.28125" style="244" hidden="1" customWidth="1"/>
    <col min="27" max="27" width="9.28125" style="244" hidden="1" customWidth="1"/>
    <col min="28" max="28" width="10.57421875" style="247" hidden="1" customWidth="1"/>
    <col min="29" max="29" width="11.57421875" style="247" hidden="1" customWidth="1"/>
    <col min="30" max="30" width="22.421875" style="242" customWidth="1"/>
    <col min="31" max="31" width="12.140625" style="208" customWidth="1"/>
    <col min="32" max="32" width="10.57421875" style="208" customWidth="1"/>
    <col min="33" max="33" width="10.421875" style="235" customWidth="1"/>
    <col min="34" max="34" width="11.00390625" style="235" customWidth="1"/>
    <col min="35" max="38" width="14.140625" style="244" hidden="1" customWidth="1"/>
    <col min="39" max="39" width="10.57421875" style="208" customWidth="1"/>
    <col min="40" max="40" width="11.00390625" style="208" customWidth="1"/>
    <col min="41" max="41" width="10.7109375" style="245" customWidth="1"/>
    <col min="42" max="42" width="12.8515625" style="245" customWidth="1"/>
    <col min="43" max="43" width="22.57421875" style="208" customWidth="1"/>
    <col min="44" max="45" width="17.8515625" style="208" hidden="1" customWidth="1"/>
    <col min="46" max="46" width="18.28125" style="241" hidden="1" customWidth="1"/>
    <col min="47" max="50" width="0" style="241" hidden="1" customWidth="1"/>
    <col min="51" max="51" width="18.57421875" style="241" hidden="1" customWidth="1"/>
    <col min="52" max="54" width="0" style="241" hidden="1" customWidth="1"/>
    <col min="55" max="16384" width="9.140625" style="208" customWidth="1"/>
  </cols>
  <sheetData>
    <row r="1" spans="1:54" s="199" customFormat="1" ht="26.25" customHeight="1">
      <c r="A1" s="296" t="s">
        <v>222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196"/>
      <c r="AS1" s="196"/>
      <c r="AT1" s="197"/>
      <c r="AU1" s="198"/>
      <c r="AV1" s="198"/>
      <c r="AW1" s="198"/>
      <c r="AX1" s="198"/>
      <c r="AY1" s="198"/>
      <c r="AZ1" s="198"/>
      <c r="BA1" s="198"/>
      <c r="BB1" s="198"/>
    </row>
    <row r="2" spans="1:54" s="202" customFormat="1" ht="25.5" customHeight="1" hidden="1">
      <c r="A2" s="293" t="s">
        <v>204</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00"/>
      <c r="AS2" s="200"/>
      <c r="AT2" s="201"/>
      <c r="AU2" s="201"/>
      <c r="AV2" s="201"/>
      <c r="AW2" s="201"/>
      <c r="AX2" s="201"/>
      <c r="AY2" s="201"/>
      <c r="AZ2" s="201"/>
      <c r="BA2" s="201"/>
      <c r="BB2" s="201"/>
    </row>
    <row r="3" spans="1:54" s="202" customFormat="1" ht="25.5" customHeight="1">
      <c r="A3" s="293" t="s">
        <v>219</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00"/>
      <c r="AS3" s="200"/>
      <c r="AT3" s="201"/>
      <c r="AU3" s="201"/>
      <c r="AV3" s="201"/>
      <c r="AW3" s="201"/>
      <c r="AX3" s="201"/>
      <c r="AY3" s="201"/>
      <c r="AZ3" s="201"/>
      <c r="BA3" s="201"/>
      <c r="BB3" s="201"/>
    </row>
    <row r="4" spans="1:54" s="202" customFormat="1" ht="25.5" customHeight="1" hidden="1">
      <c r="A4" s="293" t="str">
        <f>'B.01_TH'!A4</f>
        <v>(Kèm theo Tờ trình số      /TTr-PTCKH ngày        /       /2019 của Phòng Tài chính - Kế hoạch huyện)</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00"/>
      <c r="AS4" s="200"/>
      <c r="AT4" s="201"/>
      <c r="AU4" s="201"/>
      <c r="AV4" s="201"/>
      <c r="AW4" s="201"/>
      <c r="AX4" s="201"/>
      <c r="AY4" s="201"/>
      <c r="AZ4" s="201"/>
      <c r="BA4" s="201"/>
      <c r="BB4" s="201"/>
    </row>
    <row r="5" spans="1:54" s="202" customFormat="1" ht="25.5" customHeight="1" hidden="1">
      <c r="A5" s="293" t="str">
        <f>'B.01_TH'!A5</f>
        <v>(Kèm theo Quyết định số          /QĐ-UBND ngày      /       /2019 của Ủy ban nhân dân huyện Ia H'D'rai)</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00"/>
      <c r="AS5" s="200"/>
      <c r="AT5" s="201"/>
      <c r="AU5" s="201"/>
      <c r="AV5" s="201"/>
      <c r="AW5" s="201"/>
      <c r="AX5" s="201"/>
      <c r="AY5" s="201"/>
      <c r="AZ5" s="201"/>
      <c r="BA5" s="201"/>
      <c r="BB5" s="201"/>
    </row>
    <row r="6" spans="1:54" ht="16.5">
      <c r="A6" s="203"/>
      <c r="B6" s="204"/>
      <c r="C6" s="203"/>
      <c r="D6" s="203"/>
      <c r="E6" s="205"/>
      <c r="F6" s="205"/>
      <c r="G6" s="297" t="s">
        <v>28</v>
      </c>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06"/>
      <c r="AS6" s="206"/>
      <c r="AT6" s="207"/>
      <c r="AU6" s="207"/>
      <c r="AV6" s="207"/>
      <c r="AW6" s="207"/>
      <c r="AX6" s="207"/>
      <c r="AY6" s="207"/>
      <c r="AZ6" s="207"/>
      <c r="BA6" s="207"/>
      <c r="BB6" s="207"/>
    </row>
    <row r="7" spans="1:54" s="212" customFormat="1" ht="41.25" customHeight="1">
      <c r="A7" s="290" t="s">
        <v>1</v>
      </c>
      <c r="B7" s="290" t="s">
        <v>29</v>
      </c>
      <c r="C7" s="290" t="s">
        <v>216</v>
      </c>
      <c r="D7" s="284" t="s">
        <v>239</v>
      </c>
      <c r="E7" s="284"/>
      <c r="F7" s="284"/>
      <c r="G7" s="284"/>
      <c r="H7" s="284"/>
      <c r="I7" s="284"/>
      <c r="J7" s="284"/>
      <c r="K7" s="284"/>
      <c r="L7" s="284"/>
      <c r="M7" s="284"/>
      <c r="N7" s="284"/>
      <c r="O7" s="284"/>
      <c r="P7" s="284"/>
      <c r="Q7" s="294" t="s">
        <v>207</v>
      </c>
      <c r="R7" s="294"/>
      <c r="S7" s="294"/>
      <c r="T7" s="294"/>
      <c r="U7" s="294"/>
      <c r="V7" s="294"/>
      <c r="W7" s="294"/>
      <c r="X7" s="294"/>
      <c r="Y7" s="294"/>
      <c r="Z7" s="294"/>
      <c r="AA7" s="294"/>
      <c r="AB7" s="294"/>
      <c r="AC7" s="294"/>
      <c r="AD7" s="284" t="s">
        <v>249</v>
      </c>
      <c r="AE7" s="284"/>
      <c r="AF7" s="284"/>
      <c r="AG7" s="284"/>
      <c r="AH7" s="284"/>
      <c r="AI7" s="284"/>
      <c r="AJ7" s="284"/>
      <c r="AK7" s="284"/>
      <c r="AL7" s="284"/>
      <c r="AM7" s="284"/>
      <c r="AN7" s="284"/>
      <c r="AO7" s="284"/>
      <c r="AP7" s="284"/>
      <c r="AQ7" s="290" t="s">
        <v>3</v>
      </c>
      <c r="AR7" s="210"/>
      <c r="AS7" s="210"/>
      <c r="AT7" s="211"/>
      <c r="AU7" s="211"/>
      <c r="AV7" s="211"/>
      <c r="AW7" s="211"/>
      <c r="AX7" s="211"/>
      <c r="AY7" s="211"/>
      <c r="AZ7" s="211"/>
      <c r="BA7" s="211"/>
      <c r="BB7" s="211"/>
    </row>
    <row r="8" spans="1:54" s="215" customFormat="1" ht="95.25" customHeight="1">
      <c r="A8" s="290"/>
      <c r="B8" s="290"/>
      <c r="C8" s="290"/>
      <c r="D8" s="298" t="s">
        <v>9</v>
      </c>
      <c r="E8" s="290"/>
      <c r="F8" s="290"/>
      <c r="G8" s="290" t="s">
        <v>31</v>
      </c>
      <c r="H8" s="290"/>
      <c r="I8" s="290" t="s">
        <v>32</v>
      </c>
      <c r="J8" s="290"/>
      <c r="K8" s="290" t="s">
        <v>33</v>
      </c>
      <c r="L8" s="290"/>
      <c r="M8" s="290" t="s">
        <v>80</v>
      </c>
      <c r="N8" s="290"/>
      <c r="O8" s="292" t="s">
        <v>205</v>
      </c>
      <c r="P8" s="292"/>
      <c r="Q8" s="291" t="s">
        <v>9</v>
      </c>
      <c r="R8" s="291"/>
      <c r="S8" s="291"/>
      <c r="T8" s="291" t="s">
        <v>31</v>
      </c>
      <c r="U8" s="291"/>
      <c r="V8" s="291" t="s">
        <v>32</v>
      </c>
      <c r="W8" s="291"/>
      <c r="X8" s="291" t="s">
        <v>33</v>
      </c>
      <c r="Y8" s="291"/>
      <c r="Z8" s="291" t="s">
        <v>80</v>
      </c>
      <c r="AA8" s="291"/>
      <c r="AB8" s="295" t="s">
        <v>205</v>
      </c>
      <c r="AC8" s="295"/>
      <c r="AD8" s="290" t="s">
        <v>9</v>
      </c>
      <c r="AE8" s="290"/>
      <c r="AF8" s="290"/>
      <c r="AG8" s="290" t="s">
        <v>248</v>
      </c>
      <c r="AH8" s="290"/>
      <c r="AI8" s="290" t="s">
        <v>32</v>
      </c>
      <c r="AJ8" s="290"/>
      <c r="AK8" s="290" t="s">
        <v>33</v>
      </c>
      <c r="AL8" s="290"/>
      <c r="AM8" s="290" t="s">
        <v>250</v>
      </c>
      <c r="AN8" s="290"/>
      <c r="AO8" s="292" t="s">
        <v>242</v>
      </c>
      <c r="AP8" s="292"/>
      <c r="AQ8" s="290"/>
      <c r="AR8" s="301" t="s">
        <v>3</v>
      </c>
      <c r="AS8" s="299" t="s">
        <v>3</v>
      </c>
      <c r="AT8" s="300"/>
      <c r="AU8" s="213"/>
      <c r="AV8" s="213"/>
      <c r="AW8" s="213"/>
      <c r="AX8" s="213"/>
      <c r="AY8" s="214" t="e">
        <f>#REF!+#REF!+#REF!+#REF!+#REF!+#REF!+#REF!+#REF!+#REF!+#REF!</f>
        <v>#REF!</v>
      </c>
      <c r="AZ8" s="213"/>
      <c r="BA8" s="213"/>
      <c r="BB8" s="213"/>
    </row>
    <row r="9" spans="1:54" s="215" customFormat="1" ht="41.25" customHeight="1">
      <c r="A9" s="290"/>
      <c r="B9" s="290"/>
      <c r="C9" s="290"/>
      <c r="D9" s="298" t="s">
        <v>130</v>
      </c>
      <c r="E9" s="290" t="s">
        <v>10</v>
      </c>
      <c r="F9" s="290" t="s">
        <v>75</v>
      </c>
      <c r="G9" s="290" t="s">
        <v>240</v>
      </c>
      <c r="H9" s="290" t="s">
        <v>75</v>
      </c>
      <c r="I9" s="290" t="s">
        <v>240</v>
      </c>
      <c r="J9" s="290" t="s">
        <v>75</v>
      </c>
      <c r="K9" s="290" t="s">
        <v>240</v>
      </c>
      <c r="L9" s="290" t="s">
        <v>75</v>
      </c>
      <c r="M9" s="290" t="s">
        <v>240</v>
      </c>
      <c r="N9" s="290" t="s">
        <v>75</v>
      </c>
      <c r="O9" s="292" t="s">
        <v>240</v>
      </c>
      <c r="P9" s="292" t="s">
        <v>75</v>
      </c>
      <c r="Q9" s="291" t="s">
        <v>130</v>
      </c>
      <c r="R9" s="291" t="s">
        <v>10</v>
      </c>
      <c r="S9" s="291" t="s">
        <v>75</v>
      </c>
      <c r="T9" s="291" t="s">
        <v>240</v>
      </c>
      <c r="U9" s="291" t="s">
        <v>75</v>
      </c>
      <c r="V9" s="291" t="s">
        <v>240</v>
      </c>
      <c r="W9" s="291" t="s">
        <v>75</v>
      </c>
      <c r="X9" s="291" t="s">
        <v>240</v>
      </c>
      <c r="Y9" s="291" t="s">
        <v>75</v>
      </c>
      <c r="Z9" s="291" t="s">
        <v>240</v>
      </c>
      <c r="AA9" s="291" t="s">
        <v>75</v>
      </c>
      <c r="AB9" s="295" t="s">
        <v>240</v>
      </c>
      <c r="AC9" s="295" t="s">
        <v>75</v>
      </c>
      <c r="AD9" s="290" t="s">
        <v>130</v>
      </c>
      <c r="AE9" s="290" t="s">
        <v>10</v>
      </c>
      <c r="AF9" s="290" t="s">
        <v>75</v>
      </c>
      <c r="AG9" s="290" t="s">
        <v>240</v>
      </c>
      <c r="AH9" s="290" t="s">
        <v>75</v>
      </c>
      <c r="AI9" s="290" t="s">
        <v>240</v>
      </c>
      <c r="AJ9" s="290" t="s">
        <v>75</v>
      </c>
      <c r="AK9" s="290" t="s">
        <v>240</v>
      </c>
      <c r="AL9" s="290" t="s">
        <v>75</v>
      </c>
      <c r="AM9" s="290" t="s">
        <v>240</v>
      </c>
      <c r="AN9" s="290" t="s">
        <v>75</v>
      </c>
      <c r="AO9" s="292" t="s">
        <v>240</v>
      </c>
      <c r="AP9" s="292" t="s">
        <v>75</v>
      </c>
      <c r="AQ9" s="290"/>
      <c r="AR9" s="301"/>
      <c r="AS9" s="299"/>
      <c r="AT9" s="300"/>
      <c r="AU9" s="213"/>
      <c r="AV9" s="216"/>
      <c r="AW9" s="213"/>
      <c r="AX9" s="213"/>
      <c r="AY9" s="214" t="e">
        <f>#REF!+#REF!+#REF!+#REF!</f>
        <v>#REF!</v>
      </c>
      <c r="AZ9" s="213"/>
      <c r="BA9" s="213"/>
      <c r="BB9" s="213"/>
    </row>
    <row r="10" spans="1:54" s="215" customFormat="1" ht="61.5" customHeight="1">
      <c r="A10" s="290"/>
      <c r="B10" s="290"/>
      <c r="C10" s="290"/>
      <c r="D10" s="298"/>
      <c r="E10" s="290"/>
      <c r="F10" s="290"/>
      <c r="G10" s="290"/>
      <c r="H10" s="290"/>
      <c r="I10" s="290"/>
      <c r="J10" s="290"/>
      <c r="K10" s="290"/>
      <c r="L10" s="290"/>
      <c r="M10" s="290"/>
      <c r="N10" s="290"/>
      <c r="O10" s="292"/>
      <c r="P10" s="292"/>
      <c r="Q10" s="291"/>
      <c r="R10" s="291"/>
      <c r="S10" s="291"/>
      <c r="T10" s="291"/>
      <c r="U10" s="291"/>
      <c r="V10" s="291"/>
      <c r="W10" s="291"/>
      <c r="X10" s="291"/>
      <c r="Y10" s="291"/>
      <c r="Z10" s="291"/>
      <c r="AA10" s="291"/>
      <c r="AB10" s="295"/>
      <c r="AC10" s="295"/>
      <c r="AD10" s="290"/>
      <c r="AE10" s="290"/>
      <c r="AF10" s="290"/>
      <c r="AG10" s="290"/>
      <c r="AH10" s="290"/>
      <c r="AI10" s="290"/>
      <c r="AJ10" s="290"/>
      <c r="AK10" s="290"/>
      <c r="AL10" s="290"/>
      <c r="AM10" s="290"/>
      <c r="AN10" s="290"/>
      <c r="AO10" s="292"/>
      <c r="AP10" s="292"/>
      <c r="AQ10" s="290"/>
      <c r="AR10" s="301"/>
      <c r="AS10" s="299"/>
      <c r="AT10" s="300"/>
      <c r="AU10" s="213"/>
      <c r="AV10" s="213"/>
      <c r="AW10" s="213"/>
      <c r="AX10" s="213"/>
      <c r="AY10" s="213"/>
      <c r="AZ10" s="213"/>
      <c r="BA10" s="213"/>
      <c r="BB10" s="213"/>
    </row>
    <row r="11" spans="1:54" s="212" customFormat="1" ht="33" customHeight="1">
      <c r="A11" s="217"/>
      <c r="B11" s="217" t="s">
        <v>286</v>
      </c>
      <c r="C11" s="217"/>
      <c r="D11" s="217"/>
      <c r="E11" s="218" t="e">
        <f>#REF!+#REF!</f>
        <v>#REF!</v>
      </c>
      <c r="F11" s="218" t="e">
        <f>#REF!+#REF!</f>
        <v>#REF!</v>
      </c>
      <c r="G11" s="218" t="e">
        <f>#REF!+#REF!</f>
        <v>#REF!</v>
      </c>
      <c r="H11" s="218" t="e">
        <f>#REF!+#REF!</f>
        <v>#REF!</v>
      </c>
      <c r="I11" s="218" t="e">
        <f>#REF!+#REF!</f>
        <v>#REF!</v>
      </c>
      <c r="J11" s="218" t="e">
        <f>#REF!+#REF!</f>
        <v>#REF!</v>
      </c>
      <c r="K11" s="218" t="e">
        <f>#REF!+#REF!</f>
        <v>#REF!</v>
      </c>
      <c r="L11" s="218" t="e">
        <f>#REF!+#REF!</f>
        <v>#REF!</v>
      </c>
      <c r="M11" s="218" t="e">
        <f>#REF!+#REF!</f>
        <v>#REF!</v>
      </c>
      <c r="N11" s="218" t="e">
        <f>#REF!+#REF!</f>
        <v>#REF!</v>
      </c>
      <c r="O11" s="218" t="e">
        <f>#REF!+#REF!</f>
        <v>#REF!</v>
      </c>
      <c r="P11" s="218" t="e">
        <f>#REF!+#REF!</f>
        <v>#REF!</v>
      </c>
      <c r="Q11" s="219"/>
      <c r="R11" s="220" t="e">
        <f>#REF!+#REF!+#REF!+#REF!+#REF!+#REF!+#REF!</f>
        <v>#REF!</v>
      </c>
      <c r="S11" s="220" t="e">
        <f>#REF!+#REF!+#REF!+#REF!+#REF!+#REF!+#REF!</f>
        <v>#REF!</v>
      </c>
      <c r="T11" s="220" t="e">
        <f>#REF!+#REF!+#REF!+#REF!+#REF!+#REF!+#REF!</f>
        <v>#REF!</v>
      </c>
      <c r="U11" s="220" t="e">
        <f>#REF!+#REF!+#REF!+#REF!+#REF!+#REF!+#REF!</f>
        <v>#REF!</v>
      </c>
      <c r="V11" s="220" t="e">
        <f>#REF!+#REF!+#REF!+#REF!+#REF!+#REF!+#REF!</f>
        <v>#REF!</v>
      </c>
      <c r="W11" s="220" t="e">
        <f>#REF!+#REF!+#REF!+#REF!+#REF!+#REF!+#REF!</f>
        <v>#REF!</v>
      </c>
      <c r="X11" s="220" t="e">
        <f>#REF!+#REF!+#REF!+#REF!+#REF!+#REF!+#REF!</f>
        <v>#REF!</v>
      </c>
      <c r="Y11" s="220" t="e">
        <f>#REF!+#REF!+#REF!+#REF!+#REF!+#REF!+#REF!</f>
        <v>#REF!</v>
      </c>
      <c r="Z11" s="220" t="e">
        <f>#REF!+#REF!+#REF!+#REF!+#REF!+#REF!+#REF!</f>
        <v>#REF!</v>
      </c>
      <c r="AA11" s="220" t="e">
        <f>#REF!+#REF!+#REF!+#REF!+#REF!+#REF!+#REF!</f>
        <v>#REF!</v>
      </c>
      <c r="AB11" s="220" t="e">
        <f>#REF!+#REF!+#REF!+#REF!+#REF!+#REF!+#REF!</f>
        <v>#REF!</v>
      </c>
      <c r="AC11" s="220" t="e">
        <f>#REF!+#REF!+#REF!+#REF!+#REF!+#REF!+#REF!</f>
        <v>#REF!</v>
      </c>
      <c r="AD11" s="218"/>
      <c r="AE11" s="218">
        <f>AE12+AE35+AE51+AE55+AE59+AE65</f>
        <v>328114.095</v>
      </c>
      <c r="AF11" s="218">
        <f aca="true" t="shared" si="0" ref="AF11:AP11">AF12+AF35+AF51+AF55+AF59+AF65</f>
        <v>309161.095</v>
      </c>
      <c r="AG11" s="218">
        <f t="shared" si="0"/>
        <v>328114.095</v>
      </c>
      <c r="AH11" s="218">
        <f t="shared" si="0"/>
        <v>309161.095</v>
      </c>
      <c r="AI11" s="218" t="e">
        <f t="shared" si="0"/>
        <v>#REF!</v>
      </c>
      <c r="AJ11" s="218" t="e">
        <f t="shared" si="0"/>
        <v>#REF!</v>
      </c>
      <c r="AK11" s="218" t="e">
        <f t="shared" si="0"/>
        <v>#REF!</v>
      </c>
      <c r="AL11" s="218" t="e">
        <f t="shared" si="0"/>
        <v>#REF!</v>
      </c>
      <c r="AM11" s="218">
        <f t="shared" si="0"/>
        <v>32086.724919</v>
      </c>
      <c r="AN11" s="218">
        <f t="shared" si="0"/>
        <v>32086.724919</v>
      </c>
      <c r="AO11" s="218">
        <f t="shared" si="0"/>
        <v>55744.244993</v>
      </c>
      <c r="AP11" s="218">
        <f t="shared" si="0"/>
        <v>55744.244993</v>
      </c>
      <c r="AQ11" s="221"/>
      <c r="AR11" s="222"/>
      <c r="AS11" s="222"/>
      <c r="AT11" s="211"/>
      <c r="AU11" s="211"/>
      <c r="AV11" s="211"/>
      <c r="AW11" s="211"/>
      <c r="AX11" s="211"/>
      <c r="AY11" s="211"/>
      <c r="AZ11" s="211"/>
      <c r="BA11" s="211"/>
      <c r="BB11" s="211"/>
    </row>
    <row r="12" spans="1:54" s="226" customFormat="1" ht="47.25" customHeight="1">
      <c r="A12" s="217">
        <v>1</v>
      </c>
      <c r="B12" s="223" t="s">
        <v>252</v>
      </c>
      <c r="C12" s="217"/>
      <c r="D12" s="217"/>
      <c r="E12" s="218" t="e">
        <f aca="true" t="shared" si="1" ref="E12:P12">E13+E34</f>
        <v>#REF!</v>
      </c>
      <c r="F12" s="218" t="e">
        <f t="shared" si="1"/>
        <v>#REF!</v>
      </c>
      <c r="G12" s="218" t="e">
        <f t="shared" si="1"/>
        <v>#REF!</v>
      </c>
      <c r="H12" s="218" t="e">
        <f t="shared" si="1"/>
        <v>#REF!</v>
      </c>
      <c r="I12" s="218" t="e">
        <f t="shared" si="1"/>
        <v>#REF!</v>
      </c>
      <c r="J12" s="218" t="e">
        <f t="shared" si="1"/>
        <v>#REF!</v>
      </c>
      <c r="K12" s="218" t="e">
        <f t="shared" si="1"/>
        <v>#REF!</v>
      </c>
      <c r="L12" s="218" t="e">
        <f t="shared" si="1"/>
        <v>#REF!</v>
      </c>
      <c r="M12" s="218" t="e">
        <f t="shared" si="1"/>
        <v>#REF!</v>
      </c>
      <c r="N12" s="218" t="e">
        <f t="shared" si="1"/>
        <v>#REF!</v>
      </c>
      <c r="O12" s="218" t="e">
        <f t="shared" si="1"/>
        <v>#REF!</v>
      </c>
      <c r="P12" s="218" t="e">
        <f t="shared" si="1"/>
        <v>#REF!</v>
      </c>
      <c r="Q12" s="219"/>
      <c r="R12" s="220" t="e">
        <f aca="true" t="shared" si="2" ref="R12:AC12">R13+R34</f>
        <v>#REF!</v>
      </c>
      <c r="S12" s="220" t="e">
        <f t="shared" si="2"/>
        <v>#REF!</v>
      </c>
      <c r="T12" s="220" t="e">
        <f t="shared" si="2"/>
        <v>#REF!</v>
      </c>
      <c r="U12" s="220" t="e">
        <f t="shared" si="2"/>
        <v>#REF!</v>
      </c>
      <c r="V12" s="220" t="e">
        <f t="shared" si="2"/>
        <v>#REF!</v>
      </c>
      <c r="W12" s="220" t="e">
        <f t="shared" si="2"/>
        <v>#REF!</v>
      </c>
      <c r="X12" s="220" t="e">
        <f t="shared" si="2"/>
        <v>#REF!</v>
      </c>
      <c r="Y12" s="220" t="e">
        <f t="shared" si="2"/>
        <v>#REF!</v>
      </c>
      <c r="Z12" s="220" t="e">
        <f t="shared" si="2"/>
        <v>#REF!</v>
      </c>
      <c r="AA12" s="220" t="e">
        <f t="shared" si="2"/>
        <v>#REF!</v>
      </c>
      <c r="AB12" s="220" t="e">
        <f t="shared" si="2"/>
        <v>#REF!</v>
      </c>
      <c r="AC12" s="220" t="e">
        <f t="shared" si="2"/>
        <v>#REF!</v>
      </c>
      <c r="AD12" s="217"/>
      <c r="AE12" s="218">
        <f>AE13+AE34</f>
        <v>87773</v>
      </c>
      <c r="AF12" s="218">
        <f aca="true" t="shared" si="3" ref="AF12:AP12">AF13+AF34</f>
        <v>87773</v>
      </c>
      <c r="AG12" s="218">
        <f t="shared" si="3"/>
        <v>87773</v>
      </c>
      <c r="AH12" s="218">
        <f t="shared" si="3"/>
        <v>87773</v>
      </c>
      <c r="AI12" s="218" t="e">
        <f t="shared" si="3"/>
        <v>#REF!</v>
      </c>
      <c r="AJ12" s="218" t="e">
        <f t="shared" si="3"/>
        <v>#REF!</v>
      </c>
      <c r="AK12" s="218" t="e">
        <f t="shared" si="3"/>
        <v>#REF!</v>
      </c>
      <c r="AL12" s="218" t="e">
        <f t="shared" si="3"/>
        <v>#REF!</v>
      </c>
      <c r="AM12" s="218">
        <f t="shared" si="3"/>
        <v>0</v>
      </c>
      <c r="AN12" s="218">
        <f t="shared" si="3"/>
        <v>0</v>
      </c>
      <c r="AO12" s="218">
        <f t="shared" si="3"/>
        <v>5926</v>
      </c>
      <c r="AP12" s="218">
        <f t="shared" si="3"/>
        <v>5926</v>
      </c>
      <c r="AQ12" s="221"/>
      <c r="AR12" s="224"/>
      <c r="AS12" s="224"/>
      <c r="AT12" s="227" t="s">
        <v>140</v>
      </c>
      <c r="AU12" s="225"/>
      <c r="AV12" s="225"/>
      <c r="AW12" s="225"/>
      <c r="AX12" s="225"/>
      <c r="AY12" s="225"/>
      <c r="AZ12" s="225"/>
      <c r="BA12" s="225"/>
      <c r="BB12" s="225"/>
    </row>
    <row r="13" spans="1:54" s="230" customFormat="1" ht="32.25" customHeight="1">
      <c r="A13" s="217" t="s">
        <v>26</v>
      </c>
      <c r="B13" s="223" t="s">
        <v>34</v>
      </c>
      <c r="C13" s="217"/>
      <c r="D13" s="217"/>
      <c r="E13" s="218" t="e">
        <f>#REF!</f>
        <v>#REF!</v>
      </c>
      <c r="F13" s="218" t="e">
        <f>#REF!</f>
        <v>#REF!</v>
      </c>
      <c r="G13" s="218" t="e">
        <f>#REF!</f>
        <v>#REF!</v>
      </c>
      <c r="H13" s="218" t="e">
        <f>#REF!</f>
        <v>#REF!</v>
      </c>
      <c r="I13" s="218" t="e">
        <f>#REF!</f>
        <v>#REF!</v>
      </c>
      <c r="J13" s="218" t="e">
        <f>#REF!</f>
        <v>#REF!</v>
      </c>
      <c r="K13" s="218" t="e">
        <f>#REF!</f>
        <v>#REF!</v>
      </c>
      <c r="L13" s="218" t="e">
        <f>#REF!</f>
        <v>#REF!</v>
      </c>
      <c r="M13" s="218" t="e">
        <f>#REF!</f>
        <v>#REF!</v>
      </c>
      <c r="N13" s="218" t="e">
        <f>#REF!</f>
        <v>#REF!</v>
      </c>
      <c r="O13" s="218" t="e">
        <f>#REF!</f>
        <v>#REF!</v>
      </c>
      <c r="P13" s="218" t="e">
        <f>#REF!</f>
        <v>#REF!</v>
      </c>
      <c r="Q13" s="219"/>
      <c r="R13" s="220" t="e">
        <f>#REF!</f>
        <v>#REF!</v>
      </c>
      <c r="S13" s="220" t="e">
        <f>#REF!</f>
        <v>#REF!</v>
      </c>
      <c r="T13" s="220" t="e">
        <f>#REF!</f>
        <v>#REF!</v>
      </c>
      <c r="U13" s="220" t="e">
        <f>#REF!</f>
        <v>#REF!</v>
      </c>
      <c r="V13" s="220" t="e">
        <f>#REF!</f>
        <v>#REF!</v>
      </c>
      <c r="W13" s="220" t="e">
        <f>#REF!</f>
        <v>#REF!</v>
      </c>
      <c r="X13" s="220" t="e">
        <f>#REF!</f>
        <v>#REF!</v>
      </c>
      <c r="Y13" s="220" t="e">
        <f>#REF!</f>
        <v>#REF!</v>
      </c>
      <c r="Z13" s="220" t="e">
        <f>#REF!</f>
        <v>#REF!</v>
      </c>
      <c r="AA13" s="220" t="e">
        <f>#REF!</f>
        <v>#REF!</v>
      </c>
      <c r="AB13" s="220" t="e">
        <f>#REF!</f>
        <v>#REF!</v>
      </c>
      <c r="AC13" s="220" t="e">
        <f>#REF!</f>
        <v>#REF!</v>
      </c>
      <c r="AD13" s="217"/>
      <c r="AE13" s="218">
        <f>SUM(AE14:AE33)</f>
        <v>87773</v>
      </c>
      <c r="AF13" s="218">
        <f aca="true" t="shared" si="4" ref="AF13:AP13">SUM(AF14:AF33)</f>
        <v>87773</v>
      </c>
      <c r="AG13" s="218">
        <f t="shared" si="4"/>
        <v>87773</v>
      </c>
      <c r="AH13" s="218">
        <f t="shared" si="4"/>
        <v>87773</v>
      </c>
      <c r="AI13" s="218">
        <f t="shared" si="4"/>
        <v>0</v>
      </c>
      <c r="AJ13" s="218">
        <f t="shared" si="4"/>
        <v>0</v>
      </c>
      <c r="AK13" s="218">
        <f t="shared" si="4"/>
        <v>0</v>
      </c>
      <c r="AL13" s="218">
        <f t="shared" si="4"/>
        <v>0</v>
      </c>
      <c r="AM13" s="218">
        <f t="shared" si="4"/>
        <v>0</v>
      </c>
      <c r="AN13" s="218">
        <f t="shared" si="4"/>
        <v>0</v>
      </c>
      <c r="AO13" s="218">
        <f t="shared" si="4"/>
        <v>5926</v>
      </c>
      <c r="AP13" s="218">
        <f t="shared" si="4"/>
        <v>5926</v>
      </c>
      <c r="AQ13" s="221"/>
      <c r="AR13" s="228"/>
      <c r="AS13" s="228"/>
      <c r="AT13" s="229"/>
      <c r="AU13" s="229"/>
      <c r="AV13" s="229"/>
      <c r="AW13" s="229"/>
      <c r="AX13" s="229"/>
      <c r="AY13" s="229"/>
      <c r="AZ13" s="229"/>
      <c r="BA13" s="229"/>
      <c r="BB13" s="229"/>
    </row>
    <row r="14" spans="1:54" s="249" customFormat="1" ht="32.25" customHeight="1">
      <c r="A14" s="164" t="s">
        <v>5</v>
      </c>
      <c r="B14" s="231" t="s">
        <v>223</v>
      </c>
      <c r="C14" s="169" t="s">
        <v>36</v>
      </c>
      <c r="D14" s="169"/>
      <c r="E14" s="182"/>
      <c r="F14" s="182"/>
      <c r="G14" s="182"/>
      <c r="H14" s="182"/>
      <c r="I14" s="182"/>
      <c r="J14" s="182"/>
      <c r="K14" s="182"/>
      <c r="L14" s="182"/>
      <c r="M14" s="182"/>
      <c r="N14" s="182"/>
      <c r="O14" s="182"/>
      <c r="P14" s="182"/>
      <c r="Q14" s="160"/>
      <c r="R14" s="232"/>
      <c r="S14" s="232"/>
      <c r="T14" s="232"/>
      <c r="U14" s="232"/>
      <c r="V14" s="232"/>
      <c r="W14" s="232"/>
      <c r="X14" s="232"/>
      <c r="Y14" s="232"/>
      <c r="Z14" s="232"/>
      <c r="AA14" s="232"/>
      <c r="AB14" s="232"/>
      <c r="AC14" s="232"/>
      <c r="AD14" s="169"/>
      <c r="AE14" s="182">
        <v>4500</v>
      </c>
      <c r="AF14" s="182">
        <f>AE14</f>
        <v>4500</v>
      </c>
      <c r="AG14" s="182">
        <v>4500</v>
      </c>
      <c r="AH14" s="182">
        <f>AG14</f>
        <v>4500</v>
      </c>
      <c r="AI14" s="182"/>
      <c r="AJ14" s="182"/>
      <c r="AK14" s="182"/>
      <c r="AL14" s="182"/>
      <c r="AM14" s="182"/>
      <c r="AN14" s="182"/>
      <c r="AO14" s="182">
        <f>AP14</f>
        <v>500</v>
      </c>
      <c r="AP14" s="182">
        <v>500</v>
      </c>
      <c r="AQ14" s="233"/>
      <c r="AR14" s="234"/>
      <c r="AS14" s="234"/>
      <c r="AT14" s="236"/>
      <c r="AU14" s="236"/>
      <c r="AV14" s="236"/>
      <c r="AW14" s="236"/>
      <c r="AX14" s="236"/>
      <c r="AY14" s="236"/>
      <c r="AZ14" s="236"/>
      <c r="BA14" s="236"/>
      <c r="BB14" s="236"/>
    </row>
    <row r="15" spans="1:54" s="249" customFormat="1" ht="32.25" customHeight="1">
      <c r="A15" s="164" t="s">
        <v>5</v>
      </c>
      <c r="B15" s="231" t="s">
        <v>224</v>
      </c>
      <c r="C15" s="169" t="s">
        <v>36</v>
      </c>
      <c r="D15" s="169"/>
      <c r="E15" s="182"/>
      <c r="F15" s="182"/>
      <c r="G15" s="182"/>
      <c r="H15" s="182"/>
      <c r="I15" s="182"/>
      <c r="J15" s="182"/>
      <c r="K15" s="182"/>
      <c r="L15" s="182"/>
      <c r="M15" s="182"/>
      <c r="N15" s="182"/>
      <c r="O15" s="182"/>
      <c r="P15" s="182"/>
      <c r="Q15" s="160"/>
      <c r="R15" s="232"/>
      <c r="S15" s="232"/>
      <c r="T15" s="232"/>
      <c r="U15" s="232"/>
      <c r="V15" s="232"/>
      <c r="W15" s="232"/>
      <c r="X15" s="232"/>
      <c r="Y15" s="232"/>
      <c r="Z15" s="232"/>
      <c r="AA15" s="232"/>
      <c r="AB15" s="232"/>
      <c r="AC15" s="232"/>
      <c r="AD15" s="169"/>
      <c r="AE15" s="182">
        <v>750</v>
      </c>
      <c r="AF15" s="182">
        <f aca="true" t="shared" si="5" ref="AF15:AH29">AE15</f>
        <v>750</v>
      </c>
      <c r="AG15" s="182">
        <v>750</v>
      </c>
      <c r="AH15" s="182">
        <f t="shared" si="5"/>
        <v>750</v>
      </c>
      <c r="AI15" s="182"/>
      <c r="AJ15" s="182"/>
      <c r="AK15" s="182"/>
      <c r="AL15" s="182"/>
      <c r="AM15" s="182"/>
      <c r="AN15" s="182"/>
      <c r="AO15" s="182">
        <f aca="true" t="shared" si="6" ref="AO15:AO29">AP15</f>
        <v>200</v>
      </c>
      <c r="AP15" s="182">
        <v>200</v>
      </c>
      <c r="AQ15" s="233"/>
      <c r="AR15" s="234"/>
      <c r="AS15" s="234"/>
      <c r="AT15" s="236"/>
      <c r="AU15" s="236"/>
      <c r="AV15" s="236"/>
      <c r="AW15" s="236"/>
      <c r="AX15" s="236"/>
      <c r="AY15" s="236"/>
      <c r="AZ15" s="236"/>
      <c r="BA15" s="236"/>
      <c r="BB15" s="236"/>
    </row>
    <row r="16" spans="1:54" s="249" customFormat="1" ht="32.25" customHeight="1">
      <c r="A16" s="164" t="s">
        <v>5</v>
      </c>
      <c r="B16" s="231" t="s">
        <v>225</v>
      </c>
      <c r="C16" s="169" t="s">
        <v>36</v>
      </c>
      <c r="D16" s="169"/>
      <c r="E16" s="182"/>
      <c r="F16" s="182"/>
      <c r="G16" s="182"/>
      <c r="H16" s="182"/>
      <c r="I16" s="182"/>
      <c r="J16" s="182"/>
      <c r="K16" s="182"/>
      <c r="L16" s="182"/>
      <c r="M16" s="182"/>
      <c r="N16" s="182"/>
      <c r="O16" s="182"/>
      <c r="P16" s="182"/>
      <c r="Q16" s="160"/>
      <c r="R16" s="232"/>
      <c r="S16" s="232"/>
      <c r="T16" s="232"/>
      <c r="U16" s="232"/>
      <c r="V16" s="232"/>
      <c r="W16" s="232"/>
      <c r="X16" s="232"/>
      <c r="Y16" s="232"/>
      <c r="Z16" s="232"/>
      <c r="AA16" s="232"/>
      <c r="AB16" s="232"/>
      <c r="AC16" s="232"/>
      <c r="AD16" s="169"/>
      <c r="AE16" s="182">
        <v>1300</v>
      </c>
      <c r="AF16" s="182">
        <f t="shared" si="5"/>
        <v>1300</v>
      </c>
      <c r="AG16" s="182">
        <v>1300</v>
      </c>
      <c r="AH16" s="182">
        <f t="shared" si="5"/>
        <v>1300</v>
      </c>
      <c r="AI16" s="182"/>
      <c r="AJ16" s="182"/>
      <c r="AK16" s="182"/>
      <c r="AL16" s="182"/>
      <c r="AM16" s="182"/>
      <c r="AN16" s="182"/>
      <c r="AO16" s="182">
        <f t="shared" si="6"/>
        <v>326</v>
      </c>
      <c r="AP16" s="182">
        <v>326</v>
      </c>
      <c r="AQ16" s="233"/>
      <c r="AR16" s="234"/>
      <c r="AS16" s="234"/>
      <c r="AT16" s="236"/>
      <c r="AU16" s="236"/>
      <c r="AV16" s="236"/>
      <c r="AW16" s="236"/>
      <c r="AX16" s="236"/>
      <c r="AY16" s="236"/>
      <c r="AZ16" s="236"/>
      <c r="BA16" s="236"/>
      <c r="BB16" s="236"/>
    </row>
    <row r="17" spans="1:54" s="249" customFormat="1" ht="32.25" customHeight="1">
      <c r="A17" s="164" t="s">
        <v>5</v>
      </c>
      <c r="B17" s="231" t="s">
        <v>226</v>
      </c>
      <c r="C17" s="169" t="s">
        <v>36</v>
      </c>
      <c r="D17" s="169"/>
      <c r="E17" s="182"/>
      <c r="F17" s="182"/>
      <c r="G17" s="182"/>
      <c r="H17" s="182"/>
      <c r="I17" s="182"/>
      <c r="J17" s="182"/>
      <c r="K17" s="182"/>
      <c r="L17" s="182"/>
      <c r="M17" s="182"/>
      <c r="N17" s="182"/>
      <c r="O17" s="182"/>
      <c r="P17" s="182"/>
      <c r="Q17" s="160"/>
      <c r="R17" s="232"/>
      <c r="S17" s="232"/>
      <c r="T17" s="232"/>
      <c r="U17" s="232"/>
      <c r="V17" s="232"/>
      <c r="W17" s="232"/>
      <c r="X17" s="232"/>
      <c r="Y17" s="232"/>
      <c r="Z17" s="232"/>
      <c r="AA17" s="232"/>
      <c r="AB17" s="232"/>
      <c r="AC17" s="232"/>
      <c r="AD17" s="169"/>
      <c r="AE17" s="182">
        <v>2500</v>
      </c>
      <c r="AF17" s="182">
        <f t="shared" si="5"/>
        <v>2500</v>
      </c>
      <c r="AG17" s="182">
        <v>2500</v>
      </c>
      <c r="AH17" s="182">
        <f t="shared" si="5"/>
        <v>2500</v>
      </c>
      <c r="AI17" s="182"/>
      <c r="AJ17" s="182"/>
      <c r="AK17" s="182"/>
      <c r="AL17" s="182"/>
      <c r="AM17" s="182"/>
      <c r="AN17" s="182"/>
      <c r="AO17" s="182">
        <f t="shared" si="6"/>
        <v>500</v>
      </c>
      <c r="AP17" s="182">
        <v>500</v>
      </c>
      <c r="AQ17" s="233"/>
      <c r="AR17" s="234"/>
      <c r="AS17" s="234"/>
      <c r="AT17" s="236"/>
      <c r="AU17" s="236"/>
      <c r="AV17" s="236"/>
      <c r="AW17" s="236"/>
      <c r="AX17" s="236"/>
      <c r="AY17" s="236"/>
      <c r="AZ17" s="236"/>
      <c r="BA17" s="236"/>
      <c r="BB17" s="236"/>
    </row>
    <row r="18" spans="1:54" s="249" customFormat="1" ht="32.25" customHeight="1">
      <c r="A18" s="164" t="s">
        <v>5</v>
      </c>
      <c r="B18" s="248" t="s">
        <v>227</v>
      </c>
      <c r="C18" s="169" t="s">
        <v>36</v>
      </c>
      <c r="D18" s="169"/>
      <c r="E18" s="182"/>
      <c r="F18" s="182"/>
      <c r="G18" s="182"/>
      <c r="H18" s="182"/>
      <c r="I18" s="182"/>
      <c r="J18" s="182"/>
      <c r="K18" s="182"/>
      <c r="L18" s="182"/>
      <c r="M18" s="182"/>
      <c r="N18" s="182"/>
      <c r="O18" s="182"/>
      <c r="P18" s="182"/>
      <c r="Q18" s="160"/>
      <c r="R18" s="232"/>
      <c r="S18" s="232"/>
      <c r="T18" s="232"/>
      <c r="U18" s="232"/>
      <c r="V18" s="232"/>
      <c r="W18" s="232"/>
      <c r="X18" s="232"/>
      <c r="Y18" s="232"/>
      <c r="Z18" s="232"/>
      <c r="AA18" s="232"/>
      <c r="AB18" s="232"/>
      <c r="AC18" s="232"/>
      <c r="AD18" s="169"/>
      <c r="AE18" s="182">
        <v>8487</v>
      </c>
      <c r="AF18" s="182">
        <f t="shared" si="5"/>
        <v>8487</v>
      </c>
      <c r="AG18" s="182">
        <v>8487</v>
      </c>
      <c r="AH18" s="182">
        <f t="shared" si="5"/>
        <v>8487</v>
      </c>
      <c r="AI18" s="182"/>
      <c r="AJ18" s="182"/>
      <c r="AK18" s="182"/>
      <c r="AL18" s="182"/>
      <c r="AM18" s="182"/>
      <c r="AN18" s="182"/>
      <c r="AO18" s="182">
        <f t="shared" si="6"/>
        <v>200</v>
      </c>
      <c r="AP18" s="182">
        <v>200</v>
      </c>
      <c r="AQ18" s="233"/>
      <c r="AR18" s="234"/>
      <c r="AS18" s="234"/>
      <c r="AT18" s="236"/>
      <c r="AU18" s="236"/>
      <c r="AV18" s="236"/>
      <c r="AW18" s="236"/>
      <c r="AX18" s="236"/>
      <c r="AY18" s="236"/>
      <c r="AZ18" s="236"/>
      <c r="BA18" s="236"/>
      <c r="BB18" s="236"/>
    </row>
    <row r="19" spans="1:54" s="249" customFormat="1" ht="32.25" customHeight="1">
      <c r="A19" s="164" t="s">
        <v>5</v>
      </c>
      <c r="B19" s="248" t="s">
        <v>228</v>
      </c>
      <c r="C19" s="169" t="s">
        <v>36</v>
      </c>
      <c r="D19" s="169"/>
      <c r="E19" s="182"/>
      <c r="F19" s="182"/>
      <c r="G19" s="182"/>
      <c r="H19" s="182"/>
      <c r="I19" s="182"/>
      <c r="J19" s="182"/>
      <c r="K19" s="182"/>
      <c r="L19" s="182"/>
      <c r="M19" s="182"/>
      <c r="N19" s="182"/>
      <c r="O19" s="182"/>
      <c r="P19" s="182"/>
      <c r="Q19" s="160"/>
      <c r="R19" s="232"/>
      <c r="S19" s="232"/>
      <c r="T19" s="232"/>
      <c r="U19" s="232"/>
      <c r="V19" s="232"/>
      <c r="W19" s="232"/>
      <c r="X19" s="232"/>
      <c r="Y19" s="232"/>
      <c r="Z19" s="232"/>
      <c r="AA19" s="232"/>
      <c r="AB19" s="232"/>
      <c r="AC19" s="232"/>
      <c r="AD19" s="169"/>
      <c r="AE19" s="182">
        <v>4267</v>
      </c>
      <c r="AF19" s="182">
        <f t="shared" si="5"/>
        <v>4267</v>
      </c>
      <c r="AG19" s="182">
        <v>4267</v>
      </c>
      <c r="AH19" s="182">
        <f t="shared" si="5"/>
        <v>4267</v>
      </c>
      <c r="AI19" s="182"/>
      <c r="AJ19" s="182"/>
      <c r="AK19" s="182"/>
      <c r="AL19" s="182"/>
      <c r="AM19" s="182"/>
      <c r="AN19" s="182"/>
      <c r="AO19" s="182">
        <f t="shared" si="6"/>
        <v>200</v>
      </c>
      <c r="AP19" s="182">
        <v>200</v>
      </c>
      <c r="AQ19" s="233"/>
      <c r="AR19" s="234"/>
      <c r="AS19" s="234"/>
      <c r="AT19" s="236"/>
      <c r="AU19" s="236"/>
      <c r="AV19" s="236"/>
      <c r="AW19" s="236"/>
      <c r="AX19" s="236"/>
      <c r="AY19" s="236"/>
      <c r="AZ19" s="236"/>
      <c r="BA19" s="236"/>
      <c r="BB19" s="236"/>
    </row>
    <row r="20" spans="1:54" s="249" customFormat="1" ht="32.25" customHeight="1">
      <c r="A20" s="164" t="s">
        <v>5</v>
      </c>
      <c r="B20" s="248" t="s">
        <v>229</v>
      </c>
      <c r="C20" s="169" t="s">
        <v>36</v>
      </c>
      <c r="D20" s="169"/>
      <c r="E20" s="182"/>
      <c r="F20" s="182"/>
      <c r="G20" s="182"/>
      <c r="H20" s="182"/>
      <c r="I20" s="182"/>
      <c r="J20" s="182"/>
      <c r="K20" s="182"/>
      <c r="L20" s="182"/>
      <c r="M20" s="182"/>
      <c r="N20" s="182"/>
      <c r="O20" s="182"/>
      <c r="P20" s="182"/>
      <c r="Q20" s="160"/>
      <c r="R20" s="232"/>
      <c r="S20" s="232"/>
      <c r="T20" s="232"/>
      <c r="U20" s="232"/>
      <c r="V20" s="232"/>
      <c r="W20" s="232"/>
      <c r="X20" s="232"/>
      <c r="Y20" s="232"/>
      <c r="Z20" s="232"/>
      <c r="AA20" s="232"/>
      <c r="AB20" s="232"/>
      <c r="AC20" s="232"/>
      <c r="AD20" s="169"/>
      <c r="AE20" s="182">
        <v>7455</v>
      </c>
      <c r="AF20" s="182">
        <f t="shared" si="5"/>
        <v>7455</v>
      </c>
      <c r="AG20" s="182">
        <v>7455</v>
      </c>
      <c r="AH20" s="182">
        <f t="shared" si="5"/>
        <v>7455</v>
      </c>
      <c r="AI20" s="182"/>
      <c r="AJ20" s="182"/>
      <c r="AK20" s="182"/>
      <c r="AL20" s="182"/>
      <c r="AM20" s="182"/>
      <c r="AN20" s="182"/>
      <c r="AO20" s="182">
        <f t="shared" si="6"/>
        <v>200</v>
      </c>
      <c r="AP20" s="182">
        <v>200</v>
      </c>
      <c r="AQ20" s="233"/>
      <c r="AR20" s="234"/>
      <c r="AS20" s="234"/>
      <c r="AT20" s="236"/>
      <c r="AU20" s="236"/>
      <c r="AV20" s="236"/>
      <c r="AW20" s="236"/>
      <c r="AX20" s="236"/>
      <c r="AY20" s="236"/>
      <c r="AZ20" s="236"/>
      <c r="BA20" s="236"/>
      <c r="BB20" s="236"/>
    </row>
    <row r="21" spans="1:54" s="249" customFormat="1" ht="32.25" customHeight="1">
      <c r="A21" s="164" t="s">
        <v>5</v>
      </c>
      <c r="B21" s="248" t="s">
        <v>230</v>
      </c>
      <c r="C21" s="169" t="s">
        <v>36</v>
      </c>
      <c r="D21" s="169"/>
      <c r="E21" s="182"/>
      <c r="F21" s="182"/>
      <c r="G21" s="182"/>
      <c r="H21" s="182"/>
      <c r="I21" s="182"/>
      <c r="J21" s="182"/>
      <c r="K21" s="182"/>
      <c r="L21" s="182"/>
      <c r="M21" s="182"/>
      <c r="N21" s="182"/>
      <c r="O21" s="182"/>
      <c r="P21" s="182"/>
      <c r="Q21" s="160"/>
      <c r="R21" s="232"/>
      <c r="S21" s="232"/>
      <c r="T21" s="232"/>
      <c r="U21" s="232"/>
      <c r="V21" s="232"/>
      <c r="W21" s="232"/>
      <c r="X21" s="232"/>
      <c r="Y21" s="232"/>
      <c r="Z21" s="232"/>
      <c r="AA21" s="232"/>
      <c r="AB21" s="232"/>
      <c r="AC21" s="232"/>
      <c r="AD21" s="169"/>
      <c r="AE21" s="182">
        <v>5163</v>
      </c>
      <c r="AF21" s="182">
        <f t="shared" si="5"/>
        <v>5163</v>
      </c>
      <c r="AG21" s="182">
        <v>5163</v>
      </c>
      <c r="AH21" s="182">
        <f t="shared" si="5"/>
        <v>5163</v>
      </c>
      <c r="AI21" s="182"/>
      <c r="AJ21" s="182"/>
      <c r="AK21" s="182"/>
      <c r="AL21" s="182"/>
      <c r="AM21" s="182"/>
      <c r="AN21" s="182"/>
      <c r="AO21" s="182">
        <f t="shared" si="6"/>
        <v>200</v>
      </c>
      <c r="AP21" s="182">
        <v>200</v>
      </c>
      <c r="AQ21" s="233"/>
      <c r="AR21" s="234"/>
      <c r="AS21" s="234"/>
      <c r="AT21" s="236"/>
      <c r="AU21" s="236"/>
      <c r="AV21" s="236"/>
      <c r="AW21" s="236"/>
      <c r="AX21" s="236"/>
      <c r="AY21" s="236"/>
      <c r="AZ21" s="236"/>
      <c r="BA21" s="236"/>
      <c r="BB21" s="236"/>
    </row>
    <row r="22" spans="1:54" s="249" customFormat="1" ht="32.25" customHeight="1">
      <c r="A22" s="164" t="s">
        <v>5</v>
      </c>
      <c r="B22" s="248" t="s">
        <v>231</v>
      </c>
      <c r="C22" s="169" t="s">
        <v>36</v>
      </c>
      <c r="D22" s="169"/>
      <c r="E22" s="182"/>
      <c r="F22" s="182"/>
      <c r="G22" s="182"/>
      <c r="H22" s="182"/>
      <c r="I22" s="182"/>
      <c r="J22" s="182"/>
      <c r="K22" s="182"/>
      <c r="L22" s="182"/>
      <c r="M22" s="182"/>
      <c r="N22" s="182"/>
      <c r="O22" s="182"/>
      <c r="P22" s="182"/>
      <c r="Q22" s="160"/>
      <c r="R22" s="232"/>
      <c r="S22" s="232"/>
      <c r="T22" s="232"/>
      <c r="U22" s="232"/>
      <c r="V22" s="232"/>
      <c r="W22" s="232"/>
      <c r="X22" s="232"/>
      <c r="Y22" s="232"/>
      <c r="Z22" s="232"/>
      <c r="AA22" s="232"/>
      <c r="AB22" s="232"/>
      <c r="AC22" s="232"/>
      <c r="AD22" s="169"/>
      <c r="AE22" s="182">
        <v>3965</v>
      </c>
      <c r="AF22" s="182">
        <f t="shared" si="5"/>
        <v>3965</v>
      </c>
      <c r="AG22" s="182">
        <v>3965</v>
      </c>
      <c r="AH22" s="182">
        <f t="shared" si="5"/>
        <v>3965</v>
      </c>
      <c r="AI22" s="182"/>
      <c r="AJ22" s="182"/>
      <c r="AK22" s="182"/>
      <c r="AL22" s="182"/>
      <c r="AM22" s="182"/>
      <c r="AN22" s="182"/>
      <c r="AO22" s="182">
        <f t="shared" si="6"/>
        <v>200</v>
      </c>
      <c r="AP22" s="182">
        <v>200</v>
      </c>
      <c r="AQ22" s="233"/>
      <c r="AR22" s="234"/>
      <c r="AS22" s="234"/>
      <c r="AT22" s="236"/>
      <c r="AU22" s="236"/>
      <c r="AV22" s="236"/>
      <c r="AW22" s="236"/>
      <c r="AX22" s="236"/>
      <c r="AY22" s="236"/>
      <c r="AZ22" s="236"/>
      <c r="BA22" s="236"/>
      <c r="BB22" s="236"/>
    </row>
    <row r="23" spans="1:54" s="249" customFormat="1" ht="32.25" customHeight="1">
      <c r="A23" s="164" t="s">
        <v>5</v>
      </c>
      <c r="B23" s="248" t="s">
        <v>232</v>
      </c>
      <c r="C23" s="169" t="s">
        <v>36</v>
      </c>
      <c r="D23" s="169"/>
      <c r="E23" s="182"/>
      <c r="F23" s="182"/>
      <c r="G23" s="182"/>
      <c r="H23" s="182"/>
      <c r="I23" s="182"/>
      <c r="J23" s="182"/>
      <c r="K23" s="182"/>
      <c r="L23" s="182"/>
      <c r="M23" s="182"/>
      <c r="N23" s="182"/>
      <c r="O23" s="182"/>
      <c r="P23" s="182"/>
      <c r="Q23" s="160"/>
      <c r="R23" s="232"/>
      <c r="S23" s="232"/>
      <c r="T23" s="232"/>
      <c r="U23" s="232"/>
      <c r="V23" s="232"/>
      <c r="W23" s="232"/>
      <c r="X23" s="232"/>
      <c r="Y23" s="232"/>
      <c r="Z23" s="232"/>
      <c r="AA23" s="232"/>
      <c r="AB23" s="232"/>
      <c r="AC23" s="232"/>
      <c r="AD23" s="169"/>
      <c r="AE23" s="182">
        <v>11764</v>
      </c>
      <c r="AF23" s="182">
        <f t="shared" si="5"/>
        <v>11764</v>
      </c>
      <c r="AG23" s="182">
        <v>11764</v>
      </c>
      <c r="AH23" s="182">
        <f t="shared" si="5"/>
        <v>11764</v>
      </c>
      <c r="AI23" s="182"/>
      <c r="AJ23" s="182"/>
      <c r="AK23" s="182"/>
      <c r="AL23" s="182"/>
      <c r="AM23" s="182"/>
      <c r="AN23" s="182"/>
      <c r="AO23" s="182">
        <f t="shared" si="6"/>
        <v>200</v>
      </c>
      <c r="AP23" s="182">
        <v>200</v>
      </c>
      <c r="AQ23" s="233"/>
      <c r="AR23" s="234"/>
      <c r="AS23" s="234"/>
      <c r="AT23" s="236"/>
      <c r="AU23" s="236"/>
      <c r="AV23" s="236"/>
      <c r="AW23" s="236"/>
      <c r="AX23" s="236"/>
      <c r="AY23" s="236"/>
      <c r="AZ23" s="236"/>
      <c r="BA23" s="236"/>
      <c r="BB23" s="236"/>
    </row>
    <row r="24" spans="1:54" s="249" customFormat="1" ht="32.25" customHeight="1">
      <c r="A24" s="164" t="s">
        <v>5</v>
      </c>
      <c r="B24" s="248" t="s">
        <v>233</v>
      </c>
      <c r="C24" s="169" t="s">
        <v>36</v>
      </c>
      <c r="D24" s="169"/>
      <c r="E24" s="182"/>
      <c r="F24" s="182"/>
      <c r="G24" s="182"/>
      <c r="H24" s="182"/>
      <c r="I24" s="182"/>
      <c r="J24" s="182"/>
      <c r="K24" s="182"/>
      <c r="L24" s="182"/>
      <c r="M24" s="182"/>
      <c r="N24" s="182"/>
      <c r="O24" s="182"/>
      <c r="P24" s="182"/>
      <c r="Q24" s="160"/>
      <c r="R24" s="232"/>
      <c r="S24" s="232"/>
      <c r="T24" s="232"/>
      <c r="U24" s="232"/>
      <c r="V24" s="232"/>
      <c r="W24" s="232"/>
      <c r="X24" s="232"/>
      <c r="Y24" s="232"/>
      <c r="Z24" s="232"/>
      <c r="AA24" s="232"/>
      <c r="AB24" s="232"/>
      <c r="AC24" s="232"/>
      <c r="AD24" s="169"/>
      <c r="AE24" s="182">
        <v>4015</v>
      </c>
      <c r="AF24" s="182">
        <f t="shared" si="5"/>
        <v>4015</v>
      </c>
      <c r="AG24" s="182">
        <v>4015</v>
      </c>
      <c r="AH24" s="182">
        <f t="shared" si="5"/>
        <v>4015</v>
      </c>
      <c r="AI24" s="182"/>
      <c r="AJ24" s="182"/>
      <c r="AK24" s="182"/>
      <c r="AL24" s="182"/>
      <c r="AM24" s="182"/>
      <c r="AN24" s="182"/>
      <c r="AO24" s="182">
        <f t="shared" si="6"/>
        <v>200</v>
      </c>
      <c r="AP24" s="182">
        <v>200</v>
      </c>
      <c r="AQ24" s="233"/>
      <c r="AR24" s="234"/>
      <c r="AS24" s="234"/>
      <c r="AT24" s="236"/>
      <c r="AU24" s="236"/>
      <c r="AV24" s="236"/>
      <c r="AW24" s="236"/>
      <c r="AX24" s="236"/>
      <c r="AY24" s="236"/>
      <c r="AZ24" s="236"/>
      <c r="BA24" s="236"/>
      <c r="BB24" s="236"/>
    </row>
    <row r="25" spans="1:54" s="249" customFormat="1" ht="32.25" customHeight="1">
      <c r="A25" s="164" t="s">
        <v>5</v>
      </c>
      <c r="B25" s="248" t="s">
        <v>234</v>
      </c>
      <c r="C25" s="169" t="s">
        <v>36</v>
      </c>
      <c r="D25" s="169"/>
      <c r="E25" s="182"/>
      <c r="F25" s="182"/>
      <c r="G25" s="182"/>
      <c r="H25" s="182"/>
      <c r="I25" s="182"/>
      <c r="J25" s="182"/>
      <c r="K25" s="182"/>
      <c r="L25" s="182"/>
      <c r="M25" s="182"/>
      <c r="N25" s="182"/>
      <c r="O25" s="182"/>
      <c r="P25" s="182"/>
      <c r="Q25" s="160"/>
      <c r="R25" s="232"/>
      <c r="S25" s="232"/>
      <c r="T25" s="232"/>
      <c r="U25" s="232"/>
      <c r="V25" s="232"/>
      <c r="W25" s="232"/>
      <c r="X25" s="232"/>
      <c r="Y25" s="232"/>
      <c r="Z25" s="232"/>
      <c r="AA25" s="232"/>
      <c r="AB25" s="232"/>
      <c r="AC25" s="232"/>
      <c r="AD25" s="169"/>
      <c r="AE25" s="182">
        <v>5759</v>
      </c>
      <c r="AF25" s="182">
        <f t="shared" si="5"/>
        <v>5759</v>
      </c>
      <c r="AG25" s="182">
        <v>5759</v>
      </c>
      <c r="AH25" s="182">
        <f t="shared" si="5"/>
        <v>5759</v>
      </c>
      <c r="AI25" s="182"/>
      <c r="AJ25" s="182"/>
      <c r="AK25" s="182"/>
      <c r="AL25" s="182"/>
      <c r="AM25" s="182"/>
      <c r="AN25" s="182"/>
      <c r="AO25" s="182">
        <f t="shared" si="6"/>
        <v>200</v>
      </c>
      <c r="AP25" s="182">
        <v>200</v>
      </c>
      <c r="AQ25" s="233"/>
      <c r="AR25" s="234"/>
      <c r="AS25" s="234"/>
      <c r="AT25" s="236"/>
      <c r="AU25" s="236"/>
      <c r="AV25" s="236"/>
      <c r="AW25" s="236"/>
      <c r="AX25" s="236"/>
      <c r="AY25" s="236"/>
      <c r="AZ25" s="236"/>
      <c r="BA25" s="236"/>
      <c r="BB25" s="236"/>
    </row>
    <row r="26" spans="1:54" s="249" customFormat="1" ht="32.25" customHeight="1">
      <c r="A26" s="164" t="s">
        <v>5</v>
      </c>
      <c r="B26" s="248" t="s">
        <v>235</v>
      </c>
      <c r="C26" s="169" t="s">
        <v>36</v>
      </c>
      <c r="D26" s="169"/>
      <c r="E26" s="182"/>
      <c r="F26" s="182"/>
      <c r="G26" s="182"/>
      <c r="H26" s="182"/>
      <c r="I26" s="182"/>
      <c r="J26" s="182"/>
      <c r="K26" s="182"/>
      <c r="L26" s="182"/>
      <c r="M26" s="182"/>
      <c r="N26" s="182"/>
      <c r="O26" s="182"/>
      <c r="P26" s="182"/>
      <c r="Q26" s="160"/>
      <c r="R26" s="232"/>
      <c r="S26" s="232"/>
      <c r="T26" s="232"/>
      <c r="U26" s="232"/>
      <c r="V26" s="232"/>
      <c r="W26" s="232"/>
      <c r="X26" s="232"/>
      <c r="Y26" s="232"/>
      <c r="Z26" s="232"/>
      <c r="AA26" s="232"/>
      <c r="AB26" s="232"/>
      <c r="AC26" s="232"/>
      <c r="AD26" s="169"/>
      <c r="AE26" s="182">
        <v>1902</v>
      </c>
      <c r="AF26" s="182">
        <f t="shared" si="5"/>
        <v>1902</v>
      </c>
      <c r="AG26" s="182">
        <v>1902</v>
      </c>
      <c r="AH26" s="182">
        <f t="shared" si="5"/>
        <v>1902</v>
      </c>
      <c r="AI26" s="182"/>
      <c r="AJ26" s="182"/>
      <c r="AK26" s="182"/>
      <c r="AL26" s="182"/>
      <c r="AM26" s="182"/>
      <c r="AN26" s="182"/>
      <c r="AO26" s="182">
        <f t="shared" si="6"/>
        <v>200</v>
      </c>
      <c r="AP26" s="182">
        <v>200</v>
      </c>
      <c r="AQ26" s="233"/>
      <c r="AR26" s="234"/>
      <c r="AS26" s="234"/>
      <c r="AT26" s="236"/>
      <c r="AU26" s="236"/>
      <c r="AV26" s="236"/>
      <c r="AW26" s="236"/>
      <c r="AX26" s="236"/>
      <c r="AY26" s="236"/>
      <c r="AZ26" s="236"/>
      <c r="BA26" s="236"/>
      <c r="BB26" s="236"/>
    </row>
    <row r="27" spans="1:54" s="249" customFormat="1" ht="32.25" customHeight="1">
      <c r="A27" s="164" t="s">
        <v>5</v>
      </c>
      <c r="B27" s="248" t="s">
        <v>236</v>
      </c>
      <c r="C27" s="169" t="s">
        <v>36</v>
      </c>
      <c r="D27" s="169"/>
      <c r="E27" s="182"/>
      <c r="F27" s="182"/>
      <c r="G27" s="182"/>
      <c r="H27" s="182"/>
      <c r="I27" s="182"/>
      <c r="J27" s="182"/>
      <c r="K27" s="182"/>
      <c r="L27" s="182"/>
      <c r="M27" s="182"/>
      <c r="N27" s="182"/>
      <c r="O27" s="182"/>
      <c r="P27" s="182"/>
      <c r="Q27" s="160"/>
      <c r="R27" s="232"/>
      <c r="S27" s="232"/>
      <c r="T27" s="232"/>
      <c r="U27" s="232"/>
      <c r="V27" s="232"/>
      <c r="W27" s="232"/>
      <c r="X27" s="232"/>
      <c r="Y27" s="232"/>
      <c r="Z27" s="232"/>
      <c r="AA27" s="232"/>
      <c r="AB27" s="232"/>
      <c r="AC27" s="232"/>
      <c r="AD27" s="169"/>
      <c r="AE27" s="182">
        <v>1902</v>
      </c>
      <c r="AF27" s="182">
        <f t="shared" si="5"/>
        <v>1902</v>
      </c>
      <c r="AG27" s="182">
        <v>1902</v>
      </c>
      <c r="AH27" s="182">
        <f t="shared" si="5"/>
        <v>1902</v>
      </c>
      <c r="AI27" s="182"/>
      <c r="AJ27" s="182"/>
      <c r="AK27" s="182"/>
      <c r="AL27" s="182"/>
      <c r="AM27" s="182"/>
      <c r="AN27" s="182"/>
      <c r="AO27" s="182">
        <f t="shared" si="6"/>
        <v>200</v>
      </c>
      <c r="AP27" s="182">
        <v>200</v>
      </c>
      <c r="AQ27" s="233"/>
      <c r="AR27" s="234"/>
      <c r="AS27" s="234"/>
      <c r="AT27" s="236"/>
      <c r="AU27" s="236"/>
      <c r="AV27" s="236"/>
      <c r="AW27" s="236"/>
      <c r="AX27" s="236"/>
      <c r="AY27" s="236"/>
      <c r="AZ27" s="236"/>
      <c r="BA27" s="236"/>
      <c r="BB27" s="236"/>
    </row>
    <row r="28" spans="1:54" s="249" customFormat="1" ht="32.25" customHeight="1">
      <c r="A28" s="164" t="s">
        <v>5</v>
      </c>
      <c r="B28" s="248" t="s">
        <v>237</v>
      </c>
      <c r="C28" s="169" t="s">
        <v>36</v>
      </c>
      <c r="D28" s="169"/>
      <c r="E28" s="182"/>
      <c r="F28" s="182"/>
      <c r="G28" s="182"/>
      <c r="H28" s="182"/>
      <c r="I28" s="182"/>
      <c r="J28" s="182"/>
      <c r="K28" s="182"/>
      <c r="L28" s="182"/>
      <c r="M28" s="182"/>
      <c r="N28" s="182"/>
      <c r="O28" s="182"/>
      <c r="P28" s="182"/>
      <c r="Q28" s="160"/>
      <c r="R28" s="232"/>
      <c r="S28" s="232"/>
      <c r="T28" s="232"/>
      <c r="U28" s="232"/>
      <c r="V28" s="232"/>
      <c r="W28" s="232"/>
      <c r="X28" s="232"/>
      <c r="Y28" s="232"/>
      <c r="Z28" s="232"/>
      <c r="AA28" s="232"/>
      <c r="AB28" s="232"/>
      <c r="AC28" s="232"/>
      <c r="AD28" s="169"/>
      <c r="AE28" s="182">
        <v>1902</v>
      </c>
      <c r="AF28" s="182">
        <f t="shared" si="5"/>
        <v>1902</v>
      </c>
      <c r="AG28" s="182">
        <v>1902</v>
      </c>
      <c r="AH28" s="182">
        <f t="shared" si="5"/>
        <v>1902</v>
      </c>
      <c r="AI28" s="182"/>
      <c r="AJ28" s="182"/>
      <c r="AK28" s="182"/>
      <c r="AL28" s="182"/>
      <c r="AM28" s="182"/>
      <c r="AN28" s="182"/>
      <c r="AO28" s="182">
        <f t="shared" si="6"/>
        <v>200</v>
      </c>
      <c r="AP28" s="182">
        <v>200</v>
      </c>
      <c r="AQ28" s="233"/>
      <c r="AR28" s="234"/>
      <c r="AS28" s="234"/>
      <c r="AT28" s="236"/>
      <c r="AU28" s="236"/>
      <c r="AV28" s="236"/>
      <c r="AW28" s="236"/>
      <c r="AX28" s="236"/>
      <c r="AY28" s="236"/>
      <c r="AZ28" s="236"/>
      <c r="BA28" s="236"/>
      <c r="BB28" s="236"/>
    </row>
    <row r="29" spans="1:54" s="249" customFormat="1" ht="32.25" customHeight="1">
      <c r="A29" s="164" t="s">
        <v>5</v>
      </c>
      <c r="B29" s="248" t="s">
        <v>238</v>
      </c>
      <c r="C29" s="169" t="s">
        <v>36</v>
      </c>
      <c r="D29" s="169"/>
      <c r="E29" s="182"/>
      <c r="F29" s="182"/>
      <c r="G29" s="182"/>
      <c r="H29" s="182"/>
      <c r="I29" s="182"/>
      <c r="J29" s="182"/>
      <c r="K29" s="182"/>
      <c r="L29" s="182"/>
      <c r="M29" s="182"/>
      <c r="N29" s="182"/>
      <c r="O29" s="182"/>
      <c r="P29" s="182"/>
      <c r="Q29" s="160"/>
      <c r="R29" s="232"/>
      <c r="S29" s="232"/>
      <c r="T29" s="232"/>
      <c r="U29" s="232"/>
      <c r="V29" s="232"/>
      <c r="W29" s="232"/>
      <c r="X29" s="232"/>
      <c r="Y29" s="232"/>
      <c r="Z29" s="232"/>
      <c r="AA29" s="232"/>
      <c r="AB29" s="232"/>
      <c r="AC29" s="232"/>
      <c r="AD29" s="169"/>
      <c r="AE29" s="182">
        <v>1942</v>
      </c>
      <c r="AF29" s="182">
        <f t="shared" si="5"/>
        <v>1942</v>
      </c>
      <c r="AG29" s="182">
        <v>1942</v>
      </c>
      <c r="AH29" s="182">
        <f t="shared" si="5"/>
        <v>1942</v>
      </c>
      <c r="AI29" s="182"/>
      <c r="AJ29" s="182"/>
      <c r="AK29" s="182"/>
      <c r="AL29" s="182"/>
      <c r="AM29" s="182"/>
      <c r="AN29" s="182"/>
      <c r="AO29" s="182">
        <f t="shared" si="6"/>
        <v>500</v>
      </c>
      <c r="AP29" s="182">
        <v>500</v>
      </c>
      <c r="AQ29" s="233"/>
      <c r="AR29" s="234"/>
      <c r="AS29" s="234"/>
      <c r="AT29" s="236"/>
      <c r="AU29" s="236"/>
      <c r="AV29" s="236"/>
      <c r="AW29" s="236"/>
      <c r="AX29" s="236"/>
      <c r="AY29" s="236"/>
      <c r="AZ29" s="236"/>
      <c r="BA29" s="236"/>
      <c r="BB29" s="236"/>
    </row>
    <row r="30" spans="1:54" s="249" customFormat="1" ht="32.25" customHeight="1">
      <c r="A30" s="164" t="s">
        <v>5</v>
      </c>
      <c r="B30" s="248" t="s">
        <v>243</v>
      </c>
      <c r="C30" s="169" t="s">
        <v>36</v>
      </c>
      <c r="D30" s="169"/>
      <c r="E30" s="182"/>
      <c r="F30" s="182"/>
      <c r="G30" s="182"/>
      <c r="H30" s="182"/>
      <c r="I30" s="182"/>
      <c r="J30" s="182"/>
      <c r="K30" s="182"/>
      <c r="L30" s="182"/>
      <c r="M30" s="182"/>
      <c r="N30" s="182"/>
      <c r="O30" s="182"/>
      <c r="P30" s="182"/>
      <c r="Q30" s="160"/>
      <c r="R30" s="232"/>
      <c r="S30" s="232"/>
      <c r="T30" s="232"/>
      <c r="U30" s="232"/>
      <c r="V30" s="232"/>
      <c r="W30" s="232"/>
      <c r="X30" s="232"/>
      <c r="Y30" s="232"/>
      <c r="Z30" s="232"/>
      <c r="AA30" s="232"/>
      <c r="AB30" s="232"/>
      <c r="AC30" s="232"/>
      <c r="AD30" s="169"/>
      <c r="AE30" s="182">
        <v>4500</v>
      </c>
      <c r="AF30" s="182">
        <v>4500</v>
      </c>
      <c r="AG30" s="182">
        <v>4500</v>
      </c>
      <c r="AH30" s="182">
        <v>4500</v>
      </c>
      <c r="AI30" s="182"/>
      <c r="AJ30" s="182"/>
      <c r="AK30" s="182"/>
      <c r="AL30" s="182"/>
      <c r="AM30" s="182"/>
      <c r="AN30" s="182"/>
      <c r="AO30" s="182">
        <v>400</v>
      </c>
      <c r="AP30" s="182">
        <v>400</v>
      </c>
      <c r="AQ30" s="233"/>
      <c r="AR30" s="234"/>
      <c r="AS30" s="234"/>
      <c r="AT30" s="236"/>
      <c r="AU30" s="236"/>
      <c r="AV30" s="236"/>
      <c r="AW30" s="236"/>
      <c r="AX30" s="236"/>
      <c r="AY30" s="236"/>
      <c r="AZ30" s="236"/>
      <c r="BA30" s="236"/>
      <c r="BB30" s="236"/>
    </row>
    <row r="31" spans="1:54" s="249" customFormat="1" ht="32.25" customHeight="1">
      <c r="A31" s="164" t="s">
        <v>5</v>
      </c>
      <c r="B31" s="248" t="s">
        <v>244</v>
      </c>
      <c r="C31" s="169" t="s">
        <v>36</v>
      </c>
      <c r="D31" s="169"/>
      <c r="E31" s="182"/>
      <c r="F31" s="182"/>
      <c r="G31" s="182"/>
      <c r="H31" s="182"/>
      <c r="I31" s="182"/>
      <c r="J31" s="182"/>
      <c r="K31" s="182"/>
      <c r="L31" s="182"/>
      <c r="M31" s="182"/>
      <c r="N31" s="182"/>
      <c r="O31" s="182"/>
      <c r="P31" s="182"/>
      <c r="Q31" s="160"/>
      <c r="R31" s="232"/>
      <c r="S31" s="232"/>
      <c r="T31" s="232"/>
      <c r="U31" s="232"/>
      <c r="V31" s="232"/>
      <c r="W31" s="232"/>
      <c r="X31" s="232"/>
      <c r="Y31" s="232"/>
      <c r="Z31" s="232"/>
      <c r="AA31" s="232"/>
      <c r="AB31" s="232"/>
      <c r="AC31" s="232"/>
      <c r="AD31" s="169"/>
      <c r="AE31" s="182">
        <v>3200</v>
      </c>
      <c r="AF31" s="182">
        <v>3200</v>
      </c>
      <c r="AG31" s="182">
        <v>3200</v>
      </c>
      <c r="AH31" s="182">
        <v>3200</v>
      </c>
      <c r="AI31" s="182"/>
      <c r="AJ31" s="182"/>
      <c r="AK31" s="182"/>
      <c r="AL31" s="182"/>
      <c r="AM31" s="182"/>
      <c r="AN31" s="182"/>
      <c r="AO31" s="182">
        <v>300</v>
      </c>
      <c r="AP31" s="182">
        <v>300</v>
      </c>
      <c r="AQ31" s="233"/>
      <c r="AR31" s="234"/>
      <c r="AS31" s="234"/>
      <c r="AT31" s="236"/>
      <c r="AU31" s="236"/>
      <c r="AV31" s="236"/>
      <c r="AW31" s="236"/>
      <c r="AX31" s="236"/>
      <c r="AY31" s="236"/>
      <c r="AZ31" s="236"/>
      <c r="BA31" s="236"/>
      <c r="BB31" s="236"/>
    </row>
    <row r="32" spans="1:54" s="249" customFormat="1" ht="32.25" customHeight="1">
      <c r="A32" s="164" t="s">
        <v>5</v>
      </c>
      <c r="B32" s="248" t="s">
        <v>245</v>
      </c>
      <c r="C32" s="169" t="s">
        <v>36</v>
      </c>
      <c r="D32" s="169"/>
      <c r="E32" s="182"/>
      <c r="F32" s="182"/>
      <c r="G32" s="182"/>
      <c r="H32" s="182"/>
      <c r="I32" s="182"/>
      <c r="J32" s="182"/>
      <c r="K32" s="182"/>
      <c r="L32" s="182"/>
      <c r="M32" s="182"/>
      <c r="N32" s="182"/>
      <c r="O32" s="182"/>
      <c r="P32" s="182"/>
      <c r="Q32" s="160"/>
      <c r="R32" s="232"/>
      <c r="S32" s="232"/>
      <c r="T32" s="232"/>
      <c r="U32" s="232"/>
      <c r="V32" s="232"/>
      <c r="W32" s="232"/>
      <c r="X32" s="232"/>
      <c r="Y32" s="232"/>
      <c r="Z32" s="232"/>
      <c r="AA32" s="232"/>
      <c r="AB32" s="232"/>
      <c r="AC32" s="232"/>
      <c r="AD32" s="169"/>
      <c r="AE32" s="182">
        <v>7000</v>
      </c>
      <c r="AF32" s="182">
        <v>7000</v>
      </c>
      <c r="AG32" s="182">
        <v>7000</v>
      </c>
      <c r="AH32" s="182">
        <v>7000</v>
      </c>
      <c r="AI32" s="182"/>
      <c r="AJ32" s="182"/>
      <c r="AK32" s="182"/>
      <c r="AL32" s="182"/>
      <c r="AM32" s="182"/>
      <c r="AN32" s="182"/>
      <c r="AO32" s="182">
        <v>500</v>
      </c>
      <c r="AP32" s="182">
        <v>500</v>
      </c>
      <c r="AQ32" s="233"/>
      <c r="AR32" s="234"/>
      <c r="AS32" s="234"/>
      <c r="AT32" s="236"/>
      <c r="AU32" s="236"/>
      <c r="AV32" s="236"/>
      <c r="AW32" s="236"/>
      <c r="AX32" s="236"/>
      <c r="AY32" s="236"/>
      <c r="AZ32" s="236"/>
      <c r="BA32" s="236"/>
      <c r="BB32" s="236"/>
    </row>
    <row r="33" spans="1:54" s="249" customFormat="1" ht="32.25" customHeight="1">
      <c r="A33" s="164" t="s">
        <v>5</v>
      </c>
      <c r="B33" s="248" t="s">
        <v>246</v>
      </c>
      <c r="C33" s="169" t="s">
        <v>36</v>
      </c>
      <c r="D33" s="169"/>
      <c r="E33" s="182"/>
      <c r="F33" s="182"/>
      <c r="G33" s="182"/>
      <c r="H33" s="182"/>
      <c r="I33" s="182"/>
      <c r="J33" s="182"/>
      <c r="K33" s="182"/>
      <c r="L33" s="182"/>
      <c r="M33" s="182"/>
      <c r="N33" s="182"/>
      <c r="O33" s="182"/>
      <c r="P33" s="182"/>
      <c r="Q33" s="160"/>
      <c r="R33" s="232"/>
      <c r="S33" s="232"/>
      <c r="T33" s="232"/>
      <c r="U33" s="232"/>
      <c r="V33" s="232"/>
      <c r="W33" s="232"/>
      <c r="X33" s="232"/>
      <c r="Y33" s="232"/>
      <c r="Z33" s="232"/>
      <c r="AA33" s="232"/>
      <c r="AB33" s="232"/>
      <c r="AC33" s="232"/>
      <c r="AD33" s="169"/>
      <c r="AE33" s="182">
        <v>5500</v>
      </c>
      <c r="AF33" s="182">
        <v>5500</v>
      </c>
      <c r="AG33" s="182">
        <v>5500</v>
      </c>
      <c r="AH33" s="182">
        <v>5500</v>
      </c>
      <c r="AI33" s="182"/>
      <c r="AJ33" s="182"/>
      <c r="AK33" s="182"/>
      <c r="AL33" s="182"/>
      <c r="AM33" s="182"/>
      <c r="AN33" s="182"/>
      <c r="AO33" s="182">
        <v>500</v>
      </c>
      <c r="AP33" s="182">
        <v>500</v>
      </c>
      <c r="AQ33" s="233"/>
      <c r="AR33" s="234"/>
      <c r="AS33" s="234"/>
      <c r="AT33" s="236"/>
      <c r="AU33" s="236"/>
      <c r="AV33" s="236"/>
      <c r="AW33" s="236"/>
      <c r="AX33" s="236"/>
      <c r="AY33" s="236"/>
      <c r="AZ33" s="236"/>
      <c r="BA33" s="236"/>
      <c r="BB33" s="236"/>
    </row>
    <row r="34" spans="1:54" s="230" customFormat="1" ht="32.25" customHeight="1">
      <c r="A34" s="217" t="s">
        <v>27</v>
      </c>
      <c r="B34" s="223" t="s">
        <v>37</v>
      </c>
      <c r="C34" s="217"/>
      <c r="D34" s="217"/>
      <c r="E34" s="218" t="e">
        <f>#REF!+#REF!+#REF!</f>
        <v>#REF!</v>
      </c>
      <c r="F34" s="218" t="e">
        <f>#REF!+#REF!+#REF!</f>
        <v>#REF!</v>
      </c>
      <c r="G34" s="218" t="e">
        <f>#REF!+#REF!+#REF!</f>
        <v>#REF!</v>
      </c>
      <c r="H34" s="218" t="e">
        <f>#REF!+#REF!+#REF!</f>
        <v>#REF!</v>
      </c>
      <c r="I34" s="218" t="e">
        <f>#REF!+#REF!+#REF!</f>
        <v>#REF!</v>
      </c>
      <c r="J34" s="218" t="e">
        <f>#REF!+#REF!+#REF!</f>
        <v>#REF!</v>
      </c>
      <c r="K34" s="218" t="e">
        <f>#REF!+#REF!+#REF!</f>
        <v>#REF!</v>
      </c>
      <c r="L34" s="218" t="e">
        <f>#REF!+#REF!+#REF!</f>
        <v>#REF!</v>
      </c>
      <c r="M34" s="218" t="e">
        <f>#REF!+#REF!+#REF!</f>
        <v>#REF!</v>
      </c>
      <c r="N34" s="218" t="e">
        <f>#REF!+#REF!+#REF!</f>
        <v>#REF!</v>
      </c>
      <c r="O34" s="218" t="e">
        <f>#REF!+#REF!+#REF!</f>
        <v>#REF!</v>
      </c>
      <c r="P34" s="218" t="e">
        <f>#REF!+#REF!+#REF!</f>
        <v>#REF!</v>
      </c>
      <c r="Q34" s="219"/>
      <c r="R34" s="220" t="e">
        <f>#REF!+#REF!+#REF!</f>
        <v>#REF!</v>
      </c>
      <c r="S34" s="220" t="e">
        <f>#REF!+#REF!+#REF!</f>
        <v>#REF!</v>
      </c>
      <c r="T34" s="220" t="e">
        <f>#REF!+#REF!+#REF!</f>
        <v>#REF!</v>
      </c>
      <c r="U34" s="220" t="e">
        <f>#REF!+#REF!+#REF!</f>
        <v>#REF!</v>
      </c>
      <c r="V34" s="220" t="e">
        <f>#REF!+#REF!+#REF!</f>
        <v>#REF!</v>
      </c>
      <c r="W34" s="220" t="e">
        <f>#REF!+#REF!+#REF!</f>
        <v>#REF!</v>
      </c>
      <c r="X34" s="220" t="e">
        <f>#REF!+#REF!+#REF!</f>
        <v>#REF!</v>
      </c>
      <c r="Y34" s="220" t="e">
        <f>#REF!+#REF!+#REF!</f>
        <v>#REF!</v>
      </c>
      <c r="Z34" s="220" t="e">
        <f>#REF!+#REF!+#REF!</f>
        <v>#REF!</v>
      </c>
      <c r="AA34" s="220" t="e">
        <f>#REF!+#REF!+#REF!</f>
        <v>#REF!</v>
      </c>
      <c r="AB34" s="220" t="e">
        <f>#REF!+#REF!+#REF!</f>
        <v>#REF!</v>
      </c>
      <c r="AC34" s="220" t="e">
        <f>#REF!+#REF!+#REF!</f>
        <v>#REF!</v>
      </c>
      <c r="AD34" s="217"/>
      <c r="AE34" s="218">
        <v>0</v>
      </c>
      <c r="AF34" s="218">
        <v>0</v>
      </c>
      <c r="AG34" s="218">
        <v>0</v>
      </c>
      <c r="AH34" s="218">
        <v>0</v>
      </c>
      <c r="AI34" s="218" t="e">
        <f>#REF!+#REF!</f>
        <v>#REF!</v>
      </c>
      <c r="AJ34" s="218" t="e">
        <f>#REF!+#REF!</f>
        <v>#REF!</v>
      </c>
      <c r="AK34" s="218" t="e">
        <f>#REF!+#REF!</f>
        <v>#REF!</v>
      </c>
      <c r="AL34" s="218" t="e">
        <f>#REF!+#REF!</f>
        <v>#REF!</v>
      </c>
      <c r="AM34" s="218">
        <v>0</v>
      </c>
      <c r="AN34" s="218">
        <v>0</v>
      </c>
      <c r="AO34" s="218">
        <v>0</v>
      </c>
      <c r="AP34" s="218">
        <v>0</v>
      </c>
      <c r="AQ34" s="221"/>
      <c r="AR34" s="228"/>
      <c r="AS34" s="228"/>
      <c r="AT34" s="229"/>
      <c r="AU34" s="229"/>
      <c r="AV34" s="229"/>
      <c r="AW34" s="229"/>
      <c r="AX34" s="229"/>
      <c r="AY34" s="229"/>
      <c r="AZ34" s="229"/>
      <c r="BA34" s="229"/>
      <c r="BB34" s="229"/>
    </row>
    <row r="35" spans="1:54" s="226" customFormat="1" ht="33.75" customHeight="1">
      <c r="A35" s="217">
        <v>2</v>
      </c>
      <c r="B35" s="223" t="s">
        <v>138</v>
      </c>
      <c r="C35" s="217"/>
      <c r="D35" s="217"/>
      <c r="E35" s="218" t="e">
        <f aca="true" t="shared" si="7" ref="E35:P35">E36+E38+E48</f>
        <v>#REF!</v>
      </c>
      <c r="F35" s="218" t="e">
        <f t="shared" si="7"/>
        <v>#REF!</v>
      </c>
      <c r="G35" s="218" t="e">
        <f t="shared" si="7"/>
        <v>#REF!</v>
      </c>
      <c r="H35" s="218" t="e">
        <f t="shared" si="7"/>
        <v>#REF!</v>
      </c>
      <c r="I35" s="218" t="e">
        <f t="shared" si="7"/>
        <v>#REF!</v>
      </c>
      <c r="J35" s="218" t="e">
        <f t="shared" si="7"/>
        <v>#REF!</v>
      </c>
      <c r="K35" s="218" t="e">
        <f t="shared" si="7"/>
        <v>#REF!</v>
      </c>
      <c r="L35" s="218" t="e">
        <f t="shared" si="7"/>
        <v>#REF!</v>
      </c>
      <c r="M35" s="218" t="e">
        <f t="shared" si="7"/>
        <v>#REF!</v>
      </c>
      <c r="N35" s="218" t="e">
        <f t="shared" si="7"/>
        <v>#REF!</v>
      </c>
      <c r="O35" s="218" t="e">
        <f t="shared" si="7"/>
        <v>#REF!</v>
      </c>
      <c r="P35" s="218" t="e">
        <f t="shared" si="7"/>
        <v>#REF!</v>
      </c>
      <c r="Q35" s="219"/>
      <c r="R35" s="220" t="e">
        <f aca="true" t="shared" si="8" ref="R35:AD35">R36+R38+R48+R51</f>
        <v>#REF!</v>
      </c>
      <c r="S35" s="220" t="e">
        <f t="shared" si="8"/>
        <v>#REF!</v>
      </c>
      <c r="T35" s="220" t="e">
        <f t="shared" si="8"/>
        <v>#REF!</v>
      </c>
      <c r="U35" s="220" t="e">
        <f t="shared" si="8"/>
        <v>#REF!</v>
      </c>
      <c r="V35" s="220" t="e">
        <f t="shared" si="8"/>
        <v>#REF!</v>
      </c>
      <c r="W35" s="220" t="e">
        <f t="shared" si="8"/>
        <v>#REF!</v>
      </c>
      <c r="X35" s="220" t="e">
        <f t="shared" si="8"/>
        <v>#REF!</v>
      </c>
      <c r="Y35" s="220" t="e">
        <f t="shared" si="8"/>
        <v>#REF!</v>
      </c>
      <c r="Z35" s="220" t="e">
        <f t="shared" si="8"/>
        <v>#REF!</v>
      </c>
      <c r="AA35" s="220" t="e">
        <f t="shared" si="8"/>
        <v>#REF!</v>
      </c>
      <c r="AB35" s="220" t="e">
        <f t="shared" si="8"/>
        <v>#REF!</v>
      </c>
      <c r="AC35" s="220" t="e">
        <f t="shared" si="8"/>
        <v>#REF!</v>
      </c>
      <c r="AD35" s="218">
        <f t="shared" si="8"/>
        <v>0</v>
      </c>
      <c r="AE35" s="218">
        <f>AE36+AE37+AE38+AE48</f>
        <v>131428.095</v>
      </c>
      <c r="AF35" s="218">
        <f aca="true" t="shared" si="9" ref="AF35:AP35">AF36+AF37+AF38+AF48</f>
        <v>131428.095</v>
      </c>
      <c r="AG35" s="218">
        <f t="shared" si="9"/>
        <v>131428.095</v>
      </c>
      <c r="AH35" s="218">
        <f t="shared" si="9"/>
        <v>131428.095</v>
      </c>
      <c r="AI35" s="218">
        <f t="shared" si="9"/>
        <v>0</v>
      </c>
      <c r="AJ35" s="218">
        <f t="shared" si="9"/>
        <v>0</v>
      </c>
      <c r="AK35" s="218">
        <f t="shared" si="9"/>
        <v>1600</v>
      </c>
      <c r="AL35" s="218">
        <f t="shared" si="9"/>
        <v>1600</v>
      </c>
      <c r="AM35" s="218">
        <f t="shared" si="9"/>
        <v>21086.724919</v>
      </c>
      <c r="AN35" s="218">
        <f t="shared" si="9"/>
        <v>21086.724919</v>
      </c>
      <c r="AO35" s="218">
        <f t="shared" si="9"/>
        <v>34818.244993</v>
      </c>
      <c r="AP35" s="218">
        <f t="shared" si="9"/>
        <v>34818.244993</v>
      </c>
      <c r="AQ35" s="221"/>
      <c r="AR35" s="224"/>
      <c r="AS35" s="224"/>
      <c r="AT35" s="225"/>
      <c r="AU35" s="225"/>
      <c r="AV35" s="225"/>
      <c r="AW35" s="225"/>
      <c r="AX35" s="225"/>
      <c r="AY35" s="225"/>
      <c r="AZ35" s="225"/>
      <c r="BA35" s="225"/>
      <c r="BB35" s="225"/>
    </row>
    <row r="36" spans="1:54" s="230" customFormat="1" ht="82.5" customHeight="1">
      <c r="A36" s="217" t="s">
        <v>39</v>
      </c>
      <c r="B36" s="223" t="s">
        <v>271</v>
      </c>
      <c r="C36" s="217" t="s">
        <v>44</v>
      </c>
      <c r="D36" s="217"/>
      <c r="E36" s="218">
        <v>468</v>
      </c>
      <c r="F36" s="218">
        <v>468</v>
      </c>
      <c r="G36" s="218">
        <v>468</v>
      </c>
      <c r="H36" s="218">
        <v>468</v>
      </c>
      <c r="I36" s="218">
        <v>0</v>
      </c>
      <c r="J36" s="218">
        <v>0</v>
      </c>
      <c r="K36" s="218">
        <v>100</v>
      </c>
      <c r="L36" s="218">
        <v>100</v>
      </c>
      <c r="M36" s="218">
        <v>143</v>
      </c>
      <c r="N36" s="218">
        <v>143</v>
      </c>
      <c r="O36" s="218">
        <v>100</v>
      </c>
      <c r="P36" s="218">
        <v>100</v>
      </c>
      <c r="Q36" s="219"/>
      <c r="R36" s="220">
        <v>468</v>
      </c>
      <c r="S36" s="220">
        <v>468</v>
      </c>
      <c r="T36" s="220">
        <v>468</v>
      </c>
      <c r="U36" s="220">
        <v>468</v>
      </c>
      <c r="V36" s="220">
        <v>0</v>
      </c>
      <c r="W36" s="220">
        <v>0</v>
      </c>
      <c r="X36" s="220">
        <v>100</v>
      </c>
      <c r="Y36" s="220">
        <v>100</v>
      </c>
      <c r="Z36" s="220">
        <v>143</v>
      </c>
      <c r="AA36" s="220">
        <v>143</v>
      </c>
      <c r="AB36" s="220">
        <v>100</v>
      </c>
      <c r="AC36" s="220">
        <v>100</v>
      </c>
      <c r="AD36" s="217"/>
      <c r="AE36" s="218"/>
      <c r="AF36" s="218"/>
      <c r="AG36" s="218"/>
      <c r="AH36" s="218"/>
      <c r="AI36" s="218">
        <v>0</v>
      </c>
      <c r="AJ36" s="218">
        <v>0</v>
      </c>
      <c r="AK36" s="218">
        <v>100</v>
      </c>
      <c r="AL36" s="218">
        <v>100</v>
      </c>
      <c r="AM36" s="218"/>
      <c r="AN36" s="218"/>
      <c r="AO36" s="218">
        <f>AP36</f>
        <v>3133.68</v>
      </c>
      <c r="AP36" s="218">
        <v>3133.68</v>
      </c>
      <c r="AQ36" s="233"/>
      <c r="AR36" s="228"/>
      <c r="AS36" s="228"/>
      <c r="AT36" s="229"/>
      <c r="AU36" s="229"/>
      <c r="AV36" s="229"/>
      <c r="AW36" s="229"/>
      <c r="AX36" s="229"/>
      <c r="AY36" s="229"/>
      <c r="AZ36" s="229"/>
      <c r="BA36" s="229"/>
      <c r="BB36" s="229"/>
    </row>
    <row r="37" spans="1:54" s="230" customFormat="1" ht="82.5" customHeight="1">
      <c r="A37" s="217" t="s">
        <v>40</v>
      </c>
      <c r="B37" s="223" t="s">
        <v>272</v>
      </c>
      <c r="C37" s="217" t="s">
        <v>44</v>
      </c>
      <c r="D37" s="217"/>
      <c r="E37" s="218"/>
      <c r="F37" s="218"/>
      <c r="G37" s="218"/>
      <c r="H37" s="218"/>
      <c r="I37" s="218"/>
      <c r="J37" s="218"/>
      <c r="K37" s="218"/>
      <c r="L37" s="218"/>
      <c r="M37" s="218"/>
      <c r="N37" s="218"/>
      <c r="O37" s="218"/>
      <c r="P37" s="218"/>
      <c r="Q37" s="219"/>
      <c r="R37" s="220"/>
      <c r="S37" s="220"/>
      <c r="T37" s="220"/>
      <c r="U37" s="220"/>
      <c r="V37" s="220"/>
      <c r="W37" s="220"/>
      <c r="X37" s="220"/>
      <c r="Y37" s="220"/>
      <c r="Z37" s="220"/>
      <c r="AA37" s="220"/>
      <c r="AB37" s="220"/>
      <c r="AC37" s="220"/>
      <c r="AD37" s="217"/>
      <c r="AE37" s="218"/>
      <c r="AF37" s="218"/>
      <c r="AG37" s="218"/>
      <c r="AH37" s="218"/>
      <c r="AI37" s="218"/>
      <c r="AJ37" s="218"/>
      <c r="AK37" s="218"/>
      <c r="AL37" s="218"/>
      <c r="AM37" s="218"/>
      <c r="AN37" s="218"/>
      <c r="AO37" s="218">
        <v>1000</v>
      </c>
      <c r="AP37" s="218">
        <v>1000</v>
      </c>
      <c r="AQ37" s="233"/>
      <c r="AR37" s="228"/>
      <c r="AS37" s="228"/>
      <c r="AT37" s="229"/>
      <c r="AU37" s="229"/>
      <c r="AV37" s="229"/>
      <c r="AW37" s="229"/>
      <c r="AX37" s="229"/>
      <c r="AY37" s="229"/>
      <c r="AZ37" s="229"/>
      <c r="BA37" s="229"/>
      <c r="BB37" s="229"/>
    </row>
    <row r="38" spans="1:54" s="230" customFormat="1" ht="102" customHeight="1">
      <c r="A38" s="217" t="s">
        <v>190</v>
      </c>
      <c r="B38" s="223" t="s">
        <v>273</v>
      </c>
      <c r="C38" s="217"/>
      <c r="D38" s="217"/>
      <c r="E38" s="218" t="e">
        <f>#REF!+#REF!+#REF!</f>
        <v>#REF!</v>
      </c>
      <c r="F38" s="218" t="e">
        <f>#REF!+#REF!+#REF!</f>
        <v>#REF!</v>
      </c>
      <c r="G38" s="218" t="e">
        <f>#REF!+#REF!+#REF!</f>
        <v>#REF!</v>
      </c>
      <c r="H38" s="218" t="e">
        <f>#REF!+#REF!+#REF!</f>
        <v>#REF!</v>
      </c>
      <c r="I38" s="218" t="e">
        <f>#REF!+#REF!+#REF!</f>
        <v>#REF!</v>
      </c>
      <c r="J38" s="218" t="e">
        <f>#REF!+#REF!+#REF!</f>
        <v>#REF!</v>
      </c>
      <c r="K38" s="218" t="e">
        <f>#REF!+#REF!+#REF!</f>
        <v>#REF!</v>
      </c>
      <c r="L38" s="218" t="e">
        <f>#REF!+#REF!+#REF!</f>
        <v>#REF!</v>
      </c>
      <c r="M38" s="218" t="e">
        <f>#REF!+#REF!+#REF!</f>
        <v>#REF!</v>
      </c>
      <c r="N38" s="218" t="e">
        <f>#REF!+#REF!+#REF!</f>
        <v>#REF!</v>
      </c>
      <c r="O38" s="218" t="e">
        <f>#REF!+#REF!+#REF!</f>
        <v>#REF!</v>
      </c>
      <c r="P38" s="218" t="e">
        <f>#REF!+#REF!+#REF!</f>
        <v>#REF!</v>
      </c>
      <c r="Q38" s="219"/>
      <c r="R38" s="220" t="e">
        <f>#REF!+#REF!+#REF!</f>
        <v>#REF!</v>
      </c>
      <c r="S38" s="220" t="e">
        <f>#REF!+#REF!+#REF!</f>
        <v>#REF!</v>
      </c>
      <c r="T38" s="220" t="e">
        <f>#REF!+#REF!+#REF!</f>
        <v>#REF!</v>
      </c>
      <c r="U38" s="220" t="e">
        <f>#REF!+#REF!+#REF!</f>
        <v>#REF!</v>
      </c>
      <c r="V38" s="220" t="e">
        <f>#REF!+#REF!+#REF!</f>
        <v>#REF!</v>
      </c>
      <c r="W38" s="220" t="e">
        <f>#REF!+#REF!+#REF!</f>
        <v>#REF!</v>
      </c>
      <c r="X38" s="220" t="e">
        <f>#REF!+#REF!+#REF!</f>
        <v>#REF!</v>
      </c>
      <c r="Y38" s="220" t="e">
        <f>#REF!+#REF!+#REF!</f>
        <v>#REF!</v>
      </c>
      <c r="Z38" s="220" t="e">
        <f>#REF!+#REF!+#REF!</f>
        <v>#REF!</v>
      </c>
      <c r="AA38" s="220" t="e">
        <f>#REF!+#REF!+#REF!</f>
        <v>#REF!</v>
      </c>
      <c r="AB38" s="220" t="e">
        <f>#REF!+#REF!+#REF!</f>
        <v>#REF!</v>
      </c>
      <c r="AC38" s="220" t="e">
        <f>#REF!+#REF!+#REF!</f>
        <v>#REF!</v>
      </c>
      <c r="AD38" s="217"/>
      <c r="AE38" s="218">
        <f>AE39+AE40</f>
        <v>131428.095</v>
      </c>
      <c r="AF38" s="218">
        <f aca="true" t="shared" si="10" ref="AF38:AP38">AF39+AF40</f>
        <v>131428.095</v>
      </c>
      <c r="AG38" s="218">
        <f t="shared" si="10"/>
        <v>131428.095</v>
      </c>
      <c r="AH38" s="218">
        <f t="shared" si="10"/>
        <v>131428.095</v>
      </c>
      <c r="AI38" s="218">
        <f t="shared" si="10"/>
        <v>0</v>
      </c>
      <c r="AJ38" s="218">
        <f t="shared" si="10"/>
        <v>0</v>
      </c>
      <c r="AK38" s="218">
        <f t="shared" si="10"/>
        <v>0</v>
      </c>
      <c r="AL38" s="218">
        <f t="shared" si="10"/>
        <v>0</v>
      </c>
      <c r="AM38" s="218">
        <f t="shared" si="10"/>
        <v>21086.724919</v>
      </c>
      <c r="AN38" s="218">
        <f t="shared" si="10"/>
        <v>21086.724919</v>
      </c>
      <c r="AO38" s="218">
        <f t="shared" si="10"/>
        <v>28234.564993</v>
      </c>
      <c r="AP38" s="218">
        <f t="shared" si="10"/>
        <v>28234.564993</v>
      </c>
      <c r="AQ38" s="221" t="s">
        <v>218</v>
      </c>
      <c r="AR38" s="228"/>
      <c r="AS38" s="228"/>
      <c r="AT38" s="229"/>
      <c r="AU38" s="229"/>
      <c r="AV38" s="229"/>
      <c r="AW38" s="229"/>
      <c r="AX38" s="229"/>
      <c r="AY38" s="229"/>
      <c r="AZ38" s="229"/>
      <c r="BA38" s="229"/>
      <c r="BB38" s="229"/>
    </row>
    <row r="39" spans="1:54" s="226" customFormat="1" ht="36.75" customHeight="1">
      <c r="A39" s="217" t="s">
        <v>16</v>
      </c>
      <c r="B39" s="223" t="s">
        <v>34</v>
      </c>
      <c r="C39" s="217"/>
      <c r="D39" s="217"/>
      <c r="E39" s="218" t="e">
        <f>#REF!+#REF!+#REF!</f>
        <v>#REF!</v>
      </c>
      <c r="F39" s="218" t="e">
        <f>#REF!+#REF!+#REF!</f>
        <v>#REF!</v>
      </c>
      <c r="G39" s="218" t="e">
        <f>#REF!+#REF!+#REF!</f>
        <v>#REF!</v>
      </c>
      <c r="H39" s="218" t="e">
        <f>#REF!+#REF!+#REF!</f>
        <v>#REF!</v>
      </c>
      <c r="I39" s="218" t="e">
        <f>#REF!+#REF!+#REF!</f>
        <v>#REF!</v>
      </c>
      <c r="J39" s="218" t="e">
        <f>#REF!+#REF!+#REF!</f>
        <v>#REF!</v>
      </c>
      <c r="K39" s="218" t="e">
        <f>#REF!+#REF!+#REF!</f>
        <v>#REF!</v>
      </c>
      <c r="L39" s="218" t="e">
        <f>#REF!+#REF!+#REF!</f>
        <v>#REF!</v>
      </c>
      <c r="M39" s="218" t="e">
        <f>#REF!+#REF!+#REF!</f>
        <v>#REF!</v>
      </c>
      <c r="N39" s="218" t="e">
        <f>#REF!+#REF!+#REF!</f>
        <v>#REF!</v>
      </c>
      <c r="O39" s="218" t="e">
        <f>#REF!+#REF!+#REF!</f>
        <v>#REF!</v>
      </c>
      <c r="P39" s="218" t="e">
        <f>#REF!+#REF!+#REF!</f>
        <v>#REF!</v>
      </c>
      <c r="Q39" s="219"/>
      <c r="R39" s="220" t="e">
        <f>#REF!+#REF!+#REF!</f>
        <v>#REF!</v>
      </c>
      <c r="S39" s="220" t="e">
        <f>#REF!+#REF!+#REF!</f>
        <v>#REF!</v>
      </c>
      <c r="T39" s="220" t="e">
        <f>#REF!+#REF!+#REF!</f>
        <v>#REF!</v>
      </c>
      <c r="U39" s="220" t="e">
        <f>#REF!+#REF!+#REF!</f>
        <v>#REF!</v>
      </c>
      <c r="V39" s="220" t="e">
        <f>#REF!+#REF!+#REF!</f>
        <v>#REF!</v>
      </c>
      <c r="W39" s="220" t="e">
        <f>#REF!+#REF!+#REF!</f>
        <v>#REF!</v>
      </c>
      <c r="X39" s="220" t="e">
        <f>#REF!+#REF!+#REF!</f>
        <v>#REF!</v>
      </c>
      <c r="Y39" s="220" t="e">
        <f>#REF!+#REF!+#REF!</f>
        <v>#REF!</v>
      </c>
      <c r="Z39" s="220" t="e">
        <f>#REF!+#REF!+#REF!</f>
        <v>#REF!</v>
      </c>
      <c r="AA39" s="220" t="e">
        <f>#REF!+#REF!+#REF!</f>
        <v>#REF!</v>
      </c>
      <c r="AB39" s="220" t="e">
        <f>#REF!+#REF!+#REF!</f>
        <v>#REF!</v>
      </c>
      <c r="AC39" s="220" t="e">
        <f>#REF!+#REF!+#REF!</f>
        <v>#REF!</v>
      </c>
      <c r="AD39" s="217"/>
      <c r="AE39" s="218">
        <v>0</v>
      </c>
      <c r="AF39" s="218">
        <v>0</v>
      </c>
      <c r="AG39" s="218">
        <v>0</v>
      </c>
      <c r="AH39" s="218">
        <v>0</v>
      </c>
      <c r="AI39" s="218">
        <v>0</v>
      </c>
      <c r="AJ39" s="218">
        <v>0</v>
      </c>
      <c r="AK39" s="218">
        <v>0</v>
      </c>
      <c r="AL39" s="218">
        <v>0</v>
      </c>
      <c r="AM39" s="218">
        <v>0</v>
      </c>
      <c r="AN39" s="218">
        <v>0</v>
      </c>
      <c r="AO39" s="218">
        <v>0</v>
      </c>
      <c r="AP39" s="218">
        <v>0</v>
      </c>
      <c r="AQ39" s="221"/>
      <c r="AR39" s="224"/>
      <c r="AS39" s="224"/>
      <c r="AT39" s="225"/>
      <c r="AU39" s="225"/>
      <c r="AV39" s="225"/>
      <c r="AW39" s="225"/>
      <c r="AX39" s="225"/>
      <c r="AY39" s="225"/>
      <c r="AZ39" s="225"/>
      <c r="BA39" s="225"/>
      <c r="BB39" s="225"/>
    </row>
    <row r="40" spans="1:54" s="230" customFormat="1" ht="49.5">
      <c r="A40" s="217" t="s">
        <v>18</v>
      </c>
      <c r="B40" s="223" t="s">
        <v>274</v>
      </c>
      <c r="C40" s="217"/>
      <c r="D40" s="217"/>
      <c r="E40" s="218" t="e">
        <f>SUM(#REF!)</f>
        <v>#REF!</v>
      </c>
      <c r="F40" s="218" t="e">
        <f>SUM(#REF!)</f>
        <v>#REF!</v>
      </c>
      <c r="G40" s="218" t="e">
        <f>SUM(#REF!)</f>
        <v>#REF!</v>
      </c>
      <c r="H40" s="218" t="e">
        <f>SUM(#REF!)</f>
        <v>#REF!</v>
      </c>
      <c r="I40" s="218" t="e">
        <f>SUM(#REF!)</f>
        <v>#REF!</v>
      </c>
      <c r="J40" s="218" t="e">
        <f>SUM(#REF!)</f>
        <v>#REF!</v>
      </c>
      <c r="K40" s="218" t="e">
        <f>SUM(#REF!)</f>
        <v>#REF!</v>
      </c>
      <c r="L40" s="218" t="e">
        <f>SUM(#REF!)</f>
        <v>#REF!</v>
      </c>
      <c r="M40" s="218" t="e">
        <f>SUM(#REF!)</f>
        <v>#REF!</v>
      </c>
      <c r="N40" s="218" t="e">
        <f>SUM(#REF!)</f>
        <v>#REF!</v>
      </c>
      <c r="O40" s="218" t="e">
        <f>SUM(#REF!)</f>
        <v>#REF!</v>
      </c>
      <c r="P40" s="218" t="e">
        <f>SUM(#REF!)</f>
        <v>#REF!</v>
      </c>
      <c r="Q40" s="220" t="e">
        <f>SUM(#REF!)</f>
        <v>#REF!</v>
      </c>
      <c r="R40" s="220" t="e">
        <f>SUM(#REF!)</f>
        <v>#REF!</v>
      </c>
      <c r="S40" s="220" t="e">
        <f>SUM(#REF!)</f>
        <v>#REF!</v>
      </c>
      <c r="T40" s="220" t="e">
        <f>SUM(#REF!)</f>
        <v>#REF!</v>
      </c>
      <c r="U40" s="220" t="e">
        <f>SUM(#REF!)</f>
        <v>#REF!</v>
      </c>
      <c r="V40" s="220" t="e">
        <f>SUM(#REF!)</f>
        <v>#REF!</v>
      </c>
      <c r="W40" s="220" t="e">
        <f>SUM(#REF!)</f>
        <v>#REF!</v>
      </c>
      <c r="X40" s="220" t="e">
        <f>SUM(#REF!)</f>
        <v>#REF!</v>
      </c>
      <c r="Y40" s="220" t="e">
        <f>SUM(#REF!)</f>
        <v>#REF!</v>
      </c>
      <c r="Z40" s="220" t="e">
        <f>SUM(#REF!)</f>
        <v>#REF!</v>
      </c>
      <c r="AA40" s="220" t="e">
        <f>SUM(#REF!)</f>
        <v>#REF!</v>
      </c>
      <c r="AB40" s="220" t="e">
        <f>SUM(#REF!)</f>
        <v>#REF!</v>
      </c>
      <c r="AC40" s="220" t="e">
        <f>SUM(#REF!)</f>
        <v>#REF!</v>
      </c>
      <c r="AD40" s="218"/>
      <c r="AE40" s="218">
        <f>SUM(AE41:AE47)</f>
        <v>131428.095</v>
      </c>
      <c r="AF40" s="218">
        <f aca="true" t="shared" si="11" ref="AF40:AP40">SUM(AF41:AF47)</f>
        <v>131428.095</v>
      </c>
      <c r="AG40" s="218">
        <f t="shared" si="11"/>
        <v>131428.095</v>
      </c>
      <c r="AH40" s="218">
        <f t="shared" si="11"/>
        <v>131428.095</v>
      </c>
      <c r="AI40" s="218">
        <f t="shared" si="11"/>
        <v>0</v>
      </c>
      <c r="AJ40" s="218">
        <f t="shared" si="11"/>
        <v>0</v>
      </c>
      <c r="AK40" s="218">
        <f t="shared" si="11"/>
        <v>0</v>
      </c>
      <c r="AL40" s="218">
        <f t="shared" si="11"/>
        <v>0</v>
      </c>
      <c r="AM40" s="218">
        <f t="shared" si="11"/>
        <v>21086.724919</v>
      </c>
      <c r="AN40" s="218">
        <f t="shared" si="11"/>
        <v>21086.724919</v>
      </c>
      <c r="AO40" s="218">
        <f t="shared" si="11"/>
        <v>28234.564993</v>
      </c>
      <c r="AP40" s="218">
        <f t="shared" si="11"/>
        <v>28234.564993</v>
      </c>
      <c r="AQ40" s="221"/>
      <c r="AR40" s="228"/>
      <c r="AS40" s="228"/>
      <c r="AT40" s="229"/>
      <c r="AU40" s="229"/>
      <c r="AV40" s="229"/>
      <c r="AW40" s="229"/>
      <c r="AX40" s="229"/>
      <c r="AY40" s="229"/>
      <c r="AZ40" s="229"/>
      <c r="BA40" s="229"/>
      <c r="BB40" s="229"/>
    </row>
    <row r="41" spans="1:54" s="230" customFormat="1" ht="33">
      <c r="A41" s="164" t="s">
        <v>5</v>
      </c>
      <c r="B41" s="231" t="s">
        <v>109</v>
      </c>
      <c r="C41" s="169" t="s">
        <v>36</v>
      </c>
      <c r="D41" s="169"/>
      <c r="E41" s="182"/>
      <c r="F41" s="182"/>
      <c r="G41" s="182"/>
      <c r="H41" s="182"/>
      <c r="I41" s="182"/>
      <c r="J41" s="182"/>
      <c r="K41" s="182"/>
      <c r="L41" s="182"/>
      <c r="M41" s="182"/>
      <c r="N41" s="182"/>
      <c r="O41" s="182"/>
      <c r="P41" s="182"/>
      <c r="Q41" s="160"/>
      <c r="R41" s="232"/>
      <c r="S41" s="232"/>
      <c r="T41" s="232"/>
      <c r="U41" s="232"/>
      <c r="V41" s="232"/>
      <c r="W41" s="232"/>
      <c r="X41" s="232"/>
      <c r="Y41" s="232"/>
      <c r="Z41" s="232"/>
      <c r="AA41" s="232"/>
      <c r="AB41" s="232"/>
      <c r="AC41" s="232"/>
      <c r="AD41" s="169" t="s">
        <v>278</v>
      </c>
      <c r="AE41" s="239">
        <v>10000</v>
      </c>
      <c r="AF41" s="239">
        <v>10000</v>
      </c>
      <c r="AG41" s="239">
        <v>10000</v>
      </c>
      <c r="AH41" s="239">
        <v>10000</v>
      </c>
      <c r="AI41" s="182"/>
      <c r="AJ41" s="182"/>
      <c r="AK41" s="182"/>
      <c r="AL41" s="182"/>
      <c r="AM41" s="182">
        <v>2591.313975</v>
      </c>
      <c r="AN41" s="182">
        <v>2591.313975</v>
      </c>
      <c r="AO41" s="182">
        <v>3000</v>
      </c>
      <c r="AP41" s="182">
        <v>3000</v>
      </c>
      <c r="AQ41" s="233"/>
      <c r="AR41" s="234"/>
      <c r="AS41" s="234"/>
      <c r="AT41" s="229"/>
      <c r="AU41" s="229"/>
      <c r="AV41" s="229"/>
      <c r="AW41" s="229"/>
      <c r="AX41" s="229"/>
      <c r="AY41" s="229"/>
      <c r="AZ41" s="229"/>
      <c r="BA41" s="229"/>
      <c r="BB41" s="229"/>
    </row>
    <row r="42" spans="1:54" s="230" customFormat="1" ht="33">
      <c r="A42" s="164" t="s">
        <v>5</v>
      </c>
      <c r="B42" s="231" t="s">
        <v>275</v>
      </c>
      <c r="C42" s="169" t="s">
        <v>36</v>
      </c>
      <c r="D42" s="169"/>
      <c r="E42" s="182"/>
      <c r="F42" s="182"/>
      <c r="G42" s="182"/>
      <c r="H42" s="182"/>
      <c r="I42" s="182"/>
      <c r="J42" s="182"/>
      <c r="K42" s="182"/>
      <c r="L42" s="182"/>
      <c r="M42" s="182"/>
      <c r="N42" s="182"/>
      <c r="O42" s="182"/>
      <c r="P42" s="182"/>
      <c r="Q42" s="160"/>
      <c r="R42" s="232"/>
      <c r="S42" s="232"/>
      <c r="T42" s="232"/>
      <c r="U42" s="232"/>
      <c r="V42" s="232"/>
      <c r="W42" s="232"/>
      <c r="X42" s="232"/>
      <c r="Y42" s="232"/>
      <c r="Z42" s="232"/>
      <c r="AA42" s="232"/>
      <c r="AB42" s="232"/>
      <c r="AC42" s="232"/>
      <c r="AD42" s="169" t="s">
        <v>279</v>
      </c>
      <c r="AE42" s="239">
        <v>2500</v>
      </c>
      <c r="AF42" s="239">
        <v>2500</v>
      </c>
      <c r="AG42" s="239">
        <v>2500</v>
      </c>
      <c r="AH42" s="239">
        <v>2500</v>
      </c>
      <c r="AI42" s="182"/>
      <c r="AJ42" s="182"/>
      <c r="AK42" s="182"/>
      <c r="AL42" s="182"/>
      <c r="AM42" s="182">
        <v>173.504</v>
      </c>
      <c r="AN42" s="182">
        <v>173.504</v>
      </c>
      <c r="AO42" s="182">
        <f>AP42</f>
        <v>1437.496</v>
      </c>
      <c r="AP42" s="182">
        <f>2326.496-1000+111</f>
        <v>1437.496</v>
      </c>
      <c r="AQ42" s="233"/>
      <c r="AR42" s="234"/>
      <c r="AS42" s="234"/>
      <c r="AT42" s="229"/>
      <c r="AU42" s="229"/>
      <c r="AV42" s="229"/>
      <c r="AW42" s="229"/>
      <c r="AX42" s="229"/>
      <c r="AY42" s="229"/>
      <c r="AZ42" s="229"/>
      <c r="BA42" s="229"/>
      <c r="BB42" s="229"/>
    </row>
    <row r="43" spans="1:54" s="230" customFormat="1" ht="33">
      <c r="A43" s="164" t="s">
        <v>5</v>
      </c>
      <c r="B43" s="231" t="s">
        <v>214</v>
      </c>
      <c r="C43" s="169" t="s">
        <v>36</v>
      </c>
      <c r="D43" s="169"/>
      <c r="E43" s="182"/>
      <c r="F43" s="182"/>
      <c r="G43" s="182"/>
      <c r="H43" s="182"/>
      <c r="I43" s="182"/>
      <c r="J43" s="182"/>
      <c r="K43" s="182"/>
      <c r="L43" s="182"/>
      <c r="M43" s="182"/>
      <c r="N43" s="182"/>
      <c r="O43" s="182"/>
      <c r="P43" s="182"/>
      <c r="Q43" s="160"/>
      <c r="R43" s="232"/>
      <c r="S43" s="232"/>
      <c r="T43" s="232"/>
      <c r="U43" s="232"/>
      <c r="V43" s="232"/>
      <c r="W43" s="232"/>
      <c r="X43" s="232"/>
      <c r="Y43" s="232"/>
      <c r="Z43" s="232"/>
      <c r="AA43" s="232"/>
      <c r="AB43" s="232"/>
      <c r="AC43" s="232"/>
      <c r="AD43" s="169" t="s">
        <v>280</v>
      </c>
      <c r="AE43" s="239">
        <v>14100</v>
      </c>
      <c r="AF43" s="239">
        <v>14100</v>
      </c>
      <c r="AG43" s="239">
        <v>14100</v>
      </c>
      <c r="AH43" s="239">
        <v>14100</v>
      </c>
      <c r="AI43" s="182"/>
      <c r="AJ43" s="182"/>
      <c r="AK43" s="182"/>
      <c r="AL43" s="182"/>
      <c r="AM43" s="182">
        <v>10222.639000000001</v>
      </c>
      <c r="AN43" s="182">
        <v>10222.639000000001</v>
      </c>
      <c r="AO43" s="182">
        <f>3877.361</f>
        <v>3877.361</v>
      </c>
      <c r="AP43" s="182">
        <v>3877.361</v>
      </c>
      <c r="AQ43" s="233"/>
      <c r="AR43" s="234"/>
      <c r="AS43" s="234"/>
      <c r="AT43" s="229"/>
      <c r="AU43" s="229"/>
      <c r="AV43" s="229"/>
      <c r="AW43" s="229"/>
      <c r="AX43" s="229"/>
      <c r="AY43" s="229"/>
      <c r="AZ43" s="229"/>
      <c r="BA43" s="229"/>
      <c r="BB43" s="229"/>
    </row>
    <row r="44" spans="1:54" s="230" customFormat="1" ht="33">
      <c r="A44" s="164" t="s">
        <v>5</v>
      </c>
      <c r="B44" s="231" t="s">
        <v>118</v>
      </c>
      <c r="C44" s="169" t="s">
        <v>36</v>
      </c>
      <c r="D44" s="169"/>
      <c r="E44" s="182"/>
      <c r="F44" s="182"/>
      <c r="G44" s="182"/>
      <c r="H44" s="182"/>
      <c r="I44" s="182"/>
      <c r="J44" s="182"/>
      <c r="K44" s="182"/>
      <c r="L44" s="182"/>
      <c r="M44" s="182"/>
      <c r="N44" s="182"/>
      <c r="O44" s="182"/>
      <c r="P44" s="182"/>
      <c r="Q44" s="160"/>
      <c r="R44" s="232"/>
      <c r="S44" s="232"/>
      <c r="T44" s="232"/>
      <c r="U44" s="232"/>
      <c r="V44" s="232"/>
      <c r="W44" s="232"/>
      <c r="X44" s="232"/>
      <c r="Y44" s="232"/>
      <c r="Z44" s="232"/>
      <c r="AA44" s="232"/>
      <c r="AB44" s="232"/>
      <c r="AC44" s="232"/>
      <c r="AD44" s="169" t="s">
        <v>281</v>
      </c>
      <c r="AE44" s="239">
        <v>9440.095</v>
      </c>
      <c r="AF44" s="239">
        <v>9440.095</v>
      </c>
      <c r="AG44" s="239">
        <v>9440.095</v>
      </c>
      <c r="AH44" s="239">
        <v>9440.095</v>
      </c>
      <c r="AI44" s="182"/>
      <c r="AJ44" s="182"/>
      <c r="AK44" s="182"/>
      <c r="AL44" s="182"/>
      <c r="AM44" s="182">
        <v>132.717976</v>
      </c>
      <c r="AN44" s="182">
        <v>132.717976</v>
      </c>
      <c r="AO44" s="182">
        <v>3000</v>
      </c>
      <c r="AP44" s="182">
        <v>3000</v>
      </c>
      <c r="AQ44" s="233"/>
      <c r="AR44" s="234"/>
      <c r="AS44" s="234"/>
      <c r="AT44" s="229"/>
      <c r="AU44" s="229"/>
      <c r="AV44" s="229"/>
      <c r="AW44" s="229"/>
      <c r="AX44" s="229"/>
      <c r="AY44" s="229"/>
      <c r="AZ44" s="229"/>
      <c r="BA44" s="229"/>
      <c r="BB44" s="229"/>
    </row>
    <row r="45" spans="1:54" s="230" customFormat="1" ht="33">
      <c r="A45" s="164" t="s">
        <v>5</v>
      </c>
      <c r="B45" s="231" t="s">
        <v>213</v>
      </c>
      <c r="C45" s="169" t="s">
        <v>36</v>
      </c>
      <c r="D45" s="169"/>
      <c r="E45" s="182"/>
      <c r="F45" s="182"/>
      <c r="G45" s="182"/>
      <c r="H45" s="182"/>
      <c r="I45" s="182"/>
      <c r="J45" s="182"/>
      <c r="K45" s="182"/>
      <c r="L45" s="182"/>
      <c r="M45" s="182"/>
      <c r="N45" s="182"/>
      <c r="O45" s="182"/>
      <c r="P45" s="182"/>
      <c r="Q45" s="160"/>
      <c r="R45" s="232"/>
      <c r="S45" s="232"/>
      <c r="T45" s="232"/>
      <c r="U45" s="232"/>
      <c r="V45" s="232"/>
      <c r="W45" s="232"/>
      <c r="X45" s="232"/>
      <c r="Y45" s="232"/>
      <c r="Z45" s="232"/>
      <c r="AA45" s="232"/>
      <c r="AB45" s="232"/>
      <c r="AC45" s="232"/>
      <c r="AD45" s="169" t="s">
        <v>282</v>
      </c>
      <c r="AE45" s="239">
        <v>12000</v>
      </c>
      <c r="AF45" s="239">
        <v>12000</v>
      </c>
      <c r="AG45" s="239">
        <v>12000</v>
      </c>
      <c r="AH45" s="239">
        <v>12000</v>
      </c>
      <c r="AI45" s="182"/>
      <c r="AJ45" s="182"/>
      <c r="AK45" s="182"/>
      <c r="AL45" s="182"/>
      <c r="AM45" s="182">
        <v>0</v>
      </c>
      <c r="AN45" s="182">
        <v>0</v>
      </c>
      <c r="AO45" s="182">
        <v>3000</v>
      </c>
      <c r="AP45" s="182">
        <v>3000</v>
      </c>
      <c r="AQ45" s="233"/>
      <c r="AR45" s="234"/>
      <c r="AS45" s="234"/>
      <c r="AT45" s="229"/>
      <c r="AU45" s="229"/>
      <c r="AV45" s="229"/>
      <c r="AW45" s="229"/>
      <c r="AX45" s="229"/>
      <c r="AY45" s="229"/>
      <c r="AZ45" s="229"/>
      <c r="BA45" s="229"/>
      <c r="BB45" s="229"/>
    </row>
    <row r="46" spans="1:54" s="230" customFormat="1" ht="33">
      <c r="A46" s="164" t="s">
        <v>5</v>
      </c>
      <c r="B46" s="231" t="s">
        <v>276</v>
      </c>
      <c r="C46" s="169" t="s">
        <v>36</v>
      </c>
      <c r="D46" s="169"/>
      <c r="E46" s="182"/>
      <c r="F46" s="182"/>
      <c r="G46" s="182"/>
      <c r="H46" s="182"/>
      <c r="I46" s="182"/>
      <c r="J46" s="182"/>
      <c r="K46" s="182"/>
      <c r="L46" s="182"/>
      <c r="M46" s="182"/>
      <c r="N46" s="182"/>
      <c r="O46" s="182"/>
      <c r="P46" s="182"/>
      <c r="Q46" s="160"/>
      <c r="R46" s="232"/>
      <c r="S46" s="232"/>
      <c r="T46" s="232"/>
      <c r="U46" s="232"/>
      <c r="V46" s="232"/>
      <c r="W46" s="232"/>
      <c r="X46" s="232"/>
      <c r="Y46" s="232"/>
      <c r="Z46" s="232"/>
      <c r="AA46" s="232"/>
      <c r="AB46" s="232"/>
      <c r="AC46" s="232"/>
      <c r="AD46" s="169" t="s">
        <v>283</v>
      </c>
      <c r="AE46" s="239">
        <v>4200</v>
      </c>
      <c r="AF46" s="239">
        <v>4200</v>
      </c>
      <c r="AG46" s="239">
        <v>4200</v>
      </c>
      <c r="AH46" s="239">
        <v>4200</v>
      </c>
      <c r="AI46" s="182"/>
      <c r="AJ46" s="182"/>
      <c r="AK46" s="182"/>
      <c r="AL46" s="182"/>
      <c r="AM46" s="182">
        <v>3141.292007</v>
      </c>
      <c r="AN46" s="182">
        <v>3141.292007</v>
      </c>
      <c r="AO46" s="182">
        <v>1058.707993</v>
      </c>
      <c r="AP46" s="182">
        <v>1058.707993</v>
      </c>
      <c r="AQ46" s="233"/>
      <c r="AR46" s="234"/>
      <c r="AS46" s="234"/>
      <c r="AT46" s="229"/>
      <c r="AU46" s="229"/>
      <c r="AV46" s="229"/>
      <c r="AW46" s="229"/>
      <c r="AX46" s="229"/>
      <c r="AY46" s="229"/>
      <c r="AZ46" s="229"/>
      <c r="BA46" s="229"/>
      <c r="BB46" s="229"/>
    </row>
    <row r="47" spans="1:54" s="230" customFormat="1" ht="66">
      <c r="A47" s="164" t="s">
        <v>5</v>
      </c>
      <c r="B47" s="231" t="s">
        <v>277</v>
      </c>
      <c r="C47" s="169" t="s">
        <v>36</v>
      </c>
      <c r="D47" s="169"/>
      <c r="E47" s="182"/>
      <c r="F47" s="182"/>
      <c r="G47" s="182"/>
      <c r="H47" s="182"/>
      <c r="I47" s="182"/>
      <c r="J47" s="182"/>
      <c r="K47" s="182"/>
      <c r="L47" s="182"/>
      <c r="M47" s="182"/>
      <c r="N47" s="182"/>
      <c r="O47" s="182"/>
      <c r="P47" s="182"/>
      <c r="Q47" s="160"/>
      <c r="R47" s="232"/>
      <c r="S47" s="232"/>
      <c r="T47" s="232"/>
      <c r="U47" s="232"/>
      <c r="V47" s="232"/>
      <c r="W47" s="232"/>
      <c r="X47" s="232"/>
      <c r="Y47" s="232"/>
      <c r="Z47" s="232"/>
      <c r="AA47" s="232"/>
      <c r="AB47" s="232"/>
      <c r="AC47" s="232"/>
      <c r="AD47" s="169" t="s">
        <v>208</v>
      </c>
      <c r="AE47" s="239">
        <v>79188</v>
      </c>
      <c r="AF47" s="239">
        <v>79188</v>
      </c>
      <c r="AG47" s="239">
        <v>79188</v>
      </c>
      <c r="AH47" s="239">
        <v>79188</v>
      </c>
      <c r="AI47" s="182"/>
      <c r="AJ47" s="182"/>
      <c r="AK47" s="182"/>
      <c r="AL47" s="182"/>
      <c r="AM47" s="182">
        <v>4825.257961</v>
      </c>
      <c r="AN47" s="182">
        <v>4825.257961</v>
      </c>
      <c r="AO47" s="182">
        <v>12861</v>
      </c>
      <c r="AP47" s="182">
        <v>12861</v>
      </c>
      <c r="AQ47" s="233"/>
      <c r="AR47" s="234"/>
      <c r="AS47" s="234"/>
      <c r="AT47" s="229"/>
      <c r="AU47" s="229"/>
      <c r="AV47" s="229"/>
      <c r="AW47" s="229"/>
      <c r="AX47" s="229"/>
      <c r="AY47" s="229"/>
      <c r="AZ47" s="229"/>
      <c r="BA47" s="229"/>
      <c r="BB47" s="229"/>
    </row>
    <row r="48" spans="1:54" s="230" customFormat="1" ht="45" customHeight="1">
      <c r="A48" s="217" t="s">
        <v>217</v>
      </c>
      <c r="B48" s="223" t="s">
        <v>141</v>
      </c>
      <c r="C48" s="217"/>
      <c r="D48" s="217"/>
      <c r="E48" s="218" t="e">
        <f>E49+E50+#REF!</f>
        <v>#REF!</v>
      </c>
      <c r="F48" s="218" t="e">
        <f>F49+F50+#REF!</f>
        <v>#REF!</v>
      </c>
      <c r="G48" s="218" t="e">
        <f>G49+G50+#REF!</f>
        <v>#REF!</v>
      </c>
      <c r="H48" s="218" t="e">
        <f>H49+H50+#REF!</f>
        <v>#REF!</v>
      </c>
      <c r="I48" s="218" t="e">
        <f>I49+I50+#REF!</f>
        <v>#REF!</v>
      </c>
      <c r="J48" s="218" t="e">
        <f>J49+J50+#REF!</f>
        <v>#REF!</v>
      </c>
      <c r="K48" s="218" t="e">
        <f>K49+K50+#REF!</f>
        <v>#REF!</v>
      </c>
      <c r="L48" s="218" t="e">
        <f>L49+L50+#REF!</f>
        <v>#REF!</v>
      </c>
      <c r="M48" s="218" t="e">
        <f>M49+M50+#REF!</f>
        <v>#REF!</v>
      </c>
      <c r="N48" s="218" t="e">
        <f>N49+N50+#REF!</f>
        <v>#REF!</v>
      </c>
      <c r="O48" s="218" t="e">
        <f>O49+O50+#REF!</f>
        <v>#REF!</v>
      </c>
      <c r="P48" s="218" t="e">
        <f>P49+P50+#REF!</f>
        <v>#REF!</v>
      </c>
      <c r="Q48" s="219"/>
      <c r="R48" s="220" t="e">
        <f>R49+R50+#REF!</f>
        <v>#REF!</v>
      </c>
      <c r="S48" s="220" t="e">
        <f>S49+S50+#REF!</f>
        <v>#REF!</v>
      </c>
      <c r="T48" s="220" t="e">
        <f>T49+T50+#REF!</f>
        <v>#REF!</v>
      </c>
      <c r="U48" s="220" t="e">
        <f>U49+U50+#REF!</f>
        <v>#REF!</v>
      </c>
      <c r="V48" s="220" t="e">
        <f>V49+V50+#REF!</f>
        <v>#REF!</v>
      </c>
      <c r="W48" s="220" t="e">
        <f>W49+W50+#REF!</f>
        <v>#REF!</v>
      </c>
      <c r="X48" s="220" t="e">
        <f>X49+X50+#REF!</f>
        <v>#REF!</v>
      </c>
      <c r="Y48" s="220" t="e">
        <f>Y49+Y50+#REF!</f>
        <v>#REF!</v>
      </c>
      <c r="Z48" s="220" t="e">
        <f>Z49+Z50+#REF!</f>
        <v>#REF!</v>
      </c>
      <c r="AA48" s="220" t="e">
        <f>AA49+AA50+#REF!</f>
        <v>#REF!</v>
      </c>
      <c r="AB48" s="220" t="e">
        <f>AB49+AB50+#REF!</f>
        <v>#REF!</v>
      </c>
      <c r="AC48" s="220" t="e">
        <f>AC49+AC50+#REF!</f>
        <v>#REF!</v>
      </c>
      <c r="AD48" s="217"/>
      <c r="AE48" s="218">
        <f>AE49+AE50</f>
        <v>0</v>
      </c>
      <c r="AF48" s="218">
        <f aca="true" t="shared" si="12" ref="AF48:AP48">AF49+AF50</f>
        <v>0</v>
      </c>
      <c r="AG48" s="218">
        <f t="shared" si="12"/>
        <v>0</v>
      </c>
      <c r="AH48" s="218">
        <f t="shared" si="12"/>
        <v>0</v>
      </c>
      <c r="AI48" s="218">
        <f t="shared" si="12"/>
        <v>0</v>
      </c>
      <c r="AJ48" s="218">
        <f t="shared" si="12"/>
        <v>0</v>
      </c>
      <c r="AK48" s="218">
        <f t="shared" si="12"/>
        <v>1500</v>
      </c>
      <c r="AL48" s="218">
        <f t="shared" si="12"/>
        <v>1500</v>
      </c>
      <c r="AM48" s="218">
        <f t="shared" si="12"/>
        <v>0</v>
      </c>
      <c r="AN48" s="218">
        <f t="shared" si="12"/>
        <v>0</v>
      </c>
      <c r="AO48" s="218">
        <f t="shared" si="12"/>
        <v>2450</v>
      </c>
      <c r="AP48" s="218">
        <f t="shared" si="12"/>
        <v>2450</v>
      </c>
      <c r="AQ48" s="221"/>
      <c r="AR48" s="228"/>
      <c r="AS48" s="228"/>
      <c r="AT48" s="229"/>
      <c r="AU48" s="229"/>
      <c r="AV48" s="229"/>
      <c r="AW48" s="229"/>
      <c r="AX48" s="229"/>
      <c r="AY48" s="229"/>
      <c r="AZ48" s="229"/>
      <c r="BA48" s="229"/>
      <c r="BB48" s="229"/>
    </row>
    <row r="49" spans="1:54" s="235" customFormat="1" ht="40.5" customHeight="1">
      <c r="A49" s="164" t="s">
        <v>5</v>
      </c>
      <c r="B49" s="231" t="s">
        <v>47</v>
      </c>
      <c r="C49" s="169" t="s">
        <v>47</v>
      </c>
      <c r="D49" s="169"/>
      <c r="E49" s="182"/>
      <c r="F49" s="182"/>
      <c r="G49" s="182"/>
      <c r="H49" s="182"/>
      <c r="I49" s="182">
        <v>0</v>
      </c>
      <c r="J49" s="182">
        <v>0</v>
      </c>
      <c r="K49" s="182">
        <v>312</v>
      </c>
      <c r="L49" s="182">
        <v>312</v>
      </c>
      <c r="M49" s="182"/>
      <c r="N49" s="182"/>
      <c r="O49" s="182">
        <v>300</v>
      </c>
      <c r="P49" s="182">
        <v>300</v>
      </c>
      <c r="Q49" s="160"/>
      <c r="R49" s="232"/>
      <c r="S49" s="232"/>
      <c r="T49" s="232"/>
      <c r="U49" s="232"/>
      <c r="V49" s="232">
        <v>0</v>
      </c>
      <c r="W49" s="232">
        <v>0</v>
      </c>
      <c r="X49" s="232">
        <v>312</v>
      </c>
      <c r="Y49" s="232">
        <v>312</v>
      </c>
      <c r="Z49" s="232"/>
      <c r="AA49" s="232"/>
      <c r="AB49" s="232">
        <v>300</v>
      </c>
      <c r="AC49" s="232">
        <v>300</v>
      </c>
      <c r="AD49" s="169"/>
      <c r="AE49" s="182"/>
      <c r="AF49" s="182"/>
      <c r="AG49" s="182"/>
      <c r="AH49" s="182"/>
      <c r="AI49" s="182">
        <v>0</v>
      </c>
      <c r="AJ49" s="182">
        <v>0</v>
      </c>
      <c r="AK49" s="182">
        <v>312</v>
      </c>
      <c r="AL49" s="182">
        <v>312</v>
      </c>
      <c r="AM49" s="182"/>
      <c r="AN49" s="182"/>
      <c r="AO49" s="182">
        <f>AP49</f>
        <v>735</v>
      </c>
      <c r="AP49" s="182">
        <v>735</v>
      </c>
      <c r="AQ49" s="233"/>
      <c r="AR49" s="234"/>
      <c r="AS49" s="234"/>
      <c r="AT49" s="240"/>
      <c r="AU49" s="240"/>
      <c r="AV49" s="238"/>
      <c r="AW49" s="238"/>
      <c r="AX49" s="238"/>
      <c r="AY49" s="238"/>
      <c r="AZ49" s="238"/>
      <c r="BA49" s="238"/>
      <c r="BB49" s="238"/>
    </row>
    <row r="50" spans="1:54" s="235" customFormat="1" ht="40.5" customHeight="1">
      <c r="A50" s="164" t="s">
        <v>5</v>
      </c>
      <c r="B50" s="231" t="s">
        <v>241</v>
      </c>
      <c r="C50" s="169" t="s">
        <v>45</v>
      </c>
      <c r="D50" s="169"/>
      <c r="E50" s="182"/>
      <c r="F50" s="182"/>
      <c r="G50" s="182"/>
      <c r="H50" s="182"/>
      <c r="I50" s="182">
        <v>0</v>
      </c>
      <c r="J50" s="182">
        <v>0</v>
      </c>
      <c r="K50" s="182">
        <v>1188</v>
      </c>
      <c r="L50" s="182">
        <v>1188</v>
      </c>
      <c r="M50" s="182"/>
      <c r="N50" s="182"/>
      <c r="O50" s="182">
        <v>1800</v>
      </c>
      <c r="P50" s="182">
        <v>1800</v>
      </c>
      <c r="Q50" s="160"/>
      <c r="R50" s="232"/>
      <c r="S50" s="232"/>
      <c r="T50" s="232"/>
      <c r="U50" s="232"/>
      <c r="V50" s="232">
        <v>0</v>
      </c>
      <c r="W50" s="232">
        <v>0</v>
      </c>
      <c r="X50" s="232">
        <v>1188</v>
      </c>
      <c r="Y50" s="232">
        <v>1188</v>
      </c>
      <c r="Z50" s="232"/>
      <c r="AA50" s="232"/>
      <c r="AB50" s="232">
        <v>1800</v>
      </c>
      <c r="AC50" s="232">
        <v>1800</v>
      </c>
      <c r="AD50" s="169"/>
      <c r="AE50" s="182"/>
      <c r="AF50" s="182"/>
      <c r="AG50" s="182"/>
      <c r="AH50" s="182"/>
      <c r="AI50" s="182">
        <v>0</v>
      </c>
      <c r="AJ50" s="182">
        <v>0</v>
      </c>
      <c r="AK50" s="182">
        <v>1188</v>
      </c>
      <c r="AL50" s="182">
        <v>1188</v>
      </c>
      <c r="AM50" s="182"/>
      <c r="AN50" s="182"/>
      <c r="AO50" s="182">
        <v>1715</v>
      </c>
      <c r="AP50" s="182">
        <v>1715</v>
      </c>
      <c r="AQ50" s="233"/>
      <c r="AR50" s="234" t="s">
        <v>94</v>
      </c>
      <c r="AS50" s="234"/>
      <c r="AT50" s="240"/>
      <c r="AU50" s="238"/>
      <c r="AV50" s="238"/>
      <c r="AW50" s="238"/>
      <c r="AX50" s="238"/>
      <c r="AY50" s="238"/>
      <c r="AZ50" s="238"/>
      <c r="BA50" s="238"/>
      <c r="BB50" s="238"/>
    </row>
    <row r="51" spans="1:54" s="226" customFormat="1" ht="37.5" customHeight="1">
      <c r="A51" s="217">
        <v>3</v>
      </c>
      <c r="B51" s="223" t="s">
        <v>251</v>
      </c>
      <c r="C51" s="217"/>
      <c r="D51" s="217"/>
      <c r="E51" s="218" t="e">
        <f>E52+E54</f>
        <v>#REF!</v>
      </c>
      <c r="F51" s="218" t="e">
        <f aca="true" t="shared" si="13" ref="F51:AC51">F52+F54</f>
        <v>#REF!</v>
      </c>
      <c r="G51" s="218" t="e">
        <f t="shared" si="13"/>
        <v>#REF!</v>
      </c>
      <c r="H51" s="218" t="e">
        <f t="shared" si="13"/>
        <v>#REF!</v>
      </c>
      <c r="I51" s="218" t="e">
        <f t="shared" si="13"/>
        <v>#REF!</v>
      </c>
      <c r="J51" s="218" t="e">
        <f t="shared" si="13"/>
        <v>#REF!</v>
      </c>
      <c r="K51" s="218" t="e">
        <f t="shared" si="13"/>
        <v>#REF!</v>
      </c>
      <c r="L51" s="218" t="e">
        <f t="shared" si="13"/>
        <v>#REF!</v>
      </c>
      <c r="M51" s="218" t="e">
        <f t="shared" si="13"/>
        <v>#REF!</v>
      </c>
      <c r="N51" s="218" t="e">
        <f t="shared" si="13"/>
        <v>#REF!</v>
      </c>
      <c r="O51" s="218" t="e">
        <f t="shared" si="13"/>
        <v>#REF!</v>
      </c>
      <c r="P51" s="218" t="e">
        <f t="shared" si="13"/>
        <v>#REF!</v>
      </c>
      <c r="Q51" s="219"/>
      <c r="R51" s="220" t="e">
        <f>R52+R54</f>
        <v>#REF!</v>
      </c>
      <c r="S51" s="220" t="e">
        <f aca="true" t="shared" si="14" ref="S51:AA51">S52+S54</f>
        <v>#REF!</v>
      </c>
      <c r="T51" s="220" t="e">
        <f t="shared" si="14"/>
        <v>#REF!</v>
      </c>
      <c r="U51" s="220" t="e">
        <f t="shared" si="14"/>
        <v>#REF!</v>
      </c>
      <c r="V51" s="220" t="e">
        <f t="shared" si="14"/>
        <v>#REF!</v>
      </c>
      <c r="W51" s="220" t="e">
        <f t="shared" si="14"/>
        <v>#REF!</v>
      </c>
      <c r="X51" s="220" t="e">
        <f t="shared" si="14"/>
        <v>#REF!</v>
      </c>
      <c r="Y51" s="220" t="e">
        <f t="shared" si="14"/>
        <v>#REF!</v>
      </c>
      <c r="Z51" s="220" t="e">
        <f t="shared" si="14"/>
        <v>#REF!</v>
      </c>
      <c r="AA51" s="220" t="e">
        <f t="shared" si="14"/>
        <v>#REF!</v>
      </c>
      <c r="AB51" s="220" t="e">
        <f t="shared" si="13"/>
        <v>#REF!</v>
      </c>
      <c r="AC51" s="220" t="e">
        <f t="shared" si="13"/>
        <v>#REF!</v>
      </c>
      <c r="AD51" s="217"/>
      <c r="AE51" s="218">
        <f>AE52+AE54</f>
        <v>17143</v>
      </c>
      <c r="AF51" s="218">
        <f aca="true" t="shared" si="15" ref="AF51:AP51">AF52+AF54</f>
        <v>12000</v>
      </c>
      <c r="AG51" s="218">
        <f t="shared" si="15"/>
        <v>17143</v>
      </c>
      <c r="AH51" s="218">
        <f t="shared" si="15"/>
        <v>12000</v>
      </c>
      <c r="AI51" s="218">
        <f t="shared" si="15"/>
        <v>0</v>
      </c>
      <c r="AJ51" s="218">
        <f t="shared" si="15"/>
        <v>0</v>
      </c>
      <c r="AK51" s="218">
        <f t="shared" si="15"/>
        <v>0</v>
      </c>
      <c r="AL51" s="218">
        <f t="shared" si="15"/>
        <v>0</v>
      </c>
      <c r="AM51" s="218">
        <f t="shared" si="15"/>
        <v>0</v>
      </c>
      <c r="AN51" s="218">
        <f t="shared" si="15"/>
        <v>0</v>
      </c>
      <c r="AO51" s="218">
        <f t="shared" si="15"/>
        <v>2000</v>
      </c>
      <c r="AP51" s="218">
        <f t="shared" si="15"/>
        <v>2000</v>
      </c>
      <c r="AQ51" s="221"/>
      <c r="AR51" s="224"/>
      <c r="AS51" s="224"/>
      <c r="AT51" s="227" t="s">
        <v>140</v>
      </c>
      <c r="AU51" s="225"/>
      <c r="AV51" s="225"/>
      <c r="AW51" s="225"/>
      <c r="AX51" s="225"/>
      <c r="AY51" s="225"/>
      <c r="AZ51" s="225"/>
      <c r="BA51" s="225"/>
      <c r="BB51" s="225"/>
    </row>
    <row r="52" spans="1:54" s="230" customFormat="1" ht="39" customHeight="1">
      <c r="A52" s="217" t="s">
        <v>255</v>
      </c>
      <c r="B52" s="223" t="s">
        <v>34</v>
      </c>
      <c r="C52" s="217"/>
      <c r="D52" s="217"/>
      <c r="E52" s="218">
        <v>0</v>
      </c>
      <c r="F52" s="218">
        <v>0</v>
      </c>
      <c r="G52" s="218">
        <v>0</v>
      </c>
      <c r="H52" s="218">
        <v>0</v>
      </c>
      <c r="I52" s="218">
        <v>0</v>
      </c>
      <c r="J52" s="218">
        <v>0</v>
      </c>
      <c r="K52" s="218">
        <v>0</v>
      </c>
      <c r="L52" s="218">
        <v>0</v>
      </c>
      <c r="M52" s="218">
        <v>0</v>
      </c>
      <c r="N52" s="218">
        <v>0</v>
      </c>
      <c r="O52" s="218">
        <v>0</v>
      </c>
      <c r="P52" s="218">
        <v>0</v>
      </c>
      <c r="Q52" s="219"/>
      <c r="R52" s="220">
        <v>0</v>
      </c>
      <c r="S52" s="220">
        <v>0</v>
      </c>
      <c r="T52" s="220">
        <v>0</v>
      </c>
      <c r="U52" s="220">
        <v>0</v>
      </c>
      <c r="V52" s="220">
        <v>0</v>
      </c>
      <c r="W52" s="220">
        <v>0</v>
      </c>
      <c r="X52" s="220">
        <v>0</v>
      </c>
      <c r="Y52" s="220">
        <v>0</v>
      </c>
      <c r="Z52" s="220">
        <v>0</v>
      </c>
      <c r="AA52" s="220">
        <v>0</v>
      </c>
      <c r="AB52" s="220">
        <v>0</v>
      </c>
      <c r="AC52" s="220">
        <v>0</v>
      </c>
      <c r="AD52" s="217"/>
      <c r="AE52" s="218">
        <f>AE53</f>
        <v>17143</v>
      </c>
      <c r="AF52" s="218">
        <f aca="true" t="shared" si="16" ref="AF52:AP52">AF53</f>
        <v>12000</v>
      </c>
      <c r="AG52" s="218">
        <f t="shared" si="16"/>
        <v>17143</v>
      </c>
      <c r="AH52" s="218">
        <f t="shared" si="16"/>
        <v>12000</v>
      </c>
      <c r="AI52" s="218">
        <f t="shared" si="16"/>
        <v>0</v>
      </c>
      <c r="AJ52" s="218">
        <f t="shared" si="16"/>
        <v>0</v>
      </c>
      <c r="AK52" s="218">
        <f t="shared" si="16"/>
        <v>0</v>
      </c>
      <c r="AL52" s="218">
        <f t="shared" si="16"/>
        <v>0</v>
      </c>
      <c r="AM52" s="218">
        <f t="shared" si="16"/>
        <v>0</v>
      </c>
      <c r="AN52" s="218">
        <f t="shared" si="16"/>
        <v>0</v>
      </c>
      <c r="AO52" s="218">
        <f t="shared" si="16"/>
        <v>2000</v>
      </c>
      <c r="AP52" s="218">
        <f t="shared" si="16"/>
        <v>2000</v>
      </c>
      <c r="AQ52" s="221"/>
      <c r="AR52" s="228"/>
      <c r="AS52" s="228"/>
      <c r="AT52" s="229"/>
      <c r="AU52" s="229"/>
      <c r="AV52" s="229"/>
      <c r="AW52" s="229"/>
      <c r="AX52" s="229"/>
      <c r="AY52" s="229"/>
      <c r="AZ52" s="229"/>
      <c r="BA52" s="229"/>
      <c r="BB52" s="229"/>
    </row>
    <row r="53" spans="1:54" s="237" customFormat="1" ht="66">
      <c r="A53" s="164" t="s">
        <v>5</v>
      </c>
      <c r="B53" s="231" t="s">
        <v>247</v>
      </c>
      <c r="C53" s="169" t="s">
        <v>36</v>
      </c>
      <c r="D53" s="169"/>
      <c r="E53" s="182"/>
      <c r="F53" s="182"/>
      <c r="G53" s="182"/>
      <c r="H53" s="182"/>
      <c r="I53" s="182"/>
      <c r="J53" s="182"/>
      <c r="K53" s="182"/>
      <c r="L53" s="182"/>
      <c r="M53" s="182"/>
      <c r="N53" s="182"/>
      <c r="O53" s="182"/>
      <c r="P53" s="182"/>
      <c r="Q53" s="160"/>
      <c r="R53" s="232"/>
      <c r="S53" s="232"/>
      <c r="T53" s="232"/>
      <c r="U53" s="232"/>
      <c r="V53" s="232"/>
      <c r="W53" s="232"/>
      <c r="X53" s="232"/>
      <c r="Y53" s="232"/>
      <c r="Z53" s="232"/>
      <c r="AA53" s="232"/>
      <c r="AB53" s="232"/>
      <c r="AC53" s="232"/>
      <c r="AD53" s="169"/>
      <c r="AE53" s="182">
        <v>17143</v>
      </c>
      <c r="AF53" s="182">
        <v>12000</v>
      </c>
      <c r="AG53" s="182">
        <v>17143</v>
      </c>
      <c r="AH53" s="182">
        <v>12000</v>
      </c>
      <c r="AI53" s="182"/>
      <c r="AJ53" s="182"/>
      <c r="AK53" s="182"/>
      <c r="AL53" s="182"/>
      <c r="AM53" s="182"/>
      <c r="AN53" s="182"/>
      <c r="AO53" s="182">
        <v>2000</v>
      </c>
      <c r="AP53" s="182">
        <v>2000</v>
      </c>
      <c r="AQ53" s="233"/>
      <c r="AR53" s="234"/>
      <c r="AS53" s="234"/>
      <c r="AT53" s="236"/>
      <c r="AU53" s="236"/>
      <c r="AV53" s="236"/>
      <c r="AW53" s="236"/>
      <c r="AX53" s="236"/>
      <c r="AY53" s="236"/>
      <c r="AZ53" s="236"/>
      <c r="BA53" s="236"/>
      <c r="BB53" s="236"/>
    </row>
    <row r="54" spans="1:54" s="230" customFormat="1" ht="32.25" customHeight="1">
      <c r="A54" s="217" t="s">
        <v>256</v>
      </c>
      <c r="B54" s="223" t="s">
        <v>37</v>
      </c>
      <c r="C54" s="217"/>
      <c r="D54" s="217"/>
      <c r="E54" s="218" t="e">
        <f>#REF!+#REF!</f>
        <v>#REF!</v>
      </c>
      <c r="F54" s="218" t="e">
        <f>#REF!+#REF!</f>
        <v>#REF!</v>
      </c>
      <c r="G54" s="218" t="e">
        <f>#REF!+#REF!</f>
        <v>#REF!</v>
      </c>
      <c r="H54" s="218" t="e">
        <f>#REF!+#REF!</f>
        <v>#REF!</v>
      </c>
      <c r="I54" s="218" t="e">
        <f>#REF!+#REF!</f>
        <v>#REF!</v>
      </c>
      <c r="J54" s="218" t="e">
        <f>#REF!+#REF!</f>
        <v>#REF!</v>
      </c>
      <c r="K54" s="218" t="e">
        <f>#REF!+#REF!</f>
        <v>#REF!</v>
      </c>
      <c r="L54" s="218" t="e">
        <f>#REF!+#REF!</f>
        <v>#REF!</v>
      </c>
      <c r="M54" s="218" t="e">
        <f>#REF!+#REF!</f>
        <v>#REF!</v>
      </c>
      <c r="N54" s="218" t="e">
        <f>#REF!+#REF!</f>
        <v>#REF!</v>
      </c>
      <c r="O54" s="218" t="e">
        <f>#REF!+#REF!</f>
        <v>#REF!</v>
      </c>
      <c r="P54" s="218" t="e">
        <f>#REF!+#REF!</f>
        <v>#REF!</v>
      </c>
      <c r="Q54" s="219"/>
      <c r="R54" s="220" t="e">
        <f>#REF!+#REF!</f>
        <v>#REF!</v>
      </c>
      <c r="S54" s="220" t="e">
        <f>#REF!+#REF!</f>
        <v>#REF!</v>
      </c>
      <c r="T54" s="220" t="e">
        <f>#REF!+#REF!</f>
        <v>#REF!</v>
      </c>
      <c r="U54" s="220" t="e">
        <f>#REF!+#REF!</f>
        <v>#REF!</v>
      </c>
      <c r="V54" s="220" t="e">
        <f>#REF!+#REF!</f>
        <v>#REF!</v>
      </c>
      <c r="W54" s="220" t="e">
        <f>#REF!+#REF!</f>
        <v>#REF!</v>
      </c>
      <c r="X54" s="220" t="e">
        <f>#REF!+#REF!</f>
        <v>#REF!</v>
      </c>
      <c r="Y54" s="220" t="e">
        <f>#REF!+#REF!</f>
        <v>#REF!</v>
      </c>
      <c r="Z54" s="220" t="e">
        <f>#REF!+#REF!</f>
        <v>#REF!</v>
      </c>
      <c r="AA54" s="220" t="e">
        <f>#REF!+#REF!</f>
        <v>#REF!</v>
      </c>
      <c r="AB54" s="220" t="e">
        <f>#REF!+#REF!</f>
        <v>#REF!</v>
      </c>
      <c r="AC54" s="220" t="e">
        <f>#REF!+#REF!</f>
        <v>#REF!</v>
      </c>
      <c r="AD54" s="217"/>
      <c r="AE54" s="218">
        <v>0</v>
      </c>
      <c r="AF54" s="218">
        <v>0</v>
      </c>
      <c r="AG54" s="218">
        <v>0</v>
      </c>
      <c r="AH54" s="218">
        <v>0</v>
      </c>
      <c r="AI54" s="218">
        <v>0</v>
      </c>
      <c r="AJ54" s="218">
        <v>0</v>
      </c>
      <c r="AK54" s="218">
        <v>0</v>
      </c>
      <c r="AL54" s="218">
        <v>0</v>
      </c>
      <c r="AM54" s="218">
        <v>0</v>
      </c>
      <c r="AN54" s="218">
        <v>0</v>
      </c>
      <c r="AO54" s="218">
        <v>0</v>
      </c>
      <c r="AP54" s="218">
        <v>0</v>
      </c>
      <c r="AQ54" s="221"/>
      <c r="AR54" s="228"/>
      <c r="AS54" s="228"/>
      <c r="AT54" s="229"/>
      <c r="AU54" s="229"/>
      <c r="AV54" s="229"/>
      <c r="AW54" s="229"/>
      <c r="AX54" s="229"/>
      <c r="AY54" s="229"/>
      <c r="AZ54" s="229"/>
      <c r="BA54" s="229"/>
      <c r="BB54" s="229"/>
    </row>
    <row r="55" spans="1:54" s="226" customFormat="1" ht="37.5" customHeight="1">
      <c r="A55" s="217">
        <v>4</v>
      </c>
      <c r="B55" s="223" t="s">
        <v>253</v>
      </c>
      <c r="C55" s="217"/>
      <c r="D55" s="217"/>
      <c r="E55" s="218" t="e">
        <f aca="true" t="shared" si="17" ref="E55:P55">E56+E58</f>
        <v>#REF!</v>
      </c>
      <c r="F55" s="218" t="e">
        <f t="shared" si="17"/>
        <v>#REF!</v>
      </c>
      <c r="G55" s="218" t="e">
        <f t="shared" si="17"/>
        <v>#REF!</v>
      </c>
      <c r="H55" s="218" t="e">
        <f t="shared" si="17"/>
        <v>#REF!</v>
      </c>
      <c r="I55" s="218" t="e">
        <f t="shared" si="17"/>
        <v>#REF!</v>
      </c>
      <c r="J55" s="218" t="e">
        <f t="shared" si="17"/>
        <v>#REF!</v>
      </c>
      <c r="K55" s="218" t="e">
        <f t="shared" si="17"/>
        <v>#REF!</v>
      </c>
      <c r="L55" s="218" t="e">
        <f t="shared" si="17"/>
        <v>#REF!</v>
      </c>
      <c r="M55" s="218" t="e">
        <f t="shared" si="17"/>
        <v>#REF!</v>
      </c>
      <c r="N55" s="218" t="e">
        <f t="shared" si="17"/>
        <v>#REF!</v>
      </c>
      <c r="O55" s="218" t="e">
        <f t="shared" si="17"/>
        <v>#REF!</v>
      </c>
      <c r="P55" s="218" t="e">
        <f t="shared" si="17"/>
        <v>#REF!</v>
      </c>
      <c r="Q55" s="219"/>
      <c r="R55" s="220" t="e">
        <f>R56+R58</f>
        <v>#REF!</v>
      </c>
      <c r="S55" s="220" t="e">
        <f aca="true" t="shared" si="18" ref="S55:AC55">S56+S58</f>
        <v>#REF!</v>
      </c>
      <c r="T55" s="220" t="e">
        <f t="shared" si="18"/>
        <v>#REF!</v>
      </c>
      <c r="U55" s="220" t="e">
        <f t="shared" si="18"/>
        <v>#REF!</v>
      </c>
      <c r="V55" s="220" t="e">
        <f t="shared" si="18"/>
        <v>#REF!</v>
      </c>
      <c r="W55" s="220" t="e">
        <f t="shared" si="18"/>
        <v>#REF!</v>
      </c>
      <c r="X55" s="220" t="e">
        <f t="shared" si="18"/>
        <v>#REF!</v>
      </c>
      <c r="Y55" s="220" t="e">
        <f t="shared" si="18"/>
        <v>#REF!</v>
      </c>
      <c r="Z55" s="220" t="e">
        <f t="shared" si="18"/>
        <v>#REF!</v>
      </c>
      <c r="AA55" s="220" t="e">
        <f t="shared" si="18"/>
        <v>#REF!</v>
      </c>
      <c r="AB55" s="220" t="e">
        <f t="shared" si="18"/>
        <v>#REF!</v>
      </c>
      <c r="AC55" s="220" t="e">
        <f t="shared" si="18"/>
        <v>#REF!</v>
      </c>
      <c r="AD55" s="217"/>
      <c r="AE55" s="218">
        <f>AE56+AE58</f>
        <v>12000</v>
      </c>
      <c r="AF55" s="218">
        <f aca="true" t="shared" si="19" ref="AF55:AP55">AF56+AF58</f>
        <v>12000</v>
      </c>
      <c r="AG55" s="218">
        <f t="shared" si="19"/>
        <v>12000</v>
      </c>
      <c r="AH55" s="218">
        <f t="shared" si="19"/>
        <v>12000</v>
      </c>
      <c r="AI55" s="218">
        <f t="shared" si="19"/>
        <v>0</v>
      </c>
      <c r="AJ55" s="218">
        <f t="shared" si="19"/>
        <v>0</v>
      </c>
      <c r="AK55" s="218">
        <f t="shared" si="19"/>
        <v>0</v>
      </c>
      <c r="AL55" s="218">
        <f t="shared" si="19"/>
        <v>0</v>
      </c>
      <c r="AM55" s="218">
        <f t="shared" si="19"/>
        <v>0</v>
      </c>
      <c r="AN55" s="218">
        <f t="shared" si="19"/>
        <v>0</v>
      </c>
      <c r="AO55" s="218">
        <f t="shared" si="19"/>
        <v>2000</v>
      </c>
      <c r="AP55" s="218">
        <f t="shared" si="19"/>
        <v>2000</v>
      </c>
      <c r="AQ55" s="221"/>
      <c r="AR55" s="224"/>
      <c r="AS55" s="224"/>
      <c r="AT55" s="227" t="s">
        <v>140</v>
      </c>
      <c r="AU55" s="225"/>
      <c r="AV55" s="225"/>
      <c r="AW55" s="225"/>
      <c r="AX55" s="225"/>
      <c r="AY55" s="225"/>
      <c r="AZ55" s="225"/>
      <c r="BA55" s="225"/>
      <c r="BB55" s="225"/>
    </row>
    <row r="56" spans="1:54" s="230" customFormat="1" ht="39" customHeight="1">
      <c r="A56" s="217" t="s">
        <v>259</v>
      </c>
      <c r="B56" s="223" t="s">
        <v>34</v>
      </c>
      <c r="C56" s="217"/>
      <c r="D56" s="217"/>
      <c r="E56" s="218">
        <v>0</v>
      </c>
      <c r="F56" s="218">
        <v>0</v>
      </c>
      <c r="G56" s="218">
        <v>0</v>
      </c>
      <c r="H56" s="218">
        <v>0</v>
      </c>
      <c r="I56" s="218">
        <v>0</v>
      </c>
      <c r="J56" s="218">
        <v>0</v>
      </c>
      <c r="K56" s="218">
        <v>0</v>
      </c>
      <c r="L56" s="218">
        <v>0</v>
      </c>
      <c r="M56" s="218">
        <v>0</v>
      </c>
      <c r="N56" s="218">
        <v>0</v>
      </c>
      <c r="O56" s="218">
        <v>0</v>
      </c>
      <c r="P56" s="218">
        <v>0</v>
      </c>
      <c r="Q56" s="219"/>
      <c r="R56" s="220">
        <v>0</v>
      </c>
      <c r="S56" s="220">
        <v>0</v>
      </c>
      <c r="T56" s="220">
        <v>0</v>
      </c>
      <c r="U56" s="220">
        <v>0</v>
      </c>
      <c r="V56" s="220">
        <v>0</v>
      </c>
      <c r="W56" s="220">
        <v>0</v>
      </c>
      <c r="X56" s="220">
        <v>0</v>
      </c>
      <c r="Y56" s="220">
        <v>0</v>
      </c>
      <c r="Z56" s="220">
        <v>0</v>
      </c>
      <c r="AA56" s="220">
        <v>0</v>
      </c>
      <c r="AB56" s="220">
        <v>0</v>
      </c>
      <c r="AC56" s="220">
        <v>0</v>
      </c>
      <c r="AD56" s="217"/>
      <c r="AE56" s="218">
        <f>AE57</f>
        <v>12000</v>
      </c>
      <c r="AF56" s="218">
        <f aca="true" t="shared" si="20" ref="AF56:AP56">AF57</f>
        <v>12000</v>
      </c>
      <c r="AG56" s="218">
        <f t="shared" si="20"/>
        <v>12000</v>
      </c>
      <c r="AH56" s="218">
        <f t="shared" si="20"/>
        <v>12000</v>
      </c>
      <c r="AI56" s="218">
        <f t="shared" si="20"/>
        <v>0</v>
      </c>
      <c r="AJ56" s="218">
        <f t="shared" si="20"/>
        <v>0</v>
      </c>
      <c r="AK56" s="218">
        <f t="shared" si="20"/>
        <v>0</v>
      </c>
      <c r="AL56" s="218">
        <f t="shared" si="20"/>
        <v>0</v>
      </c>
      <c r="AM56" s="218">
        <f t="shared" si="20"/>
        <v>0</v>
      </c>
      <c r="AN56" s="218">
        <f t="shared" si="20"/>
        <v>0</v>
      </c>
      <c r="AO56" s="218">
        <f t="shared" si="20"/>
        <v>2000</v>
      </c>
      <c r="AP56" s="218">
        <f t="shared" si="20"/>
        <v>2000</v>
      </c>
      <c r="AQ56" s="221"/>
      <c r="AR56" s="228"/>
      <c r="AS56" s="228"/>
      <c r="AT56" s="229"/>
      <c r="AU56" s="229"/>
      <c r="AV56" s="229"/>
      <c r="AW56" s="229"/>
      <c r="AX56" s="229"/>
      <c r="AY56" s="229"/>
      <c r="AZ56" s="229"/>
      <c r="BA56" s="229"/>
      <c r="BB56" s="229"/>
    </row>
    <row r="57" spans="1:54" s="237" customFormat="1" ht="33">
      <c r="A57" s="164" t="s">
        <v>5</v>
      </c>
      <c r="B57" s="231" t="s">
        <v>254</v>
      </c>
      <c r="C57" s="169" t="s">
        <v>36</v>
      </c>
      <c r="D57" s="169"/>
      <c r="E57" s="182"/>
      <c r="F57" s="182"/>
      <c r="G57" s="182"/>
      <c r="H57" s="182"/>
      <c r="I57" s="182"/>
      <c r="J57" s="182"/>
      <c r="K57" s="182"/>
      <c r="L57" s="182"/>
      <c r="M57" s="182"/>
      <c r="N57" s="182"/>
      <c r="O57" s="182"/>
      <c r="P57" s="182"/>
      <c r="Q57" s="160"/>
      <c r="R57" s="232"/>
      <c r="S57" s="232"/>
      <c r="T57" s="232"/>
      <c r="U57" s="232"/>
      <c r="V57" s="232"/>
      <c r="W57" s="232"/>
      <c r="X57" s="232"/>
      <c r="Y57" s="232"/>
      <c r="Z57" s="232"/>
      <c r="AA57" s="232"/>
      <c r="AB57" s="232"/>
      <c r="AC57" s="232"/>
      <c r="AD57" s="169"/>
      <c r="AE57" s="182">
        <v>12000</v>
      </c>
      <c r="AF57" s="182">
        <v>12000</v>
      </c>
      <c r="AG57" s="182">
        <v>12000</v>
      </c>
      <c r="AH57" s="182">
        <v>12000</v>
      </c>
      <c r="AI57" s="182"/>
      <c r="AJ57" s="182"/>
      <c r="AK57" s="182"/>
      <c r="AL57" s="182"/>
      <c r="AM57" s="182"/>
      <c r="AN57" s="182"/>
      <c r="AO57" s="182">
        <v>2000</v>
      </c>
      <c r="AP57" s="182">
        <v>2000</v>
      </c>
      <c r="AQ57" s="233"/>
      <c r="AR57" s="234"/>
      <c r="AS57" s="234"/>
      <c r="AT57" s="236"/>
      <c r="AU57" s="236"/>
      <c r="AV57" s="236"/>
      <c r="AW57" s="236"/>
      <c r="AX57" s="236"/>
      <c r="AY57" s="236"/>
      <c r="AZ57" s="236"/>
      <c r="BA57" s="236"/>
      <c r="BB57" s="236"/>
    </row>
    <row r="58" spans="1:54" s="230" customFormat="1" ht="32.25" customHeight="1">
      <c r="A58" s="217" t="s">
        <v>260</v>
      </c>
      <c r="B58" s="223" t="s">
        <v>37</v>
      </c>
      <c r="C58" s="217"/>
      <c r="D58" s="217"/>
      <c r="E58" s="218" t="e">
        <f>#REF!+#REF!</f>
        <v>#REF!</v>
      </c>
      <c r="F58" s="218" t="e">
        <f>#REF!+#REF!</f>
        <v>#REF!</v>
      </c>
      <c r="G58" s="218" t="e">
        <f>#REF!+#REF!</f>
        <v>#REF!</v>
      </c>
      <c r="H58" s="218" t="e">
        <f>#REF!+#REF!</f>
        <v>#REF!</v>
      </c>
      <c r="I58" s="218" t="e">
        <f>#REF!+#REF!</f>
        <v>#REF!</v>
      </c>
      <c r="J58" s="218" t="e">
        <f>#REF!+#REF!</f>
        <v>#REF!</v>
      </c>
      <c r="K58" s="218" t="e">
        <f>#REF!+#REF!</f>
        <v>#REF!</v>
      </c>
      <c r="L58" s="218" t="e">
        <f>#REF!+#REF!</f>
        <v>#REF!</v>
      </c>
      <c r="M58" s="218" t="e">
        <f>#REF!+#REF!</f>
        <v>#REF!</v>
      </c>
      <c r="N58" s="218" t="e">
        <f>#REF!+#REF!</f>
        <v>#REF!</v>
      </c>
      <c r="O58" s="218" t="e">
        <f>#REF!+#REF!</f>
        <v>#REF!</v>
      </c>
      <c r="P58" s="218" t="e">
        <f>#REF!+#REF!</f>
        <v>#REF!</v>
      </c>
      <c r="Q58" s="219"/>
      <c r="R58" s="220" t="e">
        <f>#REF!+#REF!</f>
        <v>#REF!</v>
      </c>
      <c r="S58" s="220" t="e">
        <f>#REF!+#REF!</f>
        <v>#REF!</v>
      </c>
      <c r="T58" s="220" t="e">
        <f>#REF!+#REF!</f>
        <v>#REF!</v>
      </c>
      <c r="U58" s="220" t="e">
        <f>#REF!+#REF!</f>
        <v>#REF!</v>
      </c>
      <c r="V58" s="220" t="e">
        <f>#REF!+#REF!</f>
        <v>#REF!</v>
      </c>
      <c r="W58" s="220" t="e">
        <f>#REF!+#REF!</f>
        <v>#REF!</v>
      </c>
      <c r="X58" s="220" t="e">
        <f>#REF!+#REF!</f>
        <v>#REF!</v>
      </c>
      <c r="Y58" s="220" t="e">
        <f>#REF!+#REF!</f>
        <v>#REF!</v>
      </c>
      <c r="Z58" s="220" t="e">
        <f>#REF!+#REF!</f>
        <v>#REF!</v>
      </c>
      <c r="AA58" s="220" t="e">
        <f>#REF!+#REF!</f>
        <v>#REF!</v>
      </c>
      <c r="AB58" s="220" t="e">
        <f>#REF!+#REF!</f>
        <v>#REF!</v>
      </c>
      <c r="AC58" s="220" t="e">
        <f>#REF!+#REF!</f>
        <v>#REF!</v>
      </c>
      <c r="AD58" s="217"/>
      <c r="AE58" s="218">
        <v>0</v>
      </c>
      <c r="AF58" s="218">
        <v>0</v>
      </c>
      <c r="AG58" s="218">
        <v>0</v>
      </c>
      <c r="AH58" s="218">
        <v>0</v>
      </c>
      <c r="AI58" s="218">
        <v>0</v>
      </c>
      <c r="AJ58" s="218">
        <v>0</v>
      </c>
      <c r="AK58" s="218">
        <v>0</v>
      </c>
      <c r="AL58" s="218">
        <v>0</v>
      </c>
      <c r="AM58" s="218">
        <v>0</v>
      </c>
      <c r="AN58" s="218">
        <v>0</v>
      </c>
      <c r="AO58" s="218">
        <v>0</v>
      </c>
      <c r="AP58" s="218">
        <v>0</v>
      </c>
      <c r="AQ58" s="221"/>
      <c r="AR58" s="228"/>
      <c r="AS58" s="228"/>
      <c r="AT58" s="229"/>
      <c r="AU58" s="229"/>
      <c r="AV58" s="229"/>
      <c r="AW58" s="229"/>
      <c r="AX58" s="229"/>
      <c r="AY58" s="229"/>
      <c r="AZ58" s="229"/>
      <c r="BA58" s="229"/>
      <c r="BB58" s="229"/>
    </row>
    <row r="59" spans="1:54" s="226" customFormat="1" ht="37.5" customHeight="1">
      <c r="A59" s="217">
        <v>5</v>
      </c>
      <c r="B59" s="223" t="s">
        <v>257</v>
      </c>
      <c r="C59" s="217"/>
      <c r="D59" s="217"/>
      <c r="E59" s="218" t="e">
        <f aca="true" t="shared" si="21" ref="E59:P59">E60+E61</f>
        <v>#REF!</v>
      </c>
      <c r="F59" s="218" t="e">
        <f t="shared" si="21"/>
        <v>#REF!</v>
      </c>
      <c r="G59" s="218" t="e">
        <f t="shared" si="21"/>
        <v>#REF!</v>
      </c>
      <c r="H59" s="218" t="e">
        <f t="shared" si="21"/>
        <v>#REF!</v>
      </c>
      <c r="I59" s="218" t="e">
        <f t="shared" si="21"/>
        <v>#REF!</v>
      </c>
      <c r="J59" s="218" t="e">
        <f t="shared" si="21"/>
        <v>#REF!</v>
      </c>
      <c r="K59" s="218" t="e">
        <f t="shared" si="21"/>
        <v>#REF!</v>
      </c>
      <c r="L59" s="218" t="e">
        <f t="shared" si="21"/>
        <v>#REF!</v>
      </c>
      <c r="M59" s="218" t="e">
        <f t="shared" si="21"/>
        <v>#REF!</v>
      </c>
      <c r="N59" s="218" t="e">
        <f t="shared" si="21"/>
        <v>#REF!</v>
      </c>
      <c r="O59" s="218" t="e">
        <f t="shared" si="21"/>
        <v>#REF!</v>
      </c>
      <c r="P59" s="218" t="e">
        <f t="shared" si="21"/>
        <v>#REF!</v>
      </c>
      <c r="Q59" s="219"/>
      <c r="R59" s="220" t="e">
        <f aca="true" t="shared" si="22" ref="R59:AC59">R60+R61</f>
        <v>#REF!</v>
      </c>
      <c r="S59" s="220" t="e">
        <f t="shared" si="22"/>
        <v>#REF!</v>
      </c>
      <c r="T59" s="220" t="e">
        <f t="shared" si="22"/>
        <v>#REF!</v>
      </c>
      <c r="U59" s="220" t="e">
        <f t="shared" si="22"/>
        <v>#REF!</v>
      </c>
      <c r="V59" s="220" t="e">
        <f t="shared" si="22"/>
        <v>#REF!</v>
      </c>
      <c r="W59" s="220" t="e">
        <f t="shared" si="22"/>
        <v>#REF!</v>
      </c>
      <c r="X59" s="220" t="e">
        <f t="shared" si="22"/>
        <v>#REF!</v>
      </c>
      <c r="Y59" s="220" t="e">
        <f t="shared" si="22"/>
        <v>#REF!</v>
      </c>
      <c r="Z59" s="220" t="e">
        <f t="shared" si="22"/>
        <v>#REF!</v>
      </c>
      <c r="AA59" s="220" t="e">
        <f t="shared" si="22"/>
        <v>#REF!</v>
      </c>
      <c r="AB59" s="220" t="e">
        <f t="shared" si="22"/>
        <v>#REF!</v>
      </c>
      <c r="AC59" s="220" t="e">
        <f t="shared" si="22"/>
        <v>#REF!</v>
      </c>
      <c r="AD59" s="217"/>
      <c r="AE59" s="218">
        <f>AE60+AE61</f>
        <v>8740</v>
      </c>
      <c r="AF59" s="218">
        <f aca="true" t="shared" si="23" ref="AF59:AP59">AF60+AF61</f>
        <v>7930</v>
      </c>
      <c r="AG59" s="218">
        <f t="shared" si="23"/>
        <v>8740</v>
      </c>
      <c r="AH59" s="218">
        <f t="shared" si="23"/>
        <v>7930</v>
      </c>
      <c r="AI59" s="218">
        <f t="shared" si="23"/>
        <v>0</v>
      </c>
      <c r="AJ59" s="218">
        <f t="shared" si="23"/>
        <v>0</v>
      </c>
      <c r="AK59" s="218">
        <f t="shared" si="23"/>
        <v>0</v>
      </c>
      <c r="AL59" s="218">
        <f t="shared" si="23"/>
        <v>0</v>
      </c>
      <c r="AM59" s="218">
        <f t="shared" si="23"/>
        <v>3500</v>
      </c>
      <c r="AN59" s="218">
        <f t="shared" si="23"/>
        <v>3500</v>
      </c>
      <c r="AO59" s="218">
        <f t="shared" si="23"/>
        <v>3500</v>
      </c>
      <c r="AP59" s="218">
        <f t="shared" si="23"/>
        <v>3500</v>
      </c>
      <c r="AQ59" s="221"/>
      <c r="AR59" s="224"/>
      <c r="AS59" s="224"/>
      <c r="AT59" s="227" t="s">
        <v>140</v>
      </c>
      <c r="AU59" s="225"/>
      <c r="AV59" s="225"/>
      <c r="AW59" s="225"/>
      <c r="AX59" s="225"/>
      <c r="AY59" s="225"/>
      <c r="AZ59" s="225"/>
      <c r="BA59" s="225"/>
      <c r="BB59" s="225"/>
    </row>
    <row r="60" spans="1:54" s="230" customFormat="1" ht="39" customHeight="1">
      <c r="A60" s="217" t="s">
        <v>202</v>
      </c>
      <c r="B60" s="223" t="s">
        <v>34</v>
      </c>
      <c r="C60" s="217"/>
      <c r="D60" s="217"/>
      <c r="E60" s="218">
        <v>0</v>
      </c>
      <c r="F60" s="218">
        <v>0</v>
      </c>
      <c r="G60" s="218">
        <v>0</v>
      </c>
      <c r="H60" s="218">
        <v>0</v>
      </c>
      <c r="I60" s="218">
        <v>0</v>
      </c>
      <c r="J60" s="218">
        <v>0</v>
      </c>
      <c r="K60" s="218">
        <v>0</v>
      </c>
      <c r="L60" s="218">
        <v>0</v>
      </c>
      <c r="M60" s="218">
        <v>0</v>
      </c>
      <c r="N60" s="218">
        <v>0</v>
      </c>
      <c r="O60" s="218">
        <v>0</v>
      </c>
      <c r="P60" s="218">
        <v>0</v>
      </c>
      <c r="Q60" s="219"/>
      <c r="R60" s="220">
        <v>0</v>
      </c>
      <c r="S60" s="220">
        <v>0</v>
      </c>
      <c r="T60" s="220">
        <v>0</v>
      </c>
      <c r="U60" s="220">
        <v>0</v>
      </c>
      <c r="V60" s="220">
        <v>0</v>
      </c>
      <c r="W60" s="220">
        <v>0</v>
      </c>
      <c r="X60" s="220">
        <v>0</v>
      </c>
      <c r="Y60" s="220">
        <v>0</v>
      </c>
      <c r="Z60" s="220">
        <v>0</v>
      </c>
      <c r="AA60" s="220">
        <v>0</v>
      </c>
      <c r="AB60" s="220">
        <v>0</v>
      </c>
      <c r="AC60" s="220">
        <v>0</v>
      </c>
      <c r="AD60" s="217"/>
      <c r="AE60" s="218">
        <v>0</v>
      </c>
      <c r="AF60" s="218">
        <v>0</v>
      </c>
      <c r="AG60" s="218">
        <v>0</v>
      </c>
      <c r="AH60" s="218">
        <v>0</v>
      </c>
      <c r="AI60" s="218">
        <v>0</v>
      </c>
      <c r="AJ60" s="218">
        <v>0</v>
      </c>
      <c r="AK60" s="218">
        <v>0</v>
      </c>
      <c r="AL60" s="218">
        <v>0</v>
      </c>
      <c r="AM60" s="218">
        <v>0</v>
      </c>
      <c r="AN60" s="218">
        <v>0</v>
      </c>
      <c r="AO60" s="218">
        <v>0</v>
      </c>
      <c r="AP60" s="218">
        <v>0</v>
      </c>
      <c r="AQ60" s="221"/>
      <c r="AR60" s="228"/>
      <c r="AS60" s="228"/>
      <c r="AT60" s="229"/>
      <c r="AU60" s="229"/>
      <c r="AV60" s="229"/>
      <c r="AW60" s="229"/>
      <c r="AX60" s="229"/>
      <c r="AY60" s="229"/>
      <c r="AZ60" s="229"/>
      <c r="BA60" s="229"/>
      <c r="BB60" s="229"/>
    </row>
    <row r="61" spans="1:54" s="230" customFormat="1" ht="32.25" customHeight="1">
      <c r="A61" s="217" t="s">
        <v>203</v>
      </c>
      <c r="B61" s="223" t="s">
        <v>168</v>
      </c>
      <c r="C61" s="217"/>
      <c r="D61" s="217"/>
      <c r="E61" s="218" t="e">
        <f>#REF!+#REF!</f>
        <v>#REF!</v>
      </c>
      <c r="F61" s="218" t="e">
        <f>#REF!+#REF!</f>
        <v>#REF!</v>
      </c>
      <c r="G61" s="218" t="e">
        <f>#REF!+#REF!</f>
        <v>#REF!</v>
      </c>
      <c r="H61" s="218" t="e">
        <f>#REF!+#REF!</f>
        <v>#REF!</v>
      </c>
      <c r="I61" s="218" t="e">
        <f>#REF!+#REF!</f>
        <v>#REF!</v>
      </c>
      <c r="J61" s="218" t="e">
        <f>#REF!+#REF!</f>
        <v>#REF!</v>
      </c>
      <c r="K61" s="218" t="e">
        <f>#REF!+#REF!</f>
        <v>#REF!</v>
      </c>
      <c r="L61" s="218" t="e">
        <f>#REF!+#REF!</f>
        <v>#REF!</v>
      </c>
      <c r="M61" s="218" t="e">
        <f>#REF!+#REF!</f>
        <v>#REF!</v>
      </c>
      <c r="N61" s="218" t="e">
        <f>#REF!+#REF!</f>
        <v>#REF!</v>
      </c>
      <c r="O61" s="218" t="e">
        <f>#REF!+#REF!</f>
        <v>#REF!</v>
      </c>
      <c r="P61" s="218" t="e">
        <f>#REF!+#REF!</f>
        <v>#REF!</v>
      </c>
      <c r="Q61" s="219"/>
      <c r="R61" s="220" t="e">
        <f>#REF!+#REF!</f>
        <v>#REF!</v>
      </c>
      <c r="S61" s="220" t="e">
        <f>#REF!+#REF!</f>
        <v>#REF!</v>
      </c>
      <c r="T61" s="220" t="e">
        <f>#REF!+#REF!</f>
        <v>#REF!</v>
      </c>
      <c r="U61" s="220" t="e">
        <f>#REF!+#REF!</f>
        <v>#REF!</v>
      </c>
      <c r="V61" s="220" t="e">
        <f>#REF!+#REF!</f>
        <v>#REF!</v>
      </c>
      <c r="W61" s="220" t="e">
        <f>#REF!+#REF!</f>
        <v>#REF!</v>
      </c>
      <c r="X61" s="220" t="e">
        <f>#REF!+#REF!</f>
        <v>#REF!</v>
      </c>
      <c r="Y61" s="220" t="e">
        <f>#REF!+#REF!</f>
        <v>#REF!</v>
      </c>
      <c r="Z61" s="220" t="e">
        <f>#REF!+#REF!</f>
        <v>#REF!</v>
      </c>
      <c r="AA61" s="220" t="e">
        <f>#REF!+#REF!</f>
        <v>#REF!</v>
      </c>
      <c r="AB61" s="220" t="e">
        <f>#REF!+#REF!</f>
        <v>#REF!</v>
      </c>
      <c r="AC61" s="220" t="e">
        <f>#REF!+#REF!</f>
        <v>#REF!</v>
      </c>
      <c r="AD61" s="217"/>
      <c r="AE61" s="218">
        <f>SUM(AE62:AE64)</f>
        <v>8740</v>
      </c>
      <c r="AF61" s="218">
        <f aca="true" t="shared" si="24" ref="AF61:AP61">SUM(AF62:AF64)</f>
        <v>7930</v>
      </c>
      <c r="AG61" s="218">
        <f t="shared" si="24"/>
        <v>8740</v>
      </c>
      <c r="AH61" s="218">
        <f t="shared" si="24"/>
        <v>7930</v>
      </c>
      <c r="AI61" s="218">
        <f t="shared" si="24"/>
        <v>0</v>
      </c>
      <c r="AJ61" s="218">
        <f t="shared" si="24"/>
        <v>0</v>
      </c>
      <c r="AK61" s="218">
        <f t="shared" si="24"/>
        <v>0</v>
      </c>
      <c r="AL61" s="218">
        <f t="shared" si="24"/>
        <v>0</v>
      </c>
      <c r="AM61" s="218">
        <f t="shared" si="24"/>
        <v>3500</v>
      </c>
      <c r="AN61" s="218">
        <f t="shared" si="24"/>
        <v>3500</v>
      </c>
      <c r="AO61" s="218">
        <f t="shared" si="24"/>
        <v>3500</v>
      </c>
      <c r="AP61" s="218">
        <f t="shared" si="24"/>
        <v>3500</v>
      </c>
      <c r="AQ61" s="221"/>
      <c r="AR61" s="228"/>
      <c r="AS61" s="228"/>
      <c r="AT61" s="229"/>
      <c r="AU61" s="229"/>
      <c r="AV61" s="229"/>
      <c r="AW61" s="229"/>
      <c r="AX61" s="229"/>
      <c r="AY61" s="229"/>
      <c r="AZ61" s="229"/>
      <c r="BA61" s="229"/>
      <c r="BB61" s="229"/>
    </row>
    <row r="62" spans="1:54" s="237" customFormat="1" ht="32.25" customHeight="1">
      <c r="A62" s="164" t="s">
        <v>5</v>
      </c>
      <c r="B62" s="231" t="s">
        <v>258</v>
      </c>
      <c r="C62" s="169" t="s">
        <v>146</v>
      </c>
      <c r="D62" s="169"/>
      <c r="E62" s="182"/>
      <c r="F62" s="182"/>
      <c r="G62" s="182"/>
      <c r="H62" s="182"/>
      <c r="I62" s="182"/>
      <c r="J62" s="182"/>
      <c r="K62" s="182"/>
      <c r="L62" s="182"/>
      <c r="M62" s="182"/>
      <c r="N62" s="182"/>
      <c r="O62" s="182"/>
      <c r="P62" s="182"/>
      <c r="Q62" s="160"/>
      <c r="R62" s="232"/>
      <c r="S62" s="232"/>
      <c r="T62" s="232"/>
      <c r="U62" s="232"/>
      <c r="V62" s="232"/>
      <c r="W62" s="232"/>
      <c r="X62" s="232"/>
      <c r="Y62" s="232"/>
      <c r="Z62" s="232"/>
      <c r="AA62" s="232"/>
      <c r="AB62" s="232"/>
      <c r="AC62" s="232"/>
      <c r="AD62" s="169"/>
      <c r="AE62" s="182">
        <v>4400</v>
      </c>
      <c r="AF62" s="182">
        <v>4000</v>
      </c>
      <c r="AG62" s="182">
        <v>4400</v>
      </c>
      <c r="AH62" s="182">
        <v>4000</v>
      </c>
      <c r="AI62" s="182"/>
      <c r="AJ62" s="182"/>
      <c r="AK62" s="182"/>
      <c r="AL62" s="182"/>
      <c r="AM62" s="182">
        <v>1500</v>
      </c>
      <c r="AN62" s="182">
        <v>1500</v>
      </c>
      <c r="AO62" s="182">
        <v>1500</v>
      </c>
      <c r="AP62" s="182">
        <v>1500</v>
      </c>
      <c r="AQ62" s="233"/>
      <c r="AR62" s="234"/>
      <c r="AS62" s="234"/>
      <c r="AT62" s="236"/>
      <c r="AU62" s="236"/>
      <c r="AV62" s="236"/>
      <c r="AW62" s="236"/>
      <c r="AX62" s="236"/>
      <c r="AY62" s="236"/>
      <c r="AZ62" s="236"/>
      <c r="BA62" s="236"/>
      <c r="BB62" s="236"/>
    </row>
    <row r="63" spans="1:54" s="237" customFormat="1" ht="49.5" customHeight="1">
      <c r="A63" s="164" t="s">
        <v>5</v>
      </c>
      <c r="B63" s="231" t="s">
        <v>261</v>
      </c>
      <c r="C63" s="169" t="s">
        <v>144</v>
      </c>
      <c r="D63" s="169"/>
      <c r="E63" s="182"/>
      <c r="F63" s="182"/>
      <c r="G63" s="182"/>
      <c r="H63" s="182"/>
      <c r="I63" s="182"/>
      <c r="J63" s="182"/>
      <c r="K63" s="182"/>
      <c r="L63" s="182"/>
      <c r="M63" s="182"/>
      <c r="N63" s="182"/>
      <c r="O63" s="182"/>
      <c r="P63" s="182"/>
      <c r="Q63" s="160"/>
      <c r="R63" s="232"/>
      <c r="S63" s="232"/>
      <c r="T63" s="232"/>
      <c r="U63" s="232"/>
      <c r="V63" s="232"/>
      <c r="W63" s="232"/>
      <c r="X63" s="232"/>
      <c r="Y63" s="232"/>
      <c r="Z63" s="232"/>
      <c r="AA63" s="232"/>
      <c r="AB63" s="232"/>
      <c r="AC63" s="232"/>
      <c r="AD63" s="169"/>
      <c r="AE63" s="182">
        <v>2640</v>
      </c>
      <c r="AF63" s="182">
        <v>2400</v>
      </c>
      <c r="AG63" s="182">
        <v>2640</v>
      </c>
      <c r="AH63" s="182">
        <v>2400</v>
      </c>
      <c r="AI63" s="182"/>
      <c r="AJ63" s="182"/>
      <c r="AK63" s="182"/>
      <c r="AL63" s="182"/>
      <c r="AM63" s="182">
        <v>1000</v>
      </c>
      <c r="AN63" s="182">
        <v>1000</v>
      </c>
      <c r="AO63" s="182">
        <v>1000</v>
      </c>
      <c r="AP63" s="182">
        <v>1000</v>
      </c>
      <c r="AQ63" s="233"/>
      <c r="AR63" s="234"/>
      <c r="AS63" s="234"/>
      <c r="AT63" s="236"/>
      <c r="AU63" s="236"/>
      <c r="AV63" s="236"/>
      <c r="AW63" s="236"/>
      <c r="AX63" s="236"/>
      <c r="AY63" s="236"/>
      <c r="AZ63" s="236"/>
      <c r="BA63" s="236"/>
      <c r="BB63" s="236"/>
    </row>
    <row r="64" spans="1:54" s="237" customFormat="1" ht="32.25" customHeight="1">
      <c r="A64" s="164" t="s">
        <v>5</v>
      </c>
      <c r="B64" s="231" t="s">
        <v>262</v>
      </c>
      <c r="C64" s="169" t="s">
        <v>263</v>
      </c>
      <c r="D64" s="169"/>
      <c r="E64" s="182"/>
      <c r="F64" s="182"/>
      <c r="G64" s="182"/>
      <c r="H64" s="182"/>
      <c r="I64" s="182"/>
      <c r="J64" s="182"/>
      <c r="K64" s="182"/>
      <c r="L64" s="182"/>
      <c r="M64" s="182"/>
      <c r="N64" s="182"/>
      <c r="O64" s="182"/>
      <c r="P64" s="182"/>
      <c r="Q64" s="160"/>
      <c r="R64" s="232"/>
      <c r="S64" s="232"/>
      <c r="T64" s="232"/>
      <c r="U64" s="232"/>
      <c r="V64" s="232"/>
      <c r="W64" s="232"/>
      <c r="X64" s="232"/>
      <c r="Y64" s="232"/>
      <c r="Z64" s="232"/>
      <c r="AA64" s="232"/>
      <c r="AB64" s="232"/>
      <c r="AC64" s="232"/>
      <c r="AD64" s="169"/>
      <c r="AE64" s="182">
        <v>1700</v>
      </c>
      <c r="AF64" s="182">
        <v>1530</v>
      </c>
      <c r="AG64" s="182">
        <v>1700</v>
      </c>
      <c r="AH64" s="182">
        <v>1530</v>
      </c>
      <c r="AI64" s="182"/>
      <c r="AJ64" s="182"/>
      <c r="AK64" s="182"/>
      <c r="AL64" s="182"/>
      <c r="AM64" s="182">
        <v>1000</v>
      </c>
      <c r="AN64" s="182">
        <v>1000</v>
      </c>
      <c r="AO64" s="182">
        <v>1000</v>
      </c>
      <c r="AP64" s="182">
        <v>1000</v>
      </c>
      <c r="AQ64" s="233"/>
      <c r="AR64" s="234"/>
      <c r="AS64" s="234"/>
      <c r="AT64" s="236"/>
      <c r="AU64" s="236"/>
      <c r="AV64" s="236"/>
      <c r="AW64" s="236"/>
      <c r="AX64" s="236"/>
      <c r="AY64" s="236"/>
      <c r="AZ64" s="236"/>
      <c r="BA64" s="236"/>
      <c r="BB64" s="236"/>
    </row>
    <row r="65" spans="1:54" s="226" customFormat="1" ht="37.5" customHeight="1">
      <c r="A65" s="217">
        <v>6</v>
      </c>
      <c r="B65" s="223" t="s">
        <v>264</v>
      </c>
      <c r="C65" s="217"/>
      <c r="D65" s="217"/>
      <c r="E65" s="218" t="e">
        <f aca="true" t="shared" si="25" ref="E65:P65">E66+E73</f>
        <v>#REF!</v>
      </c>
      <c r="F65" s="218" t="e">
        <f t="shared" si="25"/>
        <v>#REF!</v>
      </c>
      <c r="G65" s="218" t="e">
        <f t="shared" si="25"/>
        <v>#REF!</v>
      </c>
      <c r="H65" s="218" t="e">
        <f t="shared" si="25"/>
        <v>#REF!</v>
      </c>
      <c r="I65" s="218" t="e">
        <f t="shared" si="25"/>
        <v>#REF!</v>
      </c>
      <c r="J65" s="218" t="e">
        <f t="shared" si="25"/>
        <v>#REF!</v>
      </c>
      <c r="K65" s="218" t="e">
        <f t="shared" si="25"/>
        <v>#REF!</v>
      </c>
      <c r="L65" s="218" t="e">
        <f t="shared" si="25"/>
        <v>#REF!</v>
      </c>
      <c r="M65" s="218" t="e">
        <f t="shared" si="25"/>
        <v>#REF!</v>
      </c>
      <c r="N65" s="218" t="e">
        <f t="shared" si="25"/>
        <v>#REF!</v>
      </c>
      <c r="O65" s="218" t="e">
        <f t="shared" si="25"/>
        <v>#REF!</v>
      </c>
      <c r="P65" s="218" t="e">
        <f t="shared" si="25"/>
        <v>#REF!</v>
      </c>
      <c r="Q65" s="219"/>
      <c r="R65" s="220" t="e">
        <f aca="true" t="shared" si="26" ref="R65:AC65">R66+R73</f>
        <v>#REF!</v>
      </c>
      <c r="S65" s="220" t="e">
        <f t="shared" si="26"/>
        <v>#REF!</v>
      </c>
      <c r="T65" s="220" t="e">
        <f t="shared" si="26"/>
        <v>#REF!</v>
      </c>
      <c r="U65" s="220" t="e">
        <f t="shared" si="26"/>
        <v>#REF!</v>
      </c>
      <c r="V65" s="220" t="e">
        <f t="shared" si="26"/>
        <v>#REF!</v>
      </c>
      <c r="W65" s="220" t="e">
        <f t="shared" si="26"/>
        <v>#REF!</v>
      </c>
      <c r="X65" s="220" t="e">
        <f t="shared" si="26"/>
        <v>#REF!</v>
      </c>
      <c r="Y65" s="220" t="e">
        <f t="shared" si="26"/>
        <v>#REF!</v>
      </c>
      <c r="Z65" s="220" t="e">
        <f t="shared" si="26"/>
        <v>#REF!</v>
      </c>
      <c r="AA65" s="220" t="e">
        <f t="shared" si="26"/>
        <v>#REF!</v>
      </c>
      <c r="AB65" s="220" t="e">
        <f t="shared" si="26"/>
        <v>#REF!</v>
      </c>
      <c r="AC65" s="220" t="e">
        <f t="shared" si="26"/>
        <v>#REF!</v>
      </c>
      <c r="AD65" s="217"/>
      <c r="AE65" s="218">
        <f>AE66+AE73</f>
        <v>71030</v>
      </c>
      <c r="AF65" s="218">
        <f aca="true" t="shared" si="27" ref="AF65:AP65">AF66+AF73</f>
        <v>58030</v>
      </c>
      <c r="AG65" s="218">
        <f t="shared" si="27"/>
        <v>71030</v>
      </c>
      <c r="AH65" s="218">
        <f t="shared" si="27"/>
        <v>58030</v>
      </c>
      <c r="AI65" s="218">
        <f t="shared" si="27"/>
        <v>0</v>
      </c>
      <c r="AJ65" s="218">
        <f t="shared" si="27"/>
        <v>0</v>
      </c>
      <c r="AK65" s="218">
        <f t="shared" si="27"/>
        <v>0</v>
      </c>
      <c r="AL65" s="218">
        <f t="shared" si="27"/>
        <v>0</v>
      </c>
      <c r="AM65" s="218">
        <f t="shared" si="27"/>
        <v>7500</v>
      </c>
      <c r="AN65" s="218">
        <f t="shared" si="27"/>
        <v>7500</v>
      </c>
      <c r="AO65" s="218">
        <f t="shared" si="27"/>
        <v>7500</v>
      </c>
      <c r="AP65" s="218">
        <f t="shared" si="27"/>
        <v>7500</v>
      </c>
      <c r="AQ65" s="221"/>
      <c r="AR65" s="224"/>
      <c r="AS65" s="224"/>
      <c r="AT65" s="227"/>
      <c r="AU65" s="225"/>
      <c r="AV65" s="225"/>
      <c r="AW65" s="225"/>
      <c r="AX65" s="225"/>
      <c r="AY65" s="225"/>
      <c r="AZ65" s="225"/>
      <c r="BA65" s="225"/>
      <c r="BB65" s="225"/>
    </row>
    <row r="66" spans="1:54" s="230" customFormat="1" ht="36" customHeight="1">
      <c r="A66" s="217" t="s">
        <v>284</v>
      </c>
      <c r="B66" s="223" t="s">
        <v>34</v>
      </c>
      <c r="C66" s="217"/>
      <c r="D66" s="217"/>
      <c r="E66" s="218">
        <v>0</v>
      </c>
      <c r="F66" s="218">
        <v>0</v>
      </c>
      <c r="G66" s="218">
        <v>0</v>
      </c>
      <c r="H66" s="218">
        <v>0</v>
      </c>
      <c r="I66" s="218">
        <v>0</v>
      </c>
      <c r="J66" s="218">
        <v>0</v>
      </c>
      <c r="K66" s="218">
        <v>0</v>
      </c>
      <c r="L66" s="218">
        <v>0</v>
      </c>
      <c r="M66" s="218">
        <v>0</v>
      </c>
      <c r="N66" s="218">
        <v>0</v>
      </c>
      <c r="O66" s="218">
        <v>0</v>
      </c>
      <c r="P66" s="218">
        <v>0</v>
      </c>
      <c r="Q66" s="219"/>
      <c r="R66" s="220">
        <v>0</v>
      </c>
      <c r="S66" s="220">
        <v>0</v>
      </c>
      <c r="T66" s="220">
        <v>0</v>
      </c>
      <c r="U66" s="220">
        <v>0</v>
      </c>
      <c r="V66" s="220">
        <v>0</v>
      </c>
      <c r="W66" s="220">
        <v>0</v>
      </c>
      <c r="X66" s="220">
        <v>0</v>
      </c>
      <c r="Y66" s="220">
        <v>0</v>
      </c>
      <c r="Z66" s="220">
        <v>0</v>
      </c>
      <c r="AA66" s="220">
        <v>0</v>
      </c>
      <c r="AB66" s="220">
        <v>0</v>
      </c>
      <c r="AC66" s="220">
        <v>0</v>
      </c>
      <c r="AD66" s="217"/>
      <c r="AE66" s="218">
        <f>SUM(AE67:AE72)</f>
        <v>71030</v>
      </c>
      <c r="AF66" s="218">
        <f aca="true" t="shared" si="28" ref="AF66:AP66">SUM(AF67:AF72)</f>
        <v>58030</v>
      </c>
      <c r="AG66" s="218">
        <f t="shared" si="28"/>
        <v>71030</v>
      </c>
      <c r="AH66" s="218">
        <f t="shared" si="28"/>
        <v>58030</v>
      </c>
      <c r="AI66" s="218">
        <f t="shared" si="28"/>
        <v>0</v>
      </c>
      <c r="AJ66" s="218">
        <f t="shared" si="28"/>
        <v>0</v>
      </c>
      <c r="AK66" s="218">
        <f t="shared" si="28"/>
        <v>0</v>
      </c>
      <c r="AL66" s="218">
        <f t="shared" si="28"/>
        <v>0</v>
      </c>
      <c r="AM66" s="218">
        <f t="shared" si="28"/>
        <v>7500</v>
      </c>
      <c r="AN66" s="218">
        <f t="shared" si="28"/>
        <v>7500</v>
      </c>
      <c r="AO66" s="218">
        <f t="shared" si="28"/>
        <v>7500</v>
      </c>
      <c r="AP66" s="218">
        <f t="shared" si="28"/>
        <v>7500</v>
      </c>
      <c r="AQ66" s="221"/>
      <c r="AR66" s="228"/>
      <c r="AS66" s="228"/>
      <c r="AT66" s="229"/>
      <c r="AU66" s="229"/>
      <c r="AV66" s="229"/>
      <c r="AW66" s="229"/>
      <c r="AX66" s="229"/>
      <c r="AY66" s="229"/>
      <c r="AZ66" s="229"/>
      <c r="BA66" s="229"/>
      <c r="BB66" s="229"/>
    </row>
    <row r="67" spans="1:54" s="237" customFormat="1" ht="32.25" customHeight="1">
      <c r="A67" s="164" t="s">
        <v>5</v>
      </c>
      <c r="B67" s="231" t="s">
        <v>265</v>
      </c>
      <c r="C67" s="169" t="s">
        <v>36</v>
      </c>
      <c r="D67" s="169"/>
      <c r="E67" s="182"/>
      <c r="F67" s="182"/>
      <c r="G67" s="182"/>
      <c r="H67" s="182"/>
      <c r="I67" s="182"/>
      <c r="J67" s="182"/>
      <c r="K67" s="182"/>
      <c r="L67" s="182"/>
      <c r="M67" s="182"/>
      <c r="N67" s="182"/>
      <c r="O67" s="182"/>
      <c r="P67" s="182"/>
      <c r="Q67" s="160"/>
      <c r="R67" s="232"/>
      <c r="S67" s="232"/>
      <c r="T67" s="232"/>
      <c r="U67" s="232"/>
      <c r="V67" s="232"/>
      <c r="W67" s="232"/>
      <c r="X67" s="232"/>
      <c r="Y67" s="232"/>
      <c r="Z67" s="232"/>
      <c r="AA67" s="232"/>
      <c r="AB67" s="232"/>
      <c r="AC67" s="232"/>
      <c r="AD67" s="169"/>
      <c r="AE67" s="182">
        <v>12500</v>
      </c>
      <c r="AF67" s="182">
        <v>12500</v>
      </c>
      <c r="AG67" s="182">
        <v>12500</v>
      </c>
      <c r="AH67" s="182">
        <v>12500</v>
      </c>
      <c r="AI67" s="182"/>
      <c r="AJ67" s="182"/>
      <c r="AK67" s="182"/>
      <c r="AL67" s="182"/>
      <c r="AM67" s="182">
        <v>1000</v>
      </c>
      <c r="AN67" s="182">
        <v>1000</v>
      </c>
      <c r="AO67" s="182">
        <v>1000</v>
      </c>
      <c r="AP67" s="182">
        <v>1000</v>
      </c>
      <c r="AQ67" s="233"/>
      <c r="AR67" s="234"/>
      <c r="AS67" s="234"/>
      <c r="AT67" s="236"/>
      <c r="AU67" s="236"/>
      <c r="AV67" s="236"/>
      <c r="AW67" s="236"/>
      <c r="AX67" s="236"/>
      <c r="AY67" s="236"/>
      <c r="AZ67" s="236"/>
      <c r="BA67" s="236"/>
      <c r="BB67" s="236"/>
    </row>
    <row r="68" spans="1:54" s="237" customFormat="1" ht="32.25" customHeight="1">
      <c r="A68" s="164" t="s">
        <v>5</v>
      </c>
      <c r="B68" s="231" t="s">
        <v>266</v>
      </c>
      <c r="C68" s="169" t="s">
        <v>36</v>
      </c>
      <c r="D68" s="169"/>
      <c r="E68" s="182"/>
      <c r="F68" s="182"/>
      <c r="G68" s="182"/>
      <c r="H68" s="182"/>
      <c r="I68" s="182"/>
      <c r="J68" s="182"/>
      <c r="K68" s="182"/>
      <c r="L68" s="182"/>
      <c r="M68" s="182"/>
      <c r="N68" s="182"/>
      <c r="O68" s="182"/>
      <c r="P68" s="182"/>
      <c r="Q68" s="160"/>
      <c r="R68" s="232"/>
      <c r="S68" s="232"/>
      <c r="T68" s="232"/>
      <c r="U68" s="232"/>
      <c r="V68" s="232"/>
      <c r="W68" s="232"/>
      <c r="X68" s="232"/>
      <c r="Y68" s="232"/>
      <c r="Z68" s="232"/>
      <c r="AA68" s="232"/>
      <c r="AB68" s="232"/>
      <c r="AC68" s="232"/>
      <c r="AD68" s="169"/>
      <c r="AE68" s="182">
        <v>11000</v>
      </c>
      <c r="AF68" s="182">
        <v>11000</v>
      </c>
      <c r="AG68" s="182">
        <v>11000</v>
      </c>
      <c r="AH68" s="182">
        <v>11000</v>
      </c>
      <c r="AI68" s="182"/>
      <c r="AJ68" s="182"/>
      <c r="AK68" s="182"/>
      <c r="AL68" s="182"/>
      <c r="AM68" s="182">
        <v>1000</v>
      </c>
      <c r="AN68" s="182">
        <v>1000</v>
      </c>
      <c r="AO68" s="182">
        <v>1000</v>
      </c>
      <c r="AP68" s="182">
        <v>1000</v>
      </c>
      <c r="AQ68" s="233"/>
      <c r="AR68" s="234"/>
      <c r="AS68" s="234"/>
      <c r="AT68" s="236"/>
      <c r="AU68" s="236"/>
      <c r="AV68" s="236"/>
      <c r="AW68" s="236"/>
      <c r="AX68" s="236"/>
      <c r="AY68" s="236"/>
      <c r="AZ68" s="236"/>
      <c r="BA68" s="236"/>
      <c r="BB68" s="236"/>
    </row>
    <row r="69" spans="1:54" s="237" customFormat="1" ht="32.25" customHeight="1">
      <c r="A69" s="164" t="s">
        <v>5</v>
      </c>
      <c r="B69" s="231" t="s">
        <v>267</v>
      </c>
      <c r="C69" s="169" t="s">
        <v>36</v>
      </c>
      <c r="D69" s="169"/>
      <c r="E69" s="182"/>
      <c r="F69" s="182"/>
      <c r="G69" s="182"/>
      <c r="H69" s="182"/>
      <c r="I69" s="182"/>
      <c r="J69" s="182"/>
      <c r="K69" s="182"/>
      <c r="L69" s="182"/>
      <c r="M69" s="182"/>
      <c r="N69" s="182"/>
      <c r="O69" s="182"/>
      <c r="P69" s="182"/>
      <c r="Q69" s="160"/>
      <c r="R69" s="232"/>
      <c r="S69" s="232"/>
      <c r="T69" s="232"/>
      <c r="U69" s="232"/>
      <c r="V69" s="232"/>
      <c r="W69" s="232"/>
      <c r="X69" s="232"/>
      <c r="Y69" s="232"/>
      <c r="Z69" s="232"/>
      <c r="AA69" s="232"/>
      <c r="AB69" s="232"/>
      <c r="AC69" s="232"/>
      <c r="AD69" s="169"/>
      <c r="AE69" s="182">
        <v>9500</v>
      </c>
      <c r="AF69" s="182">
        <v>9500</v>
      </c>
      <c r="AG69" s="182">
        <v>9500</v>
      </c>
      <c r="AH69" s="182">
        <v>9500</v>
      </c>
      <c r="AI69" s="182"/>
      <c r="AJ69" s="182"/>
      <c r="AK69" s="182"/>
      <c r="AL69" s="182"/>
      <c r="AM69" s="182">
        <v>1000</v>
      </c>
      <c r="AN69" s="182">
        <v>1000</v>
      </c>
      <c r="AO69" s="182">
        <v>1000</v>
      </c>
      <c r="AP69" s="182">
        <v>1000</v>
      </c>
      <c r="AQ69" s="233"/>
      <c r="AR69" s="234"/>
      <c r="AS69" s="234"/>
      <c r="AT69" s="236"/>
      <c r="AU69" s="236"/>
      <c r="AV69" s="236"/>
      <c r="AW69" s="236"/>
      <c r="AX69" s="236"/>
      <c r="AY69" s="236"/>
      <c r="AZ69" s="236"/>
      <c r="BA69" s="236"/>
      <c r="BB69" s="236"/>
    </row>
    <row r="70" spans="1:54" s="237" customFormat="1" ht="32.25" customHeight="1">
      <c r="A70" s="164" t="s">
        <v>5</v>
      </c>
      <c r="B70" s="231" t="s">
        <v>268</v>
      </c>
      <c r="C70" s="169" t="s">
        <v>36</v>
      </c>
      <c r="D70" s="169"/>
      <c r="E70" s="182"/>
      <c r="F70" s="182"/>
      <c r="G70" s="182"/>
      <c r="H70" s="182"/>
      <c r="I70" s="182"/>
      <c r="J70" s="182"/>
      <c r="K70" s="182"/>
      <c r="L70" s="182"/>
      <c r="M70" s="182"/>
      <c r="N70" s="182"/>
      <c r="O70" s="182"/>
      <c r="P70" s="182"/>
      <c r="Q70" s="160"/>
      <c r="R70" s="232"/>
      <c r="S70" s="232"/>
      <c r="T70" s="232"/>
      <c r="U70" s="232"/>
      <c r="V70" s="232"/>
      <c r="W70" s="232"/>
      <c r="X70" s="232"/>
      <c r="Y70" s="232"/>
      <c r="Z70" s="232"/>
      <c r="AA70" s="232"/>
      <c r="AB70" s="232"/>
      <c r="AC70" s="232"/>
      <c r="AD70" s="169"/>
      <c r="AE70" s="182">
        <v>22000</v>
      </c>
      <c r="AF70" s="182">
        <v>22000</v>
      </c>
      <c r="AG70" s="182">
        <v>22000</v>
      </c>
      <c r="AH70" s="182">
        <v>22000</v>
      </c>
      <c r="AI70" s="182"/>
      <c r="AJ70" s="182"/>
      <c r="AK70" s="182"/>
      <c r="AL70" s="182"/>
      <c r="AM70" s="182">
        <v>2000</v>
      </c>
      <c r="AN70" s="182">
        <v>2000</v>
      </c>
      <c r="AO70" s="182">
        <v>2000</v>
      </c>
      <c r="AP70" s="182">
        <v>2000</v>
      </c>
      <c r="AQ70" s="233"/>
      <c r="AR70" s="234"/>
      <c r="AS70" s="234"/>
      <c r="AT70" s="236"/>
      <c r="AU70" s="236"/>
      <c r="AV70" s="236"/>
      <c r="AW70" s="236"/>
      <c r="AX70" s="236"/>
      <c r="AY70" s="236"/>
      <c r="AZ70" s="236"/>
      <c r="BA70" s="236"/>
      <c r="BB70" s="236"/>
    </row>
    <row r="71" spans="1:54" s="237" customFormat="1" ht="32.25" customHeight="1">
      <c r="A71" s="164" t="s">
        <v>5</v>
      </c>
      <c r="B71" s="231" t="s">
        <v>269</v>
      </c>
      <c r="C71" s="169" t="s">
        <v>36</v>
      </c>
      <c r="D71" s="169"/>
      <c r="E71" s="182"/>
      <c r="F71" s="182"/>
      <c r="G71" s="182"/>
      <c r="H71" s="182"/>
      <c r="I71" s="182"/>
      <c r="J71" s="182"/>
      <c r="K71" s="182"/>
      <c r="L71" s="182"/>
      <c r="M71" s="182"/>
      <c r="N71" s="182"/>
      <c r="O71" s="182"/>
      <c r="P71" s="182"/>
      <c r="Q71" s="160"/>
      <c r="R71" s="232"/>
      <c r="S71" s="232"/>
      <c r="T71" s="232"/>
      <c r="U71" s="232"/>
      <c r="V71" s="232"/>
      <c r="W71" s="232"/>
      <c r="X71" s="232"/>
      <c r="Y71" s="232"/>
      <c r="Z71" s="232"/>
      <c r="AA71" s="232"/>
      <c r="AB71" s="232"/>
      <c r="AC71" s="232"/>
      <c r="AD71" s="169"/>
      <c r="AE71" s="182">
        <v>1030</v>
      </c>
      <c r="AF71" s="182">
        <v>1030</v>
      </c>
      <c r="AG71" s="182">
        <v>1030</v>
      </c>
      <c r="AH71" s="182">
        <v>1030</v>
      </c>
      <c r="AI71" s="182"/>
      <c r="AJ71" s="182"/>
      <c r="AK71" s="182"/>
      <c r="AL71" s="182"/>
      <c r="AM71" s="182">
        <v>500</v>
      </c>
      <c r="AN71" s="182">
        <v>500</v>
      </c>
      <c r="AO71" s="182">
        <v>500</v>
      </c>
      <c r="AP71" s="182">
        <v>500</v>
      </c>
      <c r="AQ71" s="233"/>
      <c r="AR71" s="234"/>
      <c r="AS71" s="234"/>
      <c r="AT71" s="236"/>
      <c r="AU71" s="236"/>
      <c r="AV71" s="236"/>
      <c r="AW71" s="236"/>
      <c r="AX71" s="236"/>
      <c r="AY71" s="236"/>
      <c r="AZ71" s="236"/>
      <c r="BA71" s="236"/>
      <c r="BB71" s="236"/>
    </row>
    <row r="72" spans="1:54" s="237" customFormat="1" ht="32.25" customHeight="1">
      <c r="A72" s="164" t="s">
        <v>5</v>
      </c>
      <c r="B72" s="231" t="s">
        <v>270</v>
      </c>
      <c r="C72" s="169" t="s">
        <v>36</v>
      </c>
      <c r="D72" s="169"/>
      <c r="E72" s="182"/>
      <c r="F72" s="182"/>
      <c r="G72" s="182"/>
      <c r="H72" s="182"/>
      <c r="I72" s="182"/>
      <c r="J72" s="182"/>
      <c r="K72" s="182"/>
      <c r="L72" s="182"/>
      <c r="M72" s="182"/>
      <c r="N72" s="182"/>
      <c r="O72" s="182"/>
      <c r="P72" s="182"/>
      <c r="Q72" s="160"/>
      <c r="R72" s="232"/>
      <c r="S72" s="232"/>
      <c r="T72" s="232"/>
      <c r="U72" s="232"/>
      <c r="V72" s="232"/>
      <c r="W72" s="232"/>
      <c r="X72" s="232"/>
      <c r="Y72" s="232"/>
      <c r="Z72" s="232"/>
      <c r="AA72" s="232"/>
      <c r="AB72" s="232"/>
      <c r="AC72" s="232"/>
      <c r="AD72" s="169"/>
      <c r="AE72" s="182">
        <v>15000</v>
      </c>
      <c r="AF72" s="182">
        <v>2000</v>
      </c>
      <c r="AG72" s="182">
        <v>15000</v>
      </c>
      <c r="AH72" s="182">
        <v>2000</v>
      </c>
      <c r="AI72" s="182"/>
      <c r="AJ72" s="182"/>
      <c r="AK72" s="182"/>
      <c r="AL72" s="182"/>
      <c r="AM72" s="182">
        <v>2000</v>
      </c>
      <c r="AN72" s="182">
        <v>2000</v>
      </c>
      <c r="AO72" s="182">
        <v>2000</v>
      </c>
      <c r="AP72" s="182">
        <v>2000</v>
      </c>
      <c r="AQ72" s="233"/>
      <c r="AR72" s="234"/>
      <c r="AS72" s="234"/>
      <c r="AT72" s="236"/>
      <c r="AU72" s="236"/>
      <c r="AV72" s="236"/>
      <c r="AW72" s="236"/>
      <c r="AX72" s="236"/>
      <c r="AY72" s="236"/>
      <c r="AZ72" s="236"/>
      <c r="BA72" s="236"/>
      <c r="BB72" s="236"/>
    </row>
    <row r="73" spans="1:54" s="230" customFormat="1" ht="36" customHeight="1">
      <c r="A73" s="217" t="s">
        <v>285</v>
      </c>
      <c r="B73" s="223" t="s">
        <v>37</v>
      </c>
      <c r="C73" s="217"/>
      <c r="D73" s="217"/>
      <c r="E73" s="218" t="e">
        <f>#REF!+#REF!</f>
        <v>#REF!</v>
      </c>
      <c r="F73" s="218" t="e">
        <f>#REF!+#REF!</f>
        <v>#REF!</v>
      </c>
      <c r="G73" s="218" t="e">
        <f>#REF!+#REF!</f>
        <v>#REF!</v>
      </c>
      <c r="H73" s="218" t="e">
        <f>#REF!+#REF!</f>
        <v>#REF!</v>
      </c>
      <c r="I73" s="218" t="e">
        <f>#REF!+#REF!</f>
        <v>#REF!</v>
      </c>
      <c r="J73" s="218" t="e">
        <f>#REF!+#REF!</f>
        <v>#REF!</v>
      </c>
      <c r="K73" s="218" t="e">
        <f>#REF!+#REF!</f>
        <v>#REF!</v>
      </c>
      <c r="L73" s="218" t="e">
        <f>#REF!+#REF!</f>
        <v>#REF!</v>
      </c>
      <c r="M73" s="218" t="e">
        <f>#REF!+#REF!</f>
        <v>#REF!</v>
      </c>
      <c r="N73" s="218" t="e">
        <f>#REF!+#REF!</f>
        <v>#REF!</v>
      </c>
      <c r="O73" s="218" t="e">
        <f>#REF!+#REF!</f>
        <v>#REF!</v>
      </c>
      <c r="P73" s="218" t="e">
        <f>#REF!+#REF!</f>
        <v>#REF!</v>
      </c>
      <c r="Q73" s="219"/>
      <c r="R73" s="220" t="e">
        <f>#REF!+#REF!</f>
        <v>#REF!</v>
      </c>
      <c r="S73" s="220" t="e">
        <f>#REF!+#REF!</f>
        <v>#REF!</v>
      </c>
      <c r="T73" s="220" t="e">
        <f>#REF!+#REF!</f>
        <v>#REF!</v>
      </c>
      <c r="U73" s="220" t="e">
        <f>#REF!+#REF!</f>
        <v>#REF!</v>
      </c>
      <c r="V73" s="220" t="e">
        <f>#REF!+#REF!</f>
        <v>#REF!</v>
      </c>
      <c r="W73" s="220" t="e">
        <f>#REF!+#REF!</f>
        <v>#REF!</v>
      </c>
      <c r="X73" s="220" t="e">
        <f>#REF!+#REF!</f>
        <v>#REF!</v>
      </c>
      <c r="Y73" s="220" t="e">
        <f>#REF!+#REF!</f>
        <v>#REF!</v>
      </c>
      <c r="Z73" s="220" t="e">
        <f>#REF!+#REF!</f>
        <v>#REF!</v>
      </c>
      <c r="AA73" s="220" t="e">
        <f>#REF!+#REF!</f>
        <v>#REF!</v>
      </c>
      <c r="AB73" s="220" t="e">
        <f>#REF!+#REF!</f>
        <v>#REF!</v>
      </c>
      <c r="AC73" s="220" t="e">
        <f>#REF!+#REF!</f>
        <v>#REF!</v>
      </c>
      <c r="AD73" s="217"/>
      <c r="AE73" s="218">
        <v>0</v>
      </c>
      <c r="AF73" s="218">
        <v>0</v>
      </c>
      <c r="AG73" s="218">
        <v>0</v>
      </c>
      <c r="AH73" s="218">
        <v>0</v>
      </c>
      <c r="AI73" s="218">
        <v>0</v>
      </c>
      <c r="AJ73" s="218">
        <v>0</v>
      </c>
      <c r="AK73" s="218">
        <v>0</v>
      </c>
      <c r="AL73" s="218">
        <v>0</v>
      </c>
      <c r="AM73" s="218">
        <v>0</v>
      </c>
      <c r="AN73" s="218">
        <v>0</v>
      </c>
      <c r="AO73" s="218">
        <v>0</v>
      </c>
      <c r="AP73" s="218">
        <v>0</v>
      </c>
      <c r="AQ73" s="221"/>
      <c r="AR73" s="228"/>
      <c r="AS73" s="228"/>
      <c r="AT73" s="229"/>
      <c r="AU73" s="229"/>
      <c r="AV73" s="229"/>
      <c r="AW73" s="229"/>
      <c r="AX73" s="229"/>
      <c r="AY73" s="229"/>
      <c r="AZ73" s="229"/>
      <c r="BA73" s="229"/>
      <c r="BB73" s="229"/>
    </row>
  </sheetData>
  <sheetProtection/>
  <mergeCells count="73">
    <mergeCell ref="D9:D10"/>
    <mergeCell ref="A4:AQ4"/>
    <mergeCell ref="A5:AQ5"/>
    <mergeCell ref="AT8:AT10"/>
    <mergeCell ref="AR8:AR10"/>
    <mergeCell ref="AJ9:AJ10"/>
    <mergeCell ref="AD9:AD10"/>
    <mergeCell ref="AL9:AL10"/>
    <mergeCell ref="AM9:AM10"/>
    <mergeCell ref="AN9:AN10"/>
    <mergeCell ref="AD7:AP7"/>
    <mergeCell ref="J9:J10"/>
    <mergeCell ref="AS8:AS10"/>
    <mergeCell ref="L9:L10"/>
    <mergeCell ref="AK9:AK10"/>
    <mergeCell ref="AO9:AO10"/>
    <mergeCell ref="I8:J8"/>
    <mergeCell ref="AP9:AP10"/>
    <mergeCell ref="S9:S10"/>
    <mergeCell ref="N9:N10"/>
    <mergeCell ref="A1:AQ1"/>
    <mergeCell ref="G6:AQ6"/>
    <mergeCell ref="G9:G10"/>
    <mergeCell ref="G8:H8"/>
    <mergeCell ref="O9:O10"/>
    <mergeCell ref="V9:V10"/>
    <mergeCell ref="K8:L8"/>
    <mergeCell ref="D8:F8"/>
    <mergeCell ref="AE9:AE10"/>
    <mergeCell ref="AQ7:AQ10"/>
    <mergeCell ref="V8:W8"/>
    <mergeCell ref="AF9:AF10"/>
    <mergeCell ref="AG8:AH8"/>
    <mergeCell ref="Z8:AA8"/>
    <mergeCell ref="M9:M10"/>
    <mergeCell ref="AB8:AC8"/>
    <mergeCell ref="AI9:AI10"/>
    <mergeCell ref="X9:X10"/>
    <mergeCell ref="AA9:AA10"/>
    <mergeCell ref="Y9:Y10"/>
    <mergeCell ref="AG9:AG10"/>
    <mergeCell ref="AH9:AH10"/>
    <mergeCell ref="Z9:Z10"/>
    <mergeCell ref="AI8:AJ8"/>
    <mergeCell ref="AD8:AF8"/>
    <mergeCell ref="A2:AQ2"/>
    <mergeCell ref="E9:E10"/>
    <mergeCell ref="AC9:AC10"/>
    <mergeCell ref="O8:P8"/>
    <mergeCell ref="H9:H10"/>
    <mergeCell ref="D7:P7"/>
    <mergeCell ref="M8:N8"/>
    <mergeCell ref="W9:W10"/>
    <mergeCell ref="B7:B10"/>
    <mergeCell ref="C7:C10"/>
    <mergeCell ref="A3:AQ3"/>
    <mergeCell ref="A7:A10"/>
    <mergeCell ref="AK8:AL8"/>
    <mergeCell ref="AM8:AN8"/>
    <mergeCell ref="AO8:AP8"/>
    <mergeCell ref="X8:Y8"/>
    <mergeCell ref="Q7:AC7"/>
    <mergeCell ref="AB9:AB10"/>
    <mergeCell ref="F9:F10"/>
    <mergeCell ref="Q8:S8"/>
    <mergeCell ref="T9:T10"/>
    <mergeCell ref="U9:U10"/>
    <mergeCell ref="P9:P10"/>
    <mergeCell ref="T8:U8"/>
    <mergeCell ref="Q9:Q10"/>
    <mergeCell ref="R9:R10"/>
    <mergeCell ref="I9:I10"/>
    <mergeCell ref="K9:K10"/>
  </mergeCells>
  <printOptions/>
  <pageMargins left="0.31496062992126" right="0.236220472440945" top="1.02362204724409" bottom="0.590551181102362" header="0.669291338582677" footer="0.196850393700787"/>
  <pageSetup horizontalDpi="600" verticalDpi="600" orientation="landscape" paperSize="9" scale="6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02" t="s">
        <v>74</v>
      </c>
      <c r="B1" s="302"/>
      <c r="C1" s="302"/>
      <c r="D1" s="302"/>
      <c r="E1" s="302"/>
      <c r="F1" s="302"/>
      <c r="G1" s="302"/>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03" t="s">
        <v>62</v>
      </c>
      <c r="B4" s="303"/>
      <c r="C4" s="303"/>
      <c r="D4" s="303"/>
      <c r="E4" s="303"/>
      <c r="F4" s="303"/>
      <c r="G4" s="303"/>
      <c r="H4" s="4"/>
      <c r="I4" s="4"/>
      <c r="J4" s="4"/>
      <c r="K4" s="4"/>
      <c r="L4" s="4"/>
      <c r="M4" s="4"/>
      <c r="N4" s="4"/>
      <c r="O4" s="4"/>
      <c r="P4" s="4"/>
      <c r="Q4" s="4"/>
      <c r="R4" s="4"/>
      <c r="S4" s="4"/>
      <c r="T4" s="4"/>
    </row>
    <row r="5" spans="1:20" ht="18.75" hidden="1">
      <c r="A5" s="304" t="e">
        <f>'B.01_TH'!#REF!</f>
        <v>#REF!</v>
      </c>
      <c r="B5" s="304"/>
      <c r="C5" s="304"/>
      <c r="D5" s="304"/>
      <c r="E5" s="304"/>
      <c r="F5" s="304"/>
      <c r="G5" s="304"/>
      <c r="H5" s="4"/>
      <c r="I5" s="4"/>
      <c r="J5" s="4"/>
      <c r="K5" s="4"/>
      <c r="L5" s="4"/>
      <c r="M5" s="4"/>
      <c r="N5" s="4"/>
      <c r="O5" s="4"/>
      <c r="P5" s="4"/>
      <c r="Q5" s="4"/>
      <c r="R5" s="4"/>
      <c r="S5" s="4"/>
      <c r="T5" s="4"/>
    </row>
    <row r="6" spans="1:20" ht="18.75">
      <c r="A6" s="304" t="s">
        <v>78</v>
      </c>
      <c r="B6" s="304"/>
      <c r="C6" s="304"/>
      <c r="D6" s="304"/>
      <c r="E6" s="304"/>
      <c r="F6" s="304"/>
      <c r="G6" s="304"/>
      <c r="H6" s="4"/>
      <c r="I6" s="4"/>
      <c r="J6" s="4"/>
      <c r="K6" s="4"/>
      <c r="L6" s="4"/>
      <c r="M6" s="4"/>
      <c r="N6" s="4"/>
      <c r="O6" s="4"/>
      <c r="P6" s="4"/>
      <c r="Q6" s="4"/>
      <c r="R6" s="4"/>
      <c r="S6" s="4"/>
      <c r="T6" s="4"/>
    </row>
    <row r="7" spans="1:20" ht="18.75" hidden="1">
      <c r="A7" s="304" t="e">
        <f>'B.01_TH'!#REF!</f>
        <v>#REF!</v>
      </c>
      <c r="B7" s="304"/>
      <c r="C7" s="304"/>
      <c r="D7" s="304"/>
      <c r="E7" s="304"/>
      <c r="F7" s="304"/>
      <c r="G7" s="304"/>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02" t="s">
        <v>0</v>
      </c>
      <c r="F9" s="302"/>
      <c r="G9" s="302"/>
      <c r="H9" s="4"/>
      <c r="I9" s="4"/>
      <c r="J9" s="4"/>
      <c r="K9" s="4"/>
      <c r="L9" s="4"/>
      <c r="M9" s="4"/>
      <c r="N9" s="4"/>
      <c r="O9" s="4"/>
      <c r="P9" s="4"/>
      <c r="Q9" s="4"/>
      <c r="R9" s="4"/>
      <c r="S9" s="4"/>
      <c r="T9" s="4"/>
    </row>
    <row r="10" spans="1:7" s="6" customFormat="1" ht="49.5">
      <c r="A10" s="3" t="s">
        <v>1</v>
      </c>
      <c r="B10" s="3" t="s">
        <v>2</v>
      </c>
      <c r="C10" s="3" t="s">
        <v>30</v>
      </c>
      <c r="D10" s="3" t="s">
        <v>22</v>
      </c>
      <c r="E10" s="22" t="s">
        <v>79</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63</v>
      </c>
      <c r="C13" s="10" t="s">
        <v>73</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03" t="s">
        <v>95</v>
      </c>
      <c r="B1" s="303"/>
      <c r="C1" s="303"/>
      <c r="D1" s="303"/>
      <c r="E1" s="303"/>
      <c r="F1" s="303"/>
      <c r="G1" s="303"/>
      <c r="H1" s="303"/>
      <c r="I1" s="303"/>
      <c r="J1" s="303"/>
      <c r="K1" s="303"/>
      <c r="L1" s="303"/>
      <c r="M1" s="303"/>
      <c r="N1" s="303"/>
      <c r="O1" s="303"/>
      <c r="P1" s="303"/>
      <c r="Q1" s="303"/>
      <c r="R1" s="303"/>
      <c r="S1" s="31"/>
    </row>
    <row r="2" spans="1:19" ht="16.5" hidden="1">
      <c r="A2" s="305" t="e">
        <f>'B.01_TH'!#REF!</f>
        <v>#REF!</v>
      </c>
      <c r="B2" s="305"/>
      <c r="C2" s="305"/>
      <c r="D2" s="305"/>
      <c r="E2" s="305"/>
      <c r="F2" s="305"/>
      <c r="G2" s="305"/>
      <c r="H2" s="305"/>
      <c r="I2" s="305"/>
      <c r="J2" s="305"/>
      <c r="K2" s="305"/>
      <c r="L2" s="305"/>
      <c r="M2" s="305"/>
      <c r="N2" s="305"/>
      <c r="O2" s="305"/>
      <c r="P2" s="305"/>
      <c r="Q2" s="305"/>
      <c r="R2" s="305"/>
      <c r="S2" s="31"/>
    </row>
    <row r="3" spans="1:19" ht="16.5">
      <c r="A3" s="305" t="e">
        <f>'B.01_TH'!#REF!</f>
        <v>#REF!</v>
      </c>
      <c r="B3" s="305"/>
      <c r="C3" s="305"/>
      <c r="D3" s="305"/>
      <c r="E3" s="305"/>
      <c r="F3" s="305"/>
      <c r="G3" s="305"/>
      <c r="H3" s="305"/>
      <c r="I3" s="305"/>
      <c r="J3" s="305"/>
      <c r="K3" s="305"/>
      <c r="L3" s="305"/>
      <c r="M3" s="305"/>
      <c r="N3" s="305"/>
      <c r="O3" s="305"/>
      <c r="P3" s="305"/>
      <c r="Q3" s="305"/>
      <c r="R3" s="305"/>
      <c r="S3" s="31"/>
    </row>
    <row r="4" spans="1:19" ht="16.5" hidden="1">
      <c r="A4" s="305" t="e">
        <f>'B.01_TH'!#REF!</f>
        <v>#REF!</v>
      </c>
      <c r="B4" s="305"/>
      <c r="C4" s="305"/>
      <c r="D4" s="305"/>
      <c r="E4" s="305"/>
      <c r="F4" s="305"/>
      <c r="G4" s="305"/>
      <c r="H4" s="305"/>
      <c r="I4" s="305"/>
      <c r="J4" s="305"/>
      <c r="K4" s="305"/>
      <c r="L4" s="305"/>
      <c r="M4" s="305"/>
      <c r="N4" s="305"/>
      <c r="O4" s="305"/>
      <c r="P4" s="305"/>
      <c r="Q4" s="305"/>
      <c r="R4" s="305"/>
      <c r="S4" s="31"/>
    </row>
    <row r="5" spans="1:19" ht="16.5" hidden="1">
      <c r="A5" s="305" t="s">
        <v>139</v>
      </c>
      <c r="B5" s="305"/>
      <c r="C5" s="305"/>
      <c r="D5" s="305"/>
      <c r="E5" s="305"/>
      <c r="F5" s="305"/>
      <c r="G5" s="305"/>
      <c r="H5" s="305"/>
      <c r="I5" s="305"/>
      <c r="J5" s="305"/>
      <c r="K5" s="305"/>
      <c r="L5" s="305"/>
      <c r="M5" s="305"/>
      <c r="N5" s="305"/>
      <c r="O5" s="305"/>
      <c r="P5" s="305"/>
      <c r="Q5" s="305"/>
      <c r="R5" s="305"/>
      <c r="S5" s="31"/>
    </row>
    <row r="6" spans="1:19" ht="23.25" customHeight="1" hidden="1">
      <c r="A6" s="305" t="e">
        <f>'B.01_TH'!#REF!</f>
        <v>#REF!</v>
      </c>
      <c r="B6" s="305"/>
      <c r="C6" s="305"/>
      <c r="D6" s="305"/>
      <c r="E6" s="305"/>
      <c r="F6" s="305"/>
      <c r="G6" s="305"/>
      <c r="H6" s="305"/>
      <c r="I6" s="305"/>
      <c r="J6" s="305"/>
      <c r="K6" s="305"/>
      <c r="L6" s="305"/>
      <c r="M6" s="305"/>
      <c r="N6" s="305"/>
      <c r="O6" s="305"/>
      <c r="P6" s="305"/>
      <c r="Q6" s="305"/>
      <c r="R6" s="305"/>
      <c r="S6" s="31"/>
    </row>
    <row r="7" spans="1:19" ht="16.5">
      <c r="A7" s="5"/>
      <c r="B7" s="4"/>
      <c r="C7" s="5"/>
      <c r="D7" s="5"/>
      <c r="E7" s="5"/>
      <c r="F7" s="36"/>
      <c r="G7" s="100"/>
      <c r="H7" s="100"/>
      <c r="I7" s="100"/>
      <c r="J7" s="101"/>
      <c r="K7" s="101"/>
      <c r="L7" s="101"/>
      <c r="M7" s="100"/>
      <c r="N7" s="100"/>
      <c r="O7" s="70"/>
      <c r="P7" s="328" t="s">
        <v>112</v>
      </c>
      <c r="Q7" s="328"/>
      <c r="R7" s="328"/>
      <c r="S7" s="70"/>
    </row>
    <row r="8" spans="1:19" ht="37.5" customHeight="1">
      <c r="A8" s="306" t="s">
        <v>1</v>
      </c>
      <c r="B8" s="306" t="s">
        <v>49</v>
      </c>
      <c r="C8" s="306" t="s">
        <v>8</v>
      </c>
      <c r="D8" s="306" t="s">
        <v>30</v>
      </c>
      <c r="E8" s="306" t="s">
        <v>50</v>
      </c>
      <c r="F8" s="318" t="s">
        <v>129</v>
      </c>
      <c r="G8" s="319"/>
      <c r="H8" s="319"/>
      <c r="I8" s="320"/>
      <c r="J8" s="312" t="s">
        <v>51</v>
      </c>
      <c r="K8" s="313"/>
      <c r="L8" s="314"/>
      <c r="M8" s="310" t="s">
        <v>96</v>
      </c>
      <c r="N8" s="310"/>
      <c r="O8" s="310"/>
      <c r="P8" s="311" t="s">
        <v>79</v>
      </c>
      <c r="Q8" s="311"/>
      <c r="R8" s="311"/>
      <c r="S8" s="102"/>
    </row>
    <row r="9" spans="1:19" ht="18.75" customHeight="1">
      <c r="A9" s="306"/>
      <c r="B9" s="306"/>
      <c r="C9" s="306"/>
      <c r="D9" s="306"/>
      <c r="E9" s="306"/>
      <c r="F9" s="321"/>
      <c r="G9" s="322"/>
      <c r="H9" s="322"/>
      <c r="I9" s="323"/>
      <c r="J9" s="315"/>
      <c r="K9" s="316"/>
      <c r="L9" s="317"/>
      <c r="M9" s="310"/>
      <c r="N9" s="310"/>
      <c r="O9" s="310"/>
      <c r="P9" s="311"/>
      <c r="Q9" s="311"/>
      <c r="R9" s="311"/>
      <c r="S9" s="102"/>
    </row>
    <row r="10" spans="1:19" ht="24" customHeight="1">
      <c r="A10" s="306"/>
      <c r="B10" s="306"/>
      <c r="C10" s="306"/>
      <c r="D10" s="306"/>
      <c r="E10" s="306"/>
      <c r="F10" s="308" t="s">
        <v>128</v>
      </c>
      <c r="G10" s="329" t="s">
        <v>111</v>
      </c>
      <c r="H10" s="331" t="s">
        <v>15</v>
      </c>
      <c r="I10" s="332"/>
      <c r="J10" s="307" t="s">
        <v>14</v>
      </c>
      <c r="K10" s="307" t="s">
        <v>15</v>
      </c>
      <c r="L10" s="307"/>
      <c r="M10" s="310" t="s">
        <v>111</v>
      </c>
      <c r="N10" s="310" t="s">
        <v>15</v>
      </c>
      <c r="O10" s="310"/>
      <c r="P10" s="311" t="s">
        <v>111</v>
      </c>
      <c r="Q10" s="311" t="s">
        <v>15</v>
      </c>
      <c r="R10" s="311"/>
      <c r="S10" s="102"/>
    </row>
    <row r="11" spans="1:19" ht="115.5" customHeight="1">
      <c r="A11" s="306"/>
      <c r="B11" s="306"/>
      <c r="C11" s="306"/>
      <c r="D11" s="306"/>
      <c r="E11" s="306"/>
      <c r="F11" s="309"/>
      <c r="G11" s="330"/>
      <c r="H11" s="86" t="s">
        <v>52</v>
      </c>
      <c r="I11" s="86" t="s">
        <v>53</v>
      </c>
      <c r="J11" s="307"/>
      <c r="K11" s="87" t="s">
        <v>52</v>
      </c>
      <c r="L11" s="87" t="s">
        <v>53</v>
      </c>
      <c r="M11" s="310"/>
      <c r="N11" s="86" t="s">
        <v>52</v>
      </c>
      <c r="O11" s="86" t="s">
        <v>53</v>
      </c>
      <c r="P11" s="311"/>
      <c r="Q11" s="85" t="s">
        <v>52</v>
      </c>
      <c r="R11" s="85" t="s">
        <v>53</v>
      </c>
      <c r="S11" s="102"/>
    </row>
    <row r="12" spans="1:19" ht="33" customHeight="1">
      <c r="A12" s="127"/>
      <c r="B12" s="128" t="s">
        <v>69</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167</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64</v>
      </c>
      <c r="C14" s="52" t="s">
        <v>17</v>
      </c>
      <c r="D14" s="52" t="s">
        <v>66</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142</v>
      </c>
      <c r="C15" s="52" t="s">
        <v>17</v>
      </c>
      <c r="D15" s="52" t="s">
        <v>66</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65</v>
      </c>
      <c r="C16" s="52" t="s">
        <v>17</v>
      </c>
      <c r="D16" s="52" t="s">
        <v>66</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194</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143</v>
      </c>
      <c r="C18" s="52" t="s">
        <v>17</v>
      </c>
      <c r="D18" s="52" t="s">
        <v>66</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147</v>
      </c>
      <c r="C19" s="52" t="s">
        <v>46</v>
      </c>
      <c r="D19" s="52" t="s">
        <v>144</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147</v>
      </c>
      <c r="C20" s="52" t="s">
        <v>47</v>
      </c>
      <c r="D20" s="52" t="s">
        <v>145</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147</v>
      </c>
      <c r="C21" s="52" t="s">
        <v>45</v>
      </c>
      <c r="D21" s="52" t="s">
        <v>146</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67</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46</v>
      </c>
      <c r="C23" s="52" t="s">
        <v>46</v>
      </c>
      <c r="D23" s="52" t="s">
        <v>144</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47</v>
      </c>
      <c r="C24" s="52" t="s">
        <v>47</v>
      </c>
      <c r="D24" s="52" t="s">
        <v>145</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45</v>
      </c>
      <c r="C25" s="52" t="s">
        <v>45</v>
      </c>
      <c r="D25" s="52" t="s">
        <v>146</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68</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46</v>
      </c>
      <c r="C27" s="10" t="s">
        <v>46</v>
      </c>
      <c r="D27" s="10" t="s">
        <v>46</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47</v>
      </c>
      <c r="C28" s="10" t="s">
        <v>47</v>
      </c>
      <c r="D28" s="10" t="s">
        <v>47</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45</v>
      </c>
      <c r="C29" s="10" t="s">
        <v>45</v>
      </c>
      <c r="D29" s="10" t="s">
        <v>45</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127</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34</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97</v>
      </c>
      <c r="C32" s="165" t="s">
        <v>98</v>
      </c>
      <c r="D32" s="165" t="s">
        <v>45</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180</v>
      </c>
      <c r="C33" s="169" t="s">
        <v>179</v>
      </c>
      <c r="D33" s="169" t="s">
        <v>45</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169</v>
      </c>
      <c r="C34" s="169" t="s">
        <v>85</v>
      </c>
      <c r="D34" s="169" t="s">
        <v>45</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170</v>
      </c>
      <c r="C35" s="169" t="s">
        <v>171</v>
      </c>
      <c r="D35" s="169" t="s">
        <v>172</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173</v>
      </c>
      <c r="C36" s="169" t="s">
        <v>174</v>
      </c>
      <c r="D36" s="169" t="s">
        <v>172</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99</v>
      </c>
      <c r="C37" s="171" t="s">
        <v>110</v>
      </c>
      <c r="D37" s="169" t="s">
        <v>47</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100</v>
      </c>
      <c r="C38" s="165" t="s">
        <v>84</v>
      </c>
      <c r="D38" s="165" t="s">
        <v>47</v>
      </c>
      <c r="E38" s="165" t="s">
        <v>105</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101</v>
      </c>
      <c r="C39" s="169" t="s">
        <v>84</v>
      </c>
      <c r="D39" s="169" t="s">
        <v>47</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102</v>
      </c>
      <c r="C40" s="169" t="s">
        <v>84</v>
      </c>
      <c r="D40" s="169" t="s">
        <v>47</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196</v>
      </c>
      <c r="C41" s="165" t="s">
        <v>104</v>
      </c>
      <c r="D41" s="165" t="s">
        <v>47</v>
      </c>
      <c r="E41" s="165" t="s">
        <v>105</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177</v>
      </c>
      <c r="C42" s="171" t="s">
        <v>178</v>
      </c>
      <c r="D42" s="169" t="s">
        <v>47</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175</v>
      </c>
      <c r="C43" s="169" t="s">
        <v>176</v>
      </c>
      <c r="D43" s="169" t="s">
        <v>47</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87</v>
      </c>
      <c r="C44" s="169" t="s">
        <v>89</v>
      </c>
      <c r="D44" s="169" t="s">
        <v>86</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106</v>
      </c>
      <c r="C45" s="165" t="s">
        <v>107</v>
      </c>
      <c r="D45" s="165" t="s">
        <v>86</v>
      </c>
      <c r="E45" s="165" t="s">
        <v>105</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168</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81</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83</v>
      </c>
      <c r="C48" s="92" t="s">
        <v>85</v>
      </c>
      <c r="D48" s="92" t="s">
        <v>45</v>
      </c>
      <c r="E48" s="92" t="s">
        <v>60</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181</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180</v>
      </c>
      <c r="C50" s="160" t="s">
        <v>191</v>
      </c>
      <c r="D50" s="160" t="s">
        <v>45</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24" t="s">
        <v>201</v>
      </c>
      <c r="T50" s="325"/>
      <c r="U50" s="325"/>
    </row>
    <row r="51" spans="1:21" s="105" customFormat="1" ht="33" customHeight="1">
      <c r="A51" s="160">
        <v>2</v>
      </c>
      <c r="B51" s="161" t="s">
        <v>99</v>
      </c>
      <c r="C51" s="162" t="s">
        <v>110</v>
      </c>
      <c r="D51" s="160" t="s">
        <v>47</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24"/>
      <c r="T51" s="325"/>
      <c r="U51" s="325"/>
    </row>
    <row r="52" spans="1:21" s="105" customFormat="1" ht="33" customHeight="1">
      <c r="A52" s="160">
        <v>3</v>
      </c>
      <c r="B52" s="161" t="s">
        <v>101</v>
      </c>
      <c r="C52" s="160" t="s">
        <v>84</v>
      </c>
      <c r="D52" s="160" t="s">
        <v>47</v>
      </c>
      <c r="E52" s="160">
        <v>2019</v>
      </c>
      <c r="F52" s="99"/>
      <c r="G52" s="186"/>
      <c r="H52" s="186"/>
      <c r="I52" s="186"/>
      <c r="J52" s="186">
        <v>792</v>
      </c>
      <c r="K52" s="186">
        <v>720</v>
      </c>
      <c r="L52" s="186">
        <v>72</v>
      </c>
      <c r="M52" s="186">
        <v>0</v>
      </c>
      <c r="N52" s="186">
        <v>0</v>
      </c>
      <c r="O52" s="186">
        <v>0</v>
      </c>
      <c r="P52" s="186">
        <f t="shared" si="11"/>
        <v>642</v>
      </c>
      <c r="Q52" s="186">
        <f>720-100-50</f>
        <v>570</v>
      </c>
      <c r="R52" s="186">
        <v>72</v>
      </c>
      <c r="S52" s="324"/>
      <c r="T52" s="325"/>
      <c r="U52" s="325"/>
    </row>
    <row r="53" spans="1:21" s="105" customFormat="1" ht="33" customHeight="1">
      <c r="A53" s="160">
        <v>4</v>
      </c>
      <c r="B53" s="161" t="s">
        <v>102</v>
      </c>
      <c r="C53" s="160" t="s">
        <v>84</v>
      </c>
      <c r="D53" s="160" t="s">
        <v>47</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24"/>
      <c r="T53" s="325"/>
      <c r="U53" s="325"/>
    </row>
    <row r="54" spans="1:21" s="105" customFormat="1" ht="33" customHeight="1">
      <c r="A54" s="160">
        <v>5</v>
      </c>
      <c r="B54" s="161" t="s">
        <v>87</v>
      </c>
      <c r="C54" s="160" t="s">
        <v>89</v>
      </c>
      <c r="D54" s="160" t="s">
        <v>86</v>
      </c>
      <c r="E54" s="160">
        <v>2019</v>
      </c>
      <c r="F54" s="99"/>
      <c r="G54" s="186"/>
      <c r="H54" s="186"/>
      <c r="I54" s="186"/>
      <c r="J54" s="186">
        <v>715</v>
      </c>
      <c r="K54" s="186">
        <v>650</v>
      </c>
      <c r="L54" s="186">
        <v>65</v>
      </c>
      <c r="M54" s="186">
        <v>0</v>
      </c>
      <c r="N54" s="186">
        <v>0</v>
      </c>
      <c r="O54" s="186">
        <v>0</v>
      </c>
      <c r="P54" s="186">
        <f t="shared" si="11"/>
        <v>615</v>
      </c>
      <c r="Q54" s="186">
        <f>650-50-50</f>
        <v>550</v>
      </c>
      <c r="R54" s="186">
        <v>65</v>
      </c>
      <c r="S54" s="324"/>
      <c r="T54" s="325"/>
      <c r="U54" s="325"/>
    </row>
    <row r="55" spans="1:21" s="105" customFormat="1" ht="33" customHeight="1">
      <c r="A55" s="160">
        <v>6</v>
      </c>
      <c r="B55" s="161" t="s">
        <v>97</v>
      </c>
      <c r="C55" s="96" t="s">
        <v>98</v>
      </c>
      <c r="D55" s="96" t="s">
        <v>45</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24"/>
      <c r="T55" s="325"/>
      <c r="U55" s="325"/>
    </row>
    <row r="56" spans="1:21" s="105" customFormat="1" ht="33" customHeight="1">
      <c r="A56" s="160">
        <v>7</v>
      </c>
      <c r="B56" s="161" t="s">
        <v>103</v>
      </c>
      <c r="C56" s="96" t="s">
        <v>104</v>
      </c>
      <c r="D56" s="96" t="s">
        <v>47</v>
      </c>
      <c r="E56" s="96" t="s">
        <v>105</v>
      </c>
      <c r="F56" s="97"/>
      <c r="G56" s="186"/>
      <c r="H56" s="186"/>
      <c r="I56" s="186"/>
      <c r="J56" s="186">
        <v>1491.6</v>
      </c>
      <c r="K56" s="186">
        <v>1356</v>
      </c>
      <c r="L56" s="186">
        <v>135.6</v>
      </c>
      <c r="M56" s="186">
        <v>0</v>
      </c>
      <c r="N56" s="186">
        <v>0</v>
      </c>
      <c r="O56" s="186">
        <v>0</v>
      </c>
      <c r="P56" s="186">
        <f t="shared" si="11"/>
        <v>375</v>
      </c>
      <c r="Q56" s="186">
        <f>450-120</f>
        <v>330</v>
      </c>
      <c r="R56" s="186">
        <v>45</v>
      </c>
      <c r="S56" s="324"/>
      <c r="T56" s="325"/>
      <c r="U56" s="325"/>
    </row>
    <row r="57" spans="1:21" s="105" customFormat="1" ht="33" customHeight="1">
      <c r="A57" s="160">
        <v>8</v>
      </c>
      <c r="B57" s="161" t="s">
        <v>106</v>
      </c>
      <c r="C57" s="96" t="s">
        <v>107</v>
      </c>
      <c r="D57" s="96" t="s">
        <v>86</v>
      </c>
      <c r="E57" s="96" t="s">
        <v>105</v>
      </c>
      <c r="F57" s="97"/>
      <c r="G57" s="186"/>
      <c r="H57" s="186"/>
      <c r="I57" s="186"/>
      <c r="J57" s="186">
        <v>9562.3</v>
      </c>
      <c r="K57" s="186">
        <v>8693</v>
      </c>
      <c r="L57" s="186">
        <v>869.3</v>
      </c>
      <c r="M57" s="186">
        <v>0</v>
      </c>
      <c r="N57" s="186">
        <v>0</v>
      </c>
      <c r="O57" s="186">
        <v>0</v>
      </c>
      <c r="P57" s="186">
        <f t="shared" si="11"/>
        <v>1731</v>
      </c>
      <c r="Q57" s="186">
        <f>1710-150</f>
        <v>1560</v>
      </c>
      <c r="R57" s="186">
        <v>171</v>
      </c>
      <c r="S57" s="324"/>
      <c r="T57" s="325"/>
      <c r="U57" s="325"/>
    </row>
    <row r="58" spans="1:21" s="105" customFormat="1" ht="33" customHeight="1">
      <c r="A58" s="160">
        <v>9</v>
      </c>
      <c r="B58" s="161" t="s">
        <v>100</v>
      </c>
      <c r="C58" s="96" t="s">
        <v>84</v>
      </c>
      <c r="D58" s="96" t="s">
        <v>47</v>
      </c>
      <c r="E58" s="96" t="s">
        <v>105</v>
      </c>
      <c r="F58" s="97"/>
      <c r="G58" s="186"/>
      <c r="H58" s="186"/>
      <c r="I58" s="186"/>
      <c r="J58" s="186">
        <v>1996.5</v>
      </c>
      <c r="K58" s="186">
        <v>1815</v>
      </c>
      <c r="L58" s="186">
        <v>181.5</v>
      </c>
      <c r="M58" s="186">
        <v>0</v>
      </c>
      <c r="N58" s="186">
        <v>0</v>
      </c>
      <c r="O58" s="186">
        <v>0</v>
      </c>
      <c r="P58" s="186">
        <f t="shared" si="11"/>
        <v>505</v>
      </c>
      <c r="Q58" s="186">
        <f>550-100</f>
        <v>450</v>
      </c>
      <c r="R58" s="186">
        <v>55</v>
      </c>
      <c r="S58" s="324"/>
      <c r="T58" s="325"/>
      <c r="U58" s="325"/>
    </row>
    <row r="59" spans="1:18" ht="15">
      <c r="A59" s="326" t="s">
        <v>199</v>
      </c>
      <c r="B59" s="326"/>
      <c r="C59" s="326"/>
      <c r="D59" s="326"/>
      <c r="E59" s="326"/>
      <c r="F59" s="326"/>
      <c r="G59" s="326"/>
      <c r="H59" s="326"/>
      <c r="I59" s="326"/>
      <c r="J59" s="326"/>
      <c r="K59" s="326"/>
      <c r="L59" s="326"/>
      <c r="M59" s="326"/>
      <c r="N59" s="326"/>
      <c r="O59" s="326"/>
      <c r="P59" s="326"/>
      <c r="Q59" s="326"/>
      <c r="R59" s="326"/>
    </row>
    <row r="60" spans="1:18" ht="15">
      <c r="A60" s="327"/>
      <c r="B60" s="327"/>
      <c r="C60" s="327"/>
      <c r="D60" s="327"/>
      <c r="E60" s="327"/>
      <c r="F60" s="327"/>
      <c r="G60" s="327"/>
      <c r="H60" s="327"/>
      <c r="I60" s="327"/>
      <c r="J60" s="327"/>
      <c r="K60" s="327"/>
      <c r="L60" s="327"/>
      <c r="M60" s="327"/>
      <c r="N60" s="327"/>
      <c r="O60" s="327"/>
      <c r="P60" s="327"/>
      <c r="Q60" s="327"/>
      <c r="R60" s="327"/>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03" t="s">
        <v>90</v>
      </c>
      <c r="B1" s="303"/>
      <c r="C1" s="303"/>
      <c r="D1" s="303"/>
      <c r="E1" s="303"/>
      <c r="F1" s="303"/>
      <c r="G1" s="303"/>
      <c r="H1" s="303"/>
      <c r="I1" s="303"/>
      <c r="J1" s="303"/>
      <c r="K1" s="303"/>
      <c r="L1" s="303"/>
      <c r="M1" s="303"/>
      <c r="N1" s="303"/>
      <c r="O1" s="303"/>
      <c r="P1" s="303"/>
      <c r="Q1" s="303"/>
      <c r="R1" s="303"/>
      <c r="S1" s="303"/>
    </row>
    <row r="2" spans="1:23" ht="18.75" hidden="1">
      <c r="A2" s="304" t="e">
        <f>'B.01_TH'!#REF!</f>
        <v>#REF!</v>
      </c>
      <c r="B2" s="304"/>
      <c r="C2" s="304"/>
      <c r="D2" s="304"/>
      <c r="E2" s="304"/>
      <c r="F2" s="304"/>
      <c r="G2" s="304"/>
      <c r="H2" s="304"/>
      <c r="I2" s="304"/>
      <c r="J2" s="304"/>
      <c r="K2" s="304"/>
      <c r="L2" s="304"/>
      <c r="M2" s="304"/>
      <c r="N2" s="304"/>
      <c r="O2" s="304"/>
      <c r="P2" s="304"/>
      <c r="Q2" s="304"/>
      <c r="R2" s="304"/>
      <c r="S2" s="61"/>
      <c r="W2" s="46"/>
    </row>
    <row r="3" spans="1:23" ht="18.75" customHeight="1">
      <c r="A3" s="304" t="e">
        <f>'B.01_TH'!#REF!</f>
        <v>#REF!</v>
      </c>
      <c r="B3" s="304"/>
      <c r="C3" s="304"/>
      <c r="D3" s="304"/>
      <c r="E3" s="304"/>
      <c r="F3" s="304"/>
      <c r="G3" s="304"/>
      <c r="H3" s="304"/>
      <c r="I3" s="304"/>
      <c r="J3" s="304"/>
      <c r="K3" s="304"/>
      <c r="L3" s="304"/>
      <c r="M3" s="304"/>
      <c r="N3" s="304"/>
      <c r="O3" s="304"/>
      <c r="P3" s="304"/>
      <c r="Q3" s="304"/>
      <c r="R3" s="304"/>
      <c r="S3" s="61"/>
      <c r="W3" s="46"/>
    </row>
    <row r="4" spans="1:23" ht="24" customHeight="1" hidden="1">
      <c r="A4" s="304" t="e">
        <f>'B.01_TH'!#REF!</f>
        <v>#REF!</v>
      </c>
      <c r="B4" s="304"/>
      <c r="C4" s="304"/>
      <c r="D4" s="304"/>
      <c r="E4" s="304"/>
      <c r="F4" s="304"/>
      <c r="G4" s="304"/>
      <c r="H4" s="304"/>
      <c r="I4" s="304"/>
      <c r="J4" s="304"/>
      <c r="K4" s="304"/>
      <c r="L4" s="304"/>
      <c r="M4" s="304"/>
      <c r="N4" s="304"/>
      <c r="O4" s="304"/>
      <c r="P4" s="304"/>
      <c r="Q4" s="304"/>
      <c r="R4" s="304"/>
      <c r="S4" s="61"/>
      <c r="W4" s="46"/>
    </row>
    <row r="5" spans="1:23" ht="24" customHeight="1" hidden="1">
      <c r="A5" s="304" t="s">
        <v>139</v>
      </c>
      <c r="B5" s="304"/>
      <c r="C5" s="304"/>
      <c r="D5" s="304"/>
      <c r="E5" s="304"/>
      <c r="F5" s="304"/>
      <c r="G5" s="304"/>
      <c r="H5" s="304"/>
      <c r="I5" s="304"/>
      <c r="J5" s="304"/>
      <c r="K5" s="304"/>
      <c r="L5" s="304"/>
      <c r="M5" s="304"/>
      <c r="N5" s="304"/>
      <c r="O5" s="304"/>
      <c r="P5" s="304"/>
      <c r="Q5" s="304"/>
      <c r="R5" s="304"/>
      <c r="S5" s="61"/>
      <c r="W5" s="110"/>
    </row>
    <row r="6" spans="1:23" ht="24" customHeight="1" hidden="1">
      <c r="A6" s="304" t="e">
        <f>'B.01_TH'!#REF!</f>
        <v>#REF!</v>
      </c>
      <c r="B6" s="304"/>
      <c r="C6" s="304"/>
      <c r="D6" s="304"/>
      <c r="E6" s="304"/>
      <c r="F6" s="304"/>
      <c r="G6" s="304"/>
      <c r="H6" s="304"/>
      <c r="I6" s="304"/>
      <c r="J6" s="304"/>
      <c r="K6" s="304"/>
      <c r="L6" s="304"/>
      <c r="M6" s="304"/>
      <c r="N6" s="304"/>
      <c r="O6" s="304"/>
      <c r="P6" s="304"/>
      <c r="Q6" s="304"/>
      <c r="R6" s="304"/>
      <c r="S6" s="61"/>
      <c r="W6" s="194"/>
    </row>
    <row r="7" spans="16:19" ht="16.5">
      <c r="P7" s="302" t="s">
        <v>112</v>
      </c>
      <c r="Q7" s="302"/>
      <c r="R7" s="302"/>
      <c r="S7" s="302"/>
    </row>
    <row r="8" spans="1:23" s="6" customFormat="1" ht="42.75" customHeight="1">
      <c r="A8" s="306" t="s">
        <v>1</v>
      </c>
      <c r="B8" s="306" t="s">
        <v>49</v>
      </c>
      <c r="C8" s="306" t="s">
        <v>7</v>
      </c>
      <c r="D8" s="306" t="s">
        <v>57</v>
      </c>
      <c r="E8" s="306" t="s">
        <v>50</v>
      </c>
      <c r="F8" s="306" t="s">
        <v>113</v>
      </c>
      <c r="G8" s="306"/>
      <c r="H8" s="306"/>
      <c r="I8" s="306"/>
      <c r="J8" s="333" t="s">
        <v>51</v>
      </c>
      <c r="K8" s="333"/>
      <c r="L8" s="333"/>
      <c r="M8" s="306" t="s">
        <v>96</v>
      </c>
      <c r="N8" s="306"/>
      <c r="O8" s="306"/>
      <c r="P8" s="306" t="s">
        <v>79</v>
      </c>
      <c r="Q8" s="306"/>
      <c r="R8" s="306"/>
      <c r="S8" s="333" t="s">
        <v>3</v>
      </c>
      <c r="W8" s="306" t="s">
        <v>3</v>
      </c>
    </row>
    <row r="9" spans="1:23" s="6" customFormat="1" ht="18" customHeight="1">
      <c r="A9" s="306"/>
      <c r="B9" s="306"/>
      <c r="C9" s="306"/>
      <c r="D9" s="306"/>
      <c r="E9" s="306"/>
      <c r="F9" s="306"/>
      <c r="G9" s="306" t="s">
        <v>14</v>
      </c>
      <c r="H9" s="306" t="s">
        <v>15</v>
      </c>
      <c r="I9" s="306"/>
      <c r="J9" s="333" t="s">
        <v>14</v>
      </c>
      <c r="K9" s="333" t="s">
        <v>15</v>
      </c>
      <c r="L9" s="333"/>
      <c r="M9" s="306" t="s">
        <v>14</v>
      </c>
      <c r="N9" s="306" t="s">
        <v>15</v>
      </c>
      <c r="O9" s="306"/>
      <c r="P9" s="306" t="s">
        <v>14</v>
      </c>
      <c r="Q9" s="306" t="s">
        <v>15</v>
      </c>
      <c r="R9" s="306"/>
      <c r="S9" s="333"/>
      <c r="W9" s="306"/>
    </row>
    <row r="10" spans="1:23" s="6" customFormat="1" ht="15" customHeight="1">
      <c r="A10" s="306"/>
      <c r="B10" s="306"/>
      <c r="C10" s="306"/>
      <c r="D10" s="306"/>
      <c r="E10" s="306"/>
      <c r="F10" s="306"/>
      <c r="G10" s="306"/>
      <c r="H10" s="306" t="s">
        <v>52</v>
      </c>
      <c r="I10" s="306" t="s">
        <v>53</v>
      </c>
      <c r="J10" s="333"/>
      <c r="K10" s="333" t="s">
        <v>52</v>
      </c>
      <c r="L10" s="333" t="s">
        <v>53</v>
      </c>
      <c r="M10" s="306"/>
      <c r="N10" s="306" t="s">
        <v>52</v>
      </c>
      <c r="O10" s="306" t="s">
        <v>53</v>
      </c>
      <c r="P10" s="306"/>
      <c r="Q10" s="306" t="s">
        <v>52</v>
      </c>
      <c r="R10" s="306" t="s">
        <v>53</v>
      </c>
      <c r="S10" s="333"/>
      <c r="W10" s="306"/>
    </row>
    <row r="11" spans="1:23" s="6" customFormat="1" ht="84" customHeight="1">
      <c r="A11" s="306"/>
      <c r="B11" s="306"/>
      <c r="C11" s="306"/>
      <c r="D11" s="306"/>
      <c r="E11" s="306"/>
      <c r="F11" s="306"/>
      <c r="G11" s="306"/>
      <c r="H11" s="306"/>
      <c r="I11" s="306"/>
      <c r="J11" s="333"/>
      <c r="K11" s="333"/>
      <c r="L11" s="333"/>
      <c r="M11" s="306"/>
      <c r="N11" s="306"/>
      <c r="O11" s="306"/>
      <c r="P11" s="306"/>
      <c r="Q11" s="306"/>
      <c r="R11" s="306"/>
      <c r="S11" s="333"/>
      <c r="W11" s="306"/>
    </row>
    <row r="12" spans="1:23" s="6" customFormat="1" ht="33" customHeight="1">
      <c r="A12" s="83"/>
      <c r="B12" s="83" t="s">
        <v>160</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151</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152</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192</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46</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47</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45</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193</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46</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47</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45</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127</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34</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153</v>
      </c>
      <c r="C25" s="123" t="s">
        <v>56</v>
      </c>
      <c r="D25" s="124" t="s">
        <v>47</v>
      </c>
      <c r="E25" s="125" t="s">
        <v>159</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154</v>
      </c>
      <c r="C26" s="123" t="s">
        <v>56</v>
      </c>
      <c r="D26" s="124" t="s">
        <v>45</v>
      </c>
      <c r="E26" s="125" t="s">
        <v>105</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155</v>
      </c>
      <c r="C27" s="123" t="s">
        <v>56</v>
      </c>
      <c r="D27" s="124" t="s">
        <v>47</v>
      </c>
      <c r="E27" s="125" t="s">
        <v>159</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156</v>
      </c>
      <c r="C28" s="123" t="s">
        <v>56</v>
      </c>
      <c r="D28" s="124" t="s">
        <v>47</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157</v>
      </c>
      <c r="C29" s="123" t="s">
        <v>56</v>
      </c>
      <c r="D29" s="124" t="s">
        <v>45</v>
      </c>
      <c r="E29" s="125" t="s">
        <v>159</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158</v>
      </c>
      <c r="C30" s="123" t="s">
        <v>56</v>
      </c>
      <c r="D30" s="124" t="s">
        <v>47</v>
      </c>
      <c r="E30" s="125" t="s">
        <v>159</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168</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182</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153</v>
      </c>
      <c r="C33" s="123" t="s">
        <v>56</v>
      </c>
      <c r="D33" s="124" t="s">
        <v>47</v>
      </c>
      <c r="E33" s="125" t="s">
        <v>159</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154</v>
      </c>
      <c r="C34" s="123" t="s">
        <v>56</v>
      </c>
      <c r="D34" s="124" t="s">
        <v>45</v>
      </c>
      <c r="E34" s="125" t="s">
        <v>105</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155</v>
      </c>
      <c r="C35" s="123" t="s">
        <v>56</v>
      </c>
      <c r="D35" s="124" t="s">
        <v>47</v>
      </c>
      <c r="E35" s="125" t="s">
        <v>159</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156</v>
      </c>
      <c r="C36" s="123" t="s">
        <v>56</v>
      </c>
      <c r="D36" s="124" t="s">
        <v>47</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157</v>
      </c>
      <c r="C37" s="123" t="s">
        <v>56</v>
      </c>
      <c r="D37" s="124" t="s">
        <v>45</v>
      </c>
      <c r="E37" s="125" t="s">
        <v>159</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158</v>
      </c>
      <c r="C38" s="123" t="s">
        <v>56</v>
      </c>
      <c r="D38" s="124" t="s">
        <v>47</v>
      </c>
      <c r="E38" s="125" t="s">
        <v>159</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149</v>
      </c>
      <c r="B39" s="83" t="s">
        <v>150</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148</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192</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46</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47</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45</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193</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46</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47</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45</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70</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162</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161</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46</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47</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45</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163</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71</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162</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46</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47</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45</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127</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34</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91</v>
      </c>
      <c r="C63" s="25" t="s">
        <v>56</v>
      </c>
      <c r="D63" s="25" t="s">
        <v>46</v>
      </c>
      <c r="E63" s="25" t="s">
        <v>105</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88</v>
      </c>
      <c r="C64" s="20" t="s">
        <v>56</v>
      </c>
      <c r="D64" s="20" t="s">
        <v>47</v>
      </c>
      <c r="E64" s="20" t="s">
        <v>105</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168</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81</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336"/>
      <c r="U66" s="306"/>
      <c r="W66" s="45"/>
    </row>
    <row r="67" spans="1:23" s="34" customFormat="1" ht="79.5" customHeight="1">
      <c r="A67" s="30">
        <v>1</v>
      </c>
      <c r="B67" s="30" t="s">
        <v>59</v>
      </c>
      <c r="C67" s="25" t="s">
        <v>56</v>
      </c>
      <c r="D67" s="25" t="s">
        <v>46</v>
      </c>
      <c r="E67" s="25" t="s">
        <v>60</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92</v>
      </c>
    </row>
    <row r="68" spans="1:23" s="65" customFormat="1" ht="57" customHeight="1">
      <c r="A68" s="57">
        <v>2</v>
      </c>
      <c r="B68" s="57" t="s">
        <v>61</v>
      </c>
      <c r="C68" s="20" t="s">
        <v>56</v>
      </c>
      <c r="D68" s="20" t="s">
        <v>47</v>
      </c>
      <c r="E68" s="20" t="s">
        <v>60</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93</v>
      </c>
    </row>
    <row r="69" spans="1:23" s="35" customFormat="1" ht="33" customHeight="1">
      <c r="A69" s="163" t="s">
        <v>18</v>
      </c>
      <c r="B69" s="29" t="s">
        <v>82</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58</v>
      </c>
      <c r="C70" s="20" t="s">
        <v>56</v>
      </c>
      <c r="D70" s="20" t="s">
        <v>45</v>
      </c>
      <c r="E70" s="20" t="s">
        <v>105</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195</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91</v>
      </c>
      <c r="C72" s="64" t="s">
        <v>56</v>
      </c>
      <c r="D72" s="64" t="s">
        <v>46</v>
      </c>
      <c r="E72" s="64" t="s">
        <v>105</v>
      </c>
      <c r="F72" s="161"/>
      <c r="G72" s="77"/>
      <c r="H72" s="77"/>
      <c r="I72" s="77"/>
      <c r="J72" s="77">
        <v>1307.9</v>
      </c>
      <c r="K72" s="77">
        <v>1189</v>
      </c>
      <c r="L72" s="77">
        <v>118.9</v>
      </c>
      <c r="M72" s="77"/>
      <c r="N72" s="77"/>
      <c r="O72" s="77"/>
      <c r="P72" s="77">
        <f>SUM(Q72:R72)</f>
        <v>592</v>
      </c>
      <c r="Q72" s="77">
        <f>629-100</f>
        <v>529</v>
      </c>
      <c r="R72" s="77">
        <v>63</v>
      </c>
      <c r="S72" s="64"/>
      <c r="W72" s="64"/>
      <c r="X72" s="334" t="s">
        <v>200</v>
      </c>
    </row>
    <row r="73" spans="1:24" s="195" customFormat="1" ht="33">
      <c r="A73" s="161">
        <v>2</v>
      </c>
      <c r="B73" s="161" t="s">
        <v>88</v>
      </c>
      <c r="C73" s="64" t="s">
        <v>56</v>
      </c>
      <c r="D73" s="64" t="s">
        <v>47</v>
      </c>
      <c r="E73" s="64" t="s">
        <v>105</v>
      </c>
      <c r="F73" s="161"/>
      <c r="G73" s="60"/>
      <c r="H73" s="60"/>
      <c r="I73" s="60"/>
      <c r="J73" s="60">
        <v>1115.4</v>
      </c>
      <c r="K73" s="60">
        <v>1014</v>
      </c>
      <c r="L73" s="60">
        <v>101.4</v>
      </c>
      <c r="M73" s="60"/>
      <c r="N73" s="60"/>
      <c r="O73" s="60"/>
      <c r="P73" s="77">
        <f>SUM(Q73:R73)</f>
        <v>399</v>
      </c>
      <c r="Q73" s="60">
        <f>454-100</f>
        <v>354</v>
      </c>
      <c r="R73" s="60">
        <v>45</v>
      </c>
      <c r="S73" s="161"/>
      <c r="W73" s="161"/>
      <c r="X73" s="334"/>
    </row>
    <row r="75" spans="1:18" ht="33.75" customHeight="1">
      <c r="A75" s="335" t="s">
        <v>198</v>
      </c>
      <c r="B75" s="335"/>
      <c r="C75" s="335"/>
      <c r="D75" s="335"/>
      <c r="E75" s="335"/>
      <c r="F75" s="335"/>
      <c r="G75" s="335"/>
      <c r="H75" s="335"/>
      <c r="I75" s="335"/>
      <c r="J75" s="335"/>
      <c r="K75" s="335"/>
      <c r="L75" s="335"/>
      <c r="M75" s="335"/>
      <c r="N75" s="335"/>
      <c r="O75" s="335"/>
      <c r="P75" s="335"/>
      <c r="Q75" s="335"/>
      <c r="R75" s="335"/>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03" t="s">
        <v>72</v>
      </c>
      <c r="B1" s="303"/>
      <c r="C1" s="303"/>
      <c r="D1" s="303"/>
      <c r="E1" s="303"/>
      <c r="F1" s="303"/>
      <c r="G1" s="303"/>
      <c r="H1" s="303"/>
      <c r="I1" s="303"/>
      <c r="J1" s="303"/>
      <c r="K1" s="303"/>
      <c r="L1" s="303"/>
      <c r="M1" s="303"/>
      <c r="N1" s="303"/>
      <c r="O1" s="303"/>
      <c r="P1" s="303"/>
      <c r="Q1" s="303"/>
      <c r="R1" s="303"/>
    </row>
    <row r="2" spans="1:18" ht="34.5" customHeight="1" hidden="1">
      <c r="A2" s="304" t="e">
        <f>'B.01_TH'!#REF!</f>
        <v>#REF!</v>
      </c>
      <c r="B2" s="304"/>
      <c r="C2" s="304"/>
      <c r="D2" s="304"/>
      <c r="E2" s="304"/>
      <c r="F2" s="304"/>
      <c r="G2" s="304"/>
      <c r="H2" s="304"/>
      <c r="I2" s="304"/>
      <c r="J2" s="304"/>
      <c r="K2" s="304"/>
      <c r="L2" s="304"/>
      <c r="M2" s="304"/>
      <c r="N2" s="304"/>
      <c r="O2" s="304"/>
      <c r="P2" s="304"/>
      <c r="Q2" s="304"/>
      <c r="R2" s="304"/>
    </row>
    <row r="3" spans="1:18" ht="34.5" customHeight="1">
      <c r="A3" s="304" t="e">
        <f>'B.01_TH'!#REF!</f>
        <v>#REF!</v>
      </c>
      <c r="B3" s="304"/>
      <c r="C3" s="304"/>
      <c r="D3" s="304"/>
      <c r="E3" s="304"/>
      <c r="F3" s="304"/>
      <c r="G3" s="304"/>
      <c r="H3" s="304"/>
      <c r="I3" s="304"/>
      <c r="J3" s="304"/>
      <c r="K3" s="304"/>
      <c r="L3" s="304"/>
      <c r="M3" s="304"/>
      <c r="N3" s="304"/>
      <c r="O3" s="304"/>
      <c r="P3" s="304"/>
      <c r="Q3" s="304"/>
      <c r="R3" s="304"/>
    </row>
    <row r="4" spans="1:18" ht="34.5" customHeight="1" hidden="1">
      <c r="A4" s="304" t="e">
        <f>'B.01_TH'!#REF!</f>
        <v>#REF!</v>
      </c>
      <c r="B4" s="304"/>
      <c r="C4" s="304"/>
      <c r="D4" s="304"/>
      <c r="E4" s="304"/>
      <c r="F4" s="304"/>
      <c r="G4" s="304"/>
      <c r="H4" s="304"/>
      <c r="I4" s="304"/>
      <c r="J4" s="304"/>
      <c r="K4" s="304"/>
      <c r="L4" s="304"/>
      <c r="M4" s="304"/>
      <c r="N4" s="304"/>
      <c r="O4" s="304"/>
      <c r="P4" s="304"/>
      <c r="Q4" s="304"/>
      <c r="R4" s="304"/>
    </row>
    <row r="5" spans="1:18" ht="34.5" customHeight="1" hidden="1">
      <c r="A5" s="304" t="s">
        <v>139</v>
      </c>
      <c r="B5" s="304"/>
      <c r="C5" s="304"/>
      <c r="D5" s="304"/>
      <c r="E5" s="304"/>
      <c r="F5" s="304"/>
      <c r="G5" s="304"/>
      <c r="H5" s="304"/>
      <c r="I5" s="304"/>
      <c r="J5" s="304"/>
      <c r="K5" s="304"/>
      <c r="L5" s="304"/>
      <c r="M5" s="304"/>
      <c r="N5" s="304"/>
      <c r="O5" s="304"/>
      <c r="P5" s="304"/>
      <c r="Q5" s="304"/>
      <c r="R5" s="304"/>
    </row>
    <row r="6" spans="1:18" ht="34.5" customHeight="1" hidden="1">
      <c r="A6" s="304" t="e">
        <f>'B.01_TH'!#REF!</f>
        <v>#REF!</v>
      </c>
      <c r="B6" s="304"/>
      <c r="C6" s="304"/>
      <c r="D6" s="304"/>
      <c r="E6" s="304"/>
      <c r="F6" s="304"/>
      <c r="G6" s="304"/>
      <c r="H6" s="304"/>
      <c r="I6" s="304"/>
      <c r="J6" s="304"/>
      <c r="K6" s="304"/>
      <c r="L6" s="304"/>
      <c r="M6" s="304"/>
      <c r="N6" s="304"/>
      <c r="O6" s="304"/>
      <c r="P6" s="304"/>
      <c r="Q6" s="304"/>
      <c r="R6" s="304"/>
    </row>
    <row r="7" spans="14:18" ht="34.5" customHeight="1">
      <c r="N7" s="302" t="s">
        <v>28</v>
      </c>
      <c r="O7" s="302"/>
      <c r="P7" s="302"/>
      <c r="Q7" s="302"/>
      <c r="R7" s="302"/>
    </row>
    <row r="8" spans="1:18" s="6" customFormat="1" ht="57.75" customHeight="1">
      <c r="A8" s="306" t="s">
        <v>1</v>
      </c>
      <c r="B8" s="306" t="s">
        <v>29</v>
      </c>
      <c r="C8" s="306" t="s">
        <v>7</v>
      </c>
      <c r="D8" s="306" t="s">
        <v>30</v>
      </c>
      <c r="E8" s="306" t="s">
        <v>54</v>
      </c>
      <c r="F8" s="306" t="s">
        <v>9</v>
      </c>
      <c r="G8" s="306"/>
      <c r="H8" s="306"/>
      <c r="I8" s="338" t="s">
        <v>31</v>
      </c>
      <c r="J8" s="338"/>
      <c r="K8" s="333" t="s">
        <v>55</v>
      </c>
      <c r="L8" s="333"/>
      <c r="M8" s="333" t="s">
        <v>33</v>
      </c>
      <c r="N8" s="333"/>
      <c r="O8" s="306" t="s">
        <v>96</v>
      </c>
      <c r="P8" s="306"/>
      <c r="Q8" s="306" t="s">
        <v>79</v>
      </c>
      <c r="R8" s="306"/>
    </row>
    <row r="9" spans="1:18" s="6" customFormat="1" ht="43.5" customHeight="1">
      <c r="A9" s="306"/>
      <c r="B9" s="306"/>
      <c r="C9" s="306"/>
      <c r="D9" s="306"/>
      <c r="E9" s="306"/>
      <c r="F9" s="306" t="s">
        <v>13</v>
      </c>
      <c r="G9" s="306" t="s">
        <v>10</v>
      </c>
      <c r="H9" s="306" t="s">
        <v>11</v>
      </c>
      <c r="I9" s="338" t="s">
        <v>14</v>
      </c>
      <c r="J9" s="338" t="s">
        <v>11</v>
      </c>
      <c r="K9" s="333" t="s">
        <v>14</v>
      </c>
      <c r="L9" s="333" t="s">
        <v>11</v>
      </c>
      <c r="M9" s="333" t="s">
        <v>14</v>
      </c>
      <c r="N9" s="333" t="s">
        <v>11</v>
      </c>
      <c r="O9" s="306" t="s">
        <v>14</v>
      </c>
      <c r="P9" s="306" t="s">
        <v>11</v>
      </c>
      <c r="Q9" s="306" t="s">
        <v>14</v>
      </c>
      <c r="R9" s="306" t="s">
        <v>11</v>
      </c>
    </row>
    <row r="10" spans="1:18" s="6" customFormat="1" ht="43.5" customHeight="1">
      <c r="A10" s="306"/>
      <c r="B10" s="306"/>
      <c r="C10" s="306"/>
      <c r="D10" s="306"/>
      <c r="E10" s="306"/>
      <c r="F10" s="306"/>
      <c r="G10" s="306"/>
      <c r="H10" s="306"/>
      <c r="I10" s="338"/>
      <c r="J10" s="338"/>
      <c r="K10" s="333"/>
      <c r="L10" s="333"/>
      <c r="M10" s="333"/>
      <c r="N10" s="333"/>
      <c r="O10" s="306"/>
      <c r="P10" s="306"/>
      <c r="Q10" s="306"/>
      <c r="R10" s="306"/>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114</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115</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123</v>
      </c>
      <c r="C14" s="20" t="s">
        <v>56</v>
      </c>
      <c r="D14" s="20" t="s">
        <v>120</v>
      </c>
      <c r="E14" s="20" t="s">
        <v>121</v>
      </c>
      <c r="F14" s="20" t="s">
        <v>165</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122</v>
      </c>
      <c r="B15" s="57" t="s">
        <v>124</v>
      </c>
      <c r="C15" s="20" t="s">
        <v>56</v>
      </c>
      <c r="D15" s="20" t="s">
        <v>120</v>
      </c>
      <c r="E15" s="20" t="s">
        <v>121</v>
      </c>
      <c r="F15" s="20" t="s">
        <v>164</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116</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125</v>
      </c>
      <c r="C17" s="20" t="s">
        <v>56</v>
      </c>
      <c r="D17" s="20" t="s">
        <v>120</v>
      </c>
      <c r="E17" s="20" t="s">
        <v>105</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117</v>
      </c>
      <c r="B18" s="337" t="s">
        <v>197</v>
      </c>
      <c r="C18" s="337"/>
      <c r="D18" s="337"/>
      <c r="E18" s="337"/>
      <c r="F18" s="337"/>
      <c r="G18" s="337"/>
      <c r="H18" s="337"/>
      <c r="I18" s="337"/>
      <c r="J18" s="337"/>
      <c r="K18" s="337"/>
      <c r="L18" s="337"/>
      <c r="M18" s="337"/>
      <c r="N18" s="337"/>
      <c r="O18" s="337"/>
      <c r="P18" s="337"/>
      <c r="Q18" s="337"/>
      <c r="R18" s="337"/>
    </row>
    <row r="19" spans="1:18" ht="36" customHeight="1">
      <c r="A19" s="5" t="s">
        <v>126</v>
      </c>
      <c r="B19" s="337" t="s">
        <v>119</v>
      </c>
      <c r="C19" s="337"/>
      <c r="D19" s="337"/>
      <c r="E19" s="337"/>
      <c r="F19" s="337"/>
      <c r="G19" s="337"/>
      <c r="H19" s="337"/>
      <c r="I19" s="337"/>
      <c r="J19" s="337"/>
      <c r="K19" s="337"/>
      <c r="L19" s="337"/>
      <c r="M19" s="337"/>
      <c r="N19" s="337"/>
      <c r="O19" s="337"/>
      <c r="P19" s="337"/>
      <c r="Q19" s="337"/>
      <c r="R19" s="337"/>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03" t="s">
        <v>131</v>
      </c>
      <c r="B1" s="303"/>
      <c r="C1" s="303"/>
      <c r="D1" s="303"/>
      <c r="E1" s="303"/>
      <c r="F1" s="303"/>
      <c r="G1" s="303"/>
      <c r="H1" s="303"/>
      <c r="I1" s="31"/>
    </row>
    <row r="2" spans="1:9" ht="31.5" customHeight="1" hidden="1">
      <c r="A2" s="305" t="e">
        <f>'B.01_TH'!#REF!</f>
        <v>#REF!</v>
      </c>
      <c r="B2" s="305"/>
      <c r="C2" s="305"/>
      <c r="D2" s="305"/>
      <c r="E2" s="305"/>
      <c r="F2" s="305"/>
      <c r="G2" s="305"/>
      <c r="H2" s="305"/>
      <c r="I2" s="31"/>
    </row>
    <row r="3" spans="1:9" ht="30" customHeight="1">
      <c r="A3" s="305" t="e">
        <f>'B.01_TH'!#REF!</f>
        <v>#REF!</v>
      </c>
      <c r="B3" s="305"/>
      <c r="C3" s="305"/>
      <c r="D3" s="305"/>
      <c r="E3" s="305"/>
      <c r="F3" s="305"/>
      <c r="G3" s="305"/>
      <c r="H3" s="305"/>
      <c r="I3" s="31"/>
    </row>
    <row r="4" spans="1:9" ht="22.5" customHeight="1" hidden="1">
      <c r="A4" s="305" t="e">
        <f>'B.01_TH'!#REF!</f>
        <v>#REF!</v>
      </c>
      <c r="B4" s="305"/>
      <c r="C4" s="305"/>
      <c r="D4" s="305"/>
      <c r="E4" s="305"/>
      <c r="F4" s="305"/>
      <c r="G4" s="305"/>
      <c r="H4" s="305"/>
      <c r="I4" s="31"/>
    </row>
    <row r="5" spans="1:9" ht="30" customHeight="1" hidden="1">
      <c r="A5" s="305" t="s">
        <v>139</v>
      </c>
      <c r="B5" s="305"/>
      <c r="C5" s="305"/>
      <c r="D5" s="305"/>
      <c r="E5" s="305"/>
      <c r="F5" s="305"/>
      <c r="G5" s="305"/>
      <c r="H5" s="305"/>
      <c r="I5" s="31"/>
    </row>
    <row r="6" spans="1:9" ht="30" customHeight="1" hidden="1">
      <c r="A6" s="305" t="e">
        <f>'B.01_TH'!#REF!</f>
        <v>#REF!</v>
      </c>
      <c r="B6" s="305"/>
      <c r="C6" s="305"/>
      <c r="D6" s="305"/>
      <c r="E6" s="305"/>
      <c r="F6" s="305"/>
      <c r="G6" s="305"/>
      <c r="H6" s="305"/>
      <c r="I6" s="31"/>
    </row>
    <row r="7" spans="1:9" ht="20.25" customHeight="1">
      <c r="A7" s="5"/>
      <c r="B7" s="4"/>
      <c r="C7" s="5"/>
      <c r="D7" s="5"/>
      <c r="E7" s="100"/>
      <c r="F7" s="100"/>
      <c r="G7" s="328" t="s">
        <v>135</v>
      </c>
      <c r="H7" s="328"/>
      <c r="I7" s="70"/>
    </row>
    <row r="8" spans="1:9" ht="89.25" customHeight="1">
      <c r="A8" s="68" t="s">
        <v>1</v>
      </c>
      <c r="B8" s="68" t="s">
        <v>29</v>
      </c>
      <c r="C8" s="68" t="s">
        <v>8</v>
      </c>
      <c r="D8" s="68" t="s">
        <v>30</v>
      </c>
      <c r="E8" s="86" t="s">
        <v>132</v>
      </c>
      <c r="F8" s="193" t="s">
        <v>96</v>
      </c>
      <c r="G8" s="193" t="s">
        <v>133</v>
      </c>
      <c r="H8" s="85" t="s">
        <v>3</v>
      </c>
      <c r="I8" s="102"/>
    </row>
    <row r="9" spans="1:9" ht="115.5" customHeight="1">
      <c r="A9" s="10">
        <v>1</v>
      </c>
      <c r="B9" s="106" t="s">
        <v>134</v>
      </c>
      <c r="C9" s="10" t="s">
        <v>46</v>
      </c>
      <c r="D9" s="10" t="s">
        <v>46</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185</v>
      </c>
      <c r="B2" s="151" t="s">
        <v>183</v>
      </c>
      <c r="C2" s="151" t="s">
        <v>10</v>
      </c>
      <c r="D2" s="151" t="s">
        <v>184</v>
      </c>
    </row>
    <row r="3" spans="1:4" ht="15">
      <c r="A3" s="152">
        <v>1</v>
      </c>
      <c r="B3" s="154" t="s">
        <v>38</v>
      </c>
      <c r="C3" s="157">
        <v>1590000000</v>
      </c>
      <c r="D3" s="157">
        <v>176343000</v>
      </c>
    </row>
    <row r="4" spans="1:4" ht="15">
      <c r="A4" s="152">
        <v>2</v>
      </c>
      <c r="B4" s="154" t="s">
        <v>186</v>
      </c>
      <c r="C4" s="157">
        <v>5481990000</v>
      </c>
      <c r="D4" s="157">
        <v>348541295</v>
      </c>
    </row>
    <row r="5" spans="1:4" ht="15">
      <c r="A5" s="152">
        <v>3</v>
      </c>
      <c r="B5" s="155" t="s">
        <v>77</v>
      </c>
      <c r="C5" s="157">
        <v>1958000000</v>
      </c>
      <c r="D5" s="157">
        <v>255891445</v>
      </c>
    </row>
    <row r="6" spans="1:4" ht="30">
      <c r="A6" s="152">
        <v>4</v>
      </c>
      <c r="B6" s="155" t="s">
        <v>187</v>
      </c>
      <c r="C6" s="157">
        <v>3780000000</v>
      </c>
      <c r="D6" s="157">
        <v>346002892</v>
      </c>
    </row>
    <row r="7" spans="1:4" ht="15">
      <c r="A7" s="152">
        <v>5</v>
      </c>
      <c r="B7" s="154" t="s">
        <v>35</v>
      </c>
      <c r="C7" s="157">
        <v>4453496000</v>
      </c>
      <c r="D7" s="157">
        <v>207223000</v>
      </c>
    </row>
    <row r="8" spans="1:4" ht="15">
      <c r="A8" s="152">
        <v>6</v>
      </c>
      <c r="B8" s="154" t="s">
        <v>41</v>
      </c>
      <c r="C8" s="157">
        <v>3386867679</v>
      </c>
      <c r="D8" s="157">
        <v>355968758</v>
      </c>
    </row>
    <row r="9" spans="1:4" ht="15">
      <c r="A9" s="152">
        <v>7</v>
      </c>
      <c r="B9" s="154" t="s">
        <v>42</v>
      </c>
      <c r="C9" s="153">
        <v>3214313324</v>
      </c>
      <c r="D9" s="157">
        <v>294327057</v>
      </c>
    </row>
    <row r="10" spans="1:4" ht="15">
      <c r="A10" s="152">
        <v>8</v>
      </c>
      <c r="B10" s="156" t="s">
        <v>166</v>
      </c>
      <c r="C10" s="157">
        <v>775000000</v>
      </c>
      <c r="D10" s="157">
        <v>1222400</v>
      </c>
    </row>
    <row r="11" spans="1:4" ht="15">
      <c r="A11" s="152">
        <v>9</v>
      </c>
      <c r="B11" s="154" t="s">
        <v>108</v>
      </c>
      <c r="C11" s="157">
        <v>4045571616</v>
      </c>
      <c r="D11" s="157">
        <v>114153074</v>
      </c>
    </row>
    <row r="12" spans="1:4" ht="15">
      <c r="A12" s="152">
        <v>10</v>
      </c>
      <c r="B12" s="154" t="s">
        <v>188</v>
      </c>
      <c r="C12" s="157">
        <v>3456626461</v>
      </c>
      <c r="D12" s="157">
        <v>6593102</v>
      </c>
    </row>
    <row r="13" spans="1:4" ht="15">
      <c r="A13" s="152">
        <v>11</v>
      </c>
      <c r="B13" s="154" t="s">
        <v>189</v>
      </c>
      <c r="C13" s="157">
        <v>3411481000</v>
      </c>
      <c r="D13" s="157">
        <v>26875880</v>
      </c>
    </row>
    <row r="14" spans="1:4" ht="15">
      <c r="A14" s="152">
        <v>12</v>
      </c>
      <c r="B14" s="154" t="s">
        <v>43</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User</cp:lastModifiedBy>
  <cp:lastPrinted>2020-11-25T08:47:44Z</cp:lastPrinted>
  <dcterms:created xsi:type="dcterms:W3CDTF">2017-11-20T03:08:12Z</dcterms:created>
  <dcterms:modified xsi:type="dcterms:W3CDTF">2020-11-25T08:52:58Z</dcterms:modified>
  <cp:category/>
  <cp:version/>
  <cp:contentType/>
  <cp:contentStatus/>
</cp:coreProperties>
</file>