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730" windowHeight="10050"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01" sheetId="5" r:id="rId8"/>
    <sheet name="Biểu 02" sheetId="2"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7">'Biểu 01'!$A$1:$S$142</definedName>
    <definedName name="_xlnm.Print_Area" localSheetId="0">'Bieu 01 TH'!$A$1:$AN$36</definedName>
    <definedName name="_xlnm.Print_Area" localSheetId="8">'Biểu 02'!$A$3:$U$107</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Titles" localSheetId="7">'Biểu 01'!$6:$10</definedName>
    <definedName name="_xlnm.Print_Titles" localSheetId="0">'Bieu 01 TH'!$6:$10</definedName>
    <definedName name="_xlnm.Print_Titles" localSheetId="8">'Biểu 02'!$6:$10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P91" i="5" l="1"/>
  <c r="O58" i="5"/>
  <c r="P58" i="5"/>
  <c r="M15" i="5"/>
  <c r="N15" i="5"/>
  <c r="Q15" i="5"/>
  <c r="R15" i="5"/>
  <c r="H108" i="5"/>
  <c r="I108" i="5"/>
  <c r="J108" i="5"/>
  <c r="K108" i="5"/>
  <c r="L108" i="5"/>
  <c r="M108" i="5"/>
  <c r="N108" i="5"/>
  <c r="O108" i="5"/>
  <c r="P108" i="5"/>
  <c r="Q108" i="5"/>
  <c r="R108" i="5"/>
  <c r="G108" i="5"/>
  <c r="H116" i="5"/>
  <c r="I116" i="5"/>
  <c r="J116" i="5"/>
  <c r="K116" i="5"/>
  <c r="L116" i="5"/>
  <c r="M116" i="5"/>
  <c r="N116" i="5"/>
  <c r="O116" i="5"/>
  <c r="P116" i="5"/>
  <c r="Q116" i="5"/>
  <c r="R116" i="5"/>
  <c r="G116" i="5"/>
  <c r="L124" i="5"/>
  <c r="K124" i="5" s="1"/>
  <c r="I124" i="5"/>
  <c r="L129" i="5"/>
  <c r="K129" i="5" s="1"/>
  <c r="I129" i="5"/>
  <c r="J126" i="5"/>
  <c r="L126" i="5" s="1"/>
  <c r="K126" i="5" s="1"/>
  <c r="J125" i="5"/>
  <c r="L125" i="5" s="1"/>
  <c r="K125" i="5" s="1"/>
  <c r="I114" i="5"/>
  <c r="I113" i="5" s="1"/>
  <c r="J114" i="5"/>
  <c r="I115" i="5"/>
  <c r="J115" i="5"/>
  <c r="O114" i="5"/>
  <c r="P114" i="5"/>
  <c r="P115" i="5"/>
  <c r="O115" i="5" s="1"/>
  <c r="I125" i="5" l="1"/>
  <c r="I126" i="5"/>
  <c r="I55" i="5"/>
  <c r="J55" i="5"/>
  <c r="M55" i="5"/>
  <c r="N55" i="5"/>
  <c r="Q55" i="5"/>
  <c r="R55" i="5"/>
  <c r="I15" i="5"/>
  <c r="J15" i="5"/>
  <c r="L15" i="5"/>
  <c r="L92" i="5"/>
  <c r="K92" i="5" s="1"/>
  <c r="G92" i="5"/>
  <c r="K53" i="5"/>
  <c r="G53" i="5"/>
  <c r="L72" i="5"/>
  <c r="K72" i="5" s="1"/>
  <c r="G72" i="5"/>
  <c r="L63" i="5"/>
  <c r="H65" i="5"/>
  <c r="G24" i="5"/>
  <c r="G23" i="5"/>
  <c r="P32" i="5"/>
  <c r="K32" i="5"/>
  <c r="G32" i="5"/>
  <c r="K52" i="5"/>
  <c r="O32" i="5" l="1"/>
  <c r="O92" i="5"/>
  <c r="P92" i="5"/>
  <c r="P72" i="5"/>
  <c r="O72" i="5" s="1"/>
  <c r="G103" i="5"/>
  <c r="K51" i="5" l="1"/>
  <c r="H53" i="2"/>
  <c r="I53" i="2"/>
  <c r="J53" i="2"/>
  <c r="K53" i="2"/>
  <c r="L53" i="2"/>
  <c r="M53" i="2"/>
  <c r="N53" i="2"/>
  <c r="O53" i="2"/>
  <c r="P53" i="2"/>
  <c r="Q53" i="2"/>
  <c r="R53" i="2"/>
  <c r="S53" i="2"/>
  <c r="T53" i="2"/>
  <c r="H94" i="2"/>
  <c r="I94" i="2"/>
  <c r="K94" i="2"/>
  <c r="L94" i="2"/>
  <c r="M94" i="2"/>
  <c r="N94" i="2"/>
  <c r="O94" i="2"/>
  <c r="P94" i="2"/>
  <c r="Q94" i="2"/>
  <c r="R94" i="2"/>
  <c r="S94" i="2"/>
  <c r="T94" i="2"/>
  <c r="G99" i="2"/>
  <c r="G100" i="2"/>
  <c r="G98" i="2"/>
  <c r="J95" i="2"/>
  <c r="J96" i="2"/>
  <c r="J97" i="2"/>
  <c r="G55" i="2"/>
  <c r="G56" i="2"/>
  <c r="G57" i="2"/>
  <c r="G58" i="2"/>
  <c r="G59" i="2"/>
  <c r="G60" i="2"/>
  <c r="G61" i="2"/>
  <c r="G62" i="2"/>
  <c r="G63" i="2"/>
  <c r="G64" i="2"/>
  <c r="G65" i="2"/>
  <c r="G66" i="2"/>
  <c r="G67" i="2"/>
  <c r="G68" i="2"/>
  <c r="G69" i="2"/>
  <c r="G70" i="2"/>
  <c r="G71" i="2"/>
  <c r="G72" i="2"/>
  <c r="G73" i="2"/>
  <c r="G74" i="2"/>
  <c r="G75" i="2"/>
  <c r="G76" i="2"/>
  <c r="G54" i="2"/>
  <c r="H94" i="5"/>
  <c r="I94" i="5"/>
  <c r="J94" i="5"/>
  <c r="M94" i="5"/>
  <c r="N94" i="5"/>
  <c r="Q94" i="5"/>
  <c r="R94" i="5"/>
  <c r="H93" i="5"/>
  <c r="I93" i="5"/>
  <c r="J93" i="5"/>
  <c r="H25" i="2"/>
  <c r="I25" i="2"/>
  <c r="J25" i="2"/>
  <c r="K25" i="2"/>
  <c r="L25" i="2"/>
  <c r="O25" i="2"/>
  <c r="P25" i="2"/>
  <c r="S25" i="2"/>
  <c r="T25" i="2"/>
  <c r="H21" i="2"/>
  <c r="I21" i="2"/>
  <c r="I20" i="2" s="1"/>
  <c r="J21" i="2"/>
  <c r="K21" i="2"/>
  <c r="L21" i="2"/>
  <c r="M21" i="2"/>
  <c r="N21" i="2"/>
  <c r="O21" i="2"/>
  <c r="P21" i="2"/>
  <c r="Q21" i="2"/>
  <c r="R21" i="2"/>
  <c r="S21" i="2"/>
  <c r="T21" i="2"/>
  <c r="G21" i="2"/>
  <c r="G123" i="5"/>
  <c r="G113" i="5"/>
  <c r="G112" i="5" s="1"/>
  <c r="G107" i="5" s="1"/>
  <c r="H105" i="2"/>
  <c r="I105" i="2"/>
  <c r="J105" i="2"/>
  <c r="K105" i="2"/>
  <c r="L105" i="2"/>
  <c r="O105" i="2"/>
  <c r="P105" i="2"/>
  <c r="S105" i="2"/>
  <c r="T105" i="2"/>
  <c r="G103" i="2"/>
  <c r="H103" i="2"/>
  <c r="I103" i="2"/>
  <c r="J103" i="2"/>
  <c r="L103" i="2"/>
  <c r="M103" i="2"/>
  <c r="N103" i="2"/>
  <c r="O103" i="2"/>
  <c r="P103" i="2"/>
  <c r="Q103" i="2"/>
  <c r="R103" i="2"/>
  <c r="S103" i="2"/>
  <c r="T103" i="2"/>
  <c r="K103" i="2"/>
  <c r="H80" i="2"/>
  <c r="I80" i="2"/>
  <c r="J80" i="2"/>
  <c r="K80" i="2"/>
  <c r="L80" i="2"/>
  <c r="G94" i="2" l="1"/>
  <c r="J94" i="2"/>
  <c r="S20" i="2"/>
  <c r="K102" i="2"/>
  <c r="G53" i="2"/>
  <c r="O91" i="5"/>
  <c r="L91" i="5" s="1"/>
  <c r="K91" i="5" s="1"/>
  <c r="J20" i="2"/>
  <c r="H102" i="2"/>
  <c r="I102" i="2"/>
  <c r="K20" i="2"/>
  <c r="J102" i="2"/>
  <c r="O20" i="2"/>
  <c r="T20" i="2"/>
  <c r="P20" i="2"/>
  <c r="L20" i="2"/>
  <c r="H20" i="2"/>
  <c r="H43" i="2"/>
  <c r="I43" i="2"/>
  <c r="K43" i="2"/>
  <c r="L43" i="2"/>
  <c r="M43" i="2"/>
  <c r="N43" i="2"/>
  <c r="O43" i="2"/>
  <c r="P43" i="2"/>
  <c r="Q43" i="2"/>
  <c r="R43" i="2"/>
  <c r="S43" i="2"/>
  <c r="T43" i="2"/>
  <c r="G43" i="2"/>
  <c r="J45" i="2"/>
  <c r="J46" i="2"/>
  <c r="J47" i="2"/>
  <c r="J48" i="2"/>
  <c r="J49" i="2"/>
  <c r="J50" i="2"/>
  <c r="J51" i="2"/>
  <c r="J52" i="2"/>
  <c r="J44" i="2"/>
  <c r="T87" i="2"/>
  <c r="S87" i="2"/>
  <c r="R87" i="2"/>
  <c r="Q87" i="2"/>
  <c r="P87" i="2"/>
  <c r="O87" i="2"/>
  <c r="N87" i="2"/>
  <c r="M87" i="2"/>
  <c r="L87" i="2"/>
  <c r="K87" i="2"/>
  <c r="K79" i="2" s="1"/>
  <c r="K78" i="2" s="1"/>
  <c r="J87" i="2"/>
  <c r="I87" i="2"/>
  <c r="H87" i="2"/>
  <c r="G87" i="2"/>
  <c r="G25" i="2"/>
  <c r="G20" i="2" s="1"/>
  <c r="G14" i="2"/>
  <c r="I14" i="2"/>
  <c r="I13" i="2" s="1"/>
  <c r="I12" i="2" s="1"/>
  <c r="J14" i="2"/>
  <c r="K14" i="2"/>
  <c r="L14" i="2"/>
  <c r="O14" i="2"/>
  <c r="P14" i="2"/>
  <c r="S14" i="2"/>
  <c r="T14" i="2"/>
  <c r="M14" i="2"/>
  <c r="G135" i="5"/>
  <c r="I135" i="5"/>
  <c r="J135" i="5"/>
  <c r="M139" i="5"/>
  <c r="N139" i="5"/>
  <c r="Q139" i="5"/>
  <c r="R139" i="5"/>
  <c r="G139" i="5"/>
  <c r="G138" i="5" s="1"/>
  <c r="I139" i="5"/>
  <c r="I138" i="5" s="1"/>
  <c r="J139" i="5"/>
  <c r="J138" i="5" s="1"/>
  <c r="L131" i="5"/>
  <c r="M131" i="5"/>
  <c r="N131" i="5"/>
  <c r="O131" i="5"/>
  <c r="P131" i="5"/>
  <c r="Q131" i="5"/>
  <c r="R131" i="5"/>
  <c r="G131" i="5"/>
  <c r="H131" i="5"/>
  <c r="I131" i="5"/>
  <c r="J131" i="5"/>
  <c r="K131" i="5"/>
  <c r="M123" i="5"/>
  <c r="N123" i="5"/>
  <c r="Q123" i="5"/>
  <c r="R123" i="5"/>
  <c r="H123" i="5"/>
  <c r="I54" i="5"/>
  <c r="J54" i="5"/>
  <c r="M54" i="5"/>
  <c r="N54" i="5"/>
  <c r="N14" i="5" s="1"/>
  <c r="Q54" i="5"/>
  <c r="Q14" i="5" s="1"/>
  <c r="R54" i="5"/>
  <c r="R14" i="5" s="1"/>
  <c r="L90" i="5"/>
  <c r="K90" i="5" s="1"/>
  <c r="H90" i="5"/>
  <c r="H89" i="5"/>
  <c r="L89" i="5" s="1"/>
  <c r="K89" i="5" s="1"/>
  <c r="K50" i="5"/>
  <c r="H50" i="5"/>
  <c r="K49" i="5"/>
  <c r="H49" i="5"/>
  <c r="H113" i="5"/>
  <c r="J113" i="5"/>
  <c r="J112" i="5" s="1"/>
  <c r="J107" i="5" s="1"/>
  <c r="K113" i="5"/>
  <c r="K112" i="5" s="1"/>
  <c r="K107" i="5" s="1"/>
  <c r="L113" i="5"/>
  <c r="L112" i="5" s="1"/>
  <c r="L107" i="5" s="1"/>
  <c r="M113" i="5"/>
  <c r="M112" i="5" s="1"/>
  <c r="M107" i="5" s="1"/>
  <c r="N113" i="5"/>
  <c r="N112" i="5" s="1"/>
  <c r="N107" i="5" s="1"/>
  <c r="O113" i="5"/>
  <c r="O112" i="5" s="1"/>
  <c r="O107" i="5" s="1"/>
  <c r="P113" i="5"/>
  <c r="P112" i="5" s="1"/>
  <c r="P107" i="5" s="1"/>
  <c r="Q113" i="5"/>
  <c r="Q112" i="5" s="1"/>
  <c r="Q107" i="5" s="1"/>
  <c r="R113" i="5"/>
  <c r="R112" i="5" s="1"/>
  <c r="R107" i="5" s="1"/>
  <c r="I112" i="5"/>
  <c r="I107" i="5" s="1"/>
  <c r="L60" i="5"/>
  <c r="K60" i="5" s="1"/>
  <c r="L85" i="5"/>
  <c r="K85" i="5" s="1"/>
  <c r="L87" i="5"/>
  <c r="P87" i="5" s="1"/>
  <c r="O87" i="5" s="1"/>
  <c r="L88" i="5"/>
  <c r="P88" i="5" s="1"/>
  <c r="O88" i="5" s="1"/>
  <c r="L59" i="5"/>
  <c r="K20" i="5"/>
  <c r="K21" i="5"/>
  <c r="K22" i="5"/>
  <c r="K23" i="5"/>
  <c r="K24" i="5"/>
  <c r="K25" i="5"/>
  <c r="K26" i="5"/>
  <c r="K27" i="5"/>
  <c r="K28" i="5"/>
  <c r="K29" i="5"/>
  <c r="K30" i="5"/>
  <c r="K31" i="5"/>
  <c r="K33" i="5"/>
  <c r="K34" i="5"/>
  <c r="K35" i="5"/>
  <c r="K36" i="5"/>
  <c r="K37" i="5"/>
  <c r="K38" i="5"/>
  <c r="K39" i="5"/>
  <c r="K40" i="5"/>
  <c r="K41" i="5"/>
  <c r="K42" i="5"/>
  <c r="K43" i="5"/>
  <c r="K44" i="5"/>
  <c r="K45" i="5"/>
  <c r="K46" i="5"/>
  <c r="K47" i="5"/>
  <c r="K48" i="5"/>
  <c r="K19" i="5"/>
  <c r="O36" i="2"/>
  <c r="P36" i="2"/>
  <c r="P59" i="5"/>
  <c r="G87" i="5"/>
  <c r="H86" i="5"/>
  <c r="G85" i="5"/>
  <c r="H84" i="5"/>
  <c r="H83" i="5"/>
  <c r="H82" i="5"/>
  <c r="H81" i="5"/>
  <c r="H80" i="5"/>
  <c r="H79" i="5"/>
  <c r="H78" i="5"/>
  <c r="H77" i="5"/>
  <c r="H76" i="5"/>
  <c r="H75" i="5"/>
  <c r="H74" i="5"/>
  <c r="H73" i="5"/>
  <c r="H71" i="5"/>
  <c r="H70" i="5"/>
  <c r="H69" i="5"/>
  <c r="H68" i="5"/>
  <c r="H67" i="5"/>
  <c r="H66" i="5"/>
  <c r="H62" i="5"/>
  <c r="H61" i="5"/>
  <c r="P44" i="5"/>
  <c r="O44" i="5" s="1"/>
  <c r="P45" i="5"/>
  <c r="O45" i="5" s="1"/>
  <c r="P46" i="5"/>
  <c r="O46" i="5" s="1"/>
  <c r="P47" i="5"/>
  <c r="O47" i="5" s="1"/>
  <c r="P48" i="5"/>
  <c r="O48" i="5" s="1"/>
  <c r="P43" i="5"/>
  <c r="P15" i="5" s="1"/>
  <c r="G47" i="5"/>
  <c r="H46" i="5"/>
  <c r="L86" i="5" s="1"/>
  <c r="G45" i="5"/>
  <c r="G15" i="5" s="1"/>
  <c r="H44" i="5"/>
  <c r="L84" i="5" s="1"/>
  <c r="H43" i="5"/>
  <c r="L83" i="5" s="1"/>
  <c r="L135" i="5"/>
  <c r="M135" i="5"/>
  <c r="N135" i="5"/>
  <c r="S36" i="2"/>
  <c r="T36" i="2"/>
  <c r="M42" i="2"/>
  <c r="Q42" i="2" s="1"/>
  <c r="N42" i="2"/>
  <c r="R42" i="2" s="1"/>
  <c r="N39" i="2"/>
  <c r="R39" i="2" s="1"/>
  <c r="G39" i="2"/>
  <c r="M39" i="2" s="1"/>
  <c r="Q39" i="2" s="1"/>
  <c r="G38" i="2"/>
  <c r="M93" i="5"/>
  <c r="N93" i="5"/>
  <c r="Q93" i="5"/>
  <c r="R93" i="5"/>
  <c r="K106" i="5"/>
  <c r="G106" i="5"/>
  <c r="H42" i="5"/>
  <c r="L82" i="5" s="1"/>
  <c r="H41" i="5"/>
  <c r="L81" i="5" s="1"/>
  <c r="K81" i="5" s="1"/>
  <c r="H40" i="5"/>
  <c r="L80" i="5" s="1"/>
  <c r="H39" i="5"/>
  <c r="L79" i="5" s="1"/>
  <c r="H38" i="5"/>
  <c r="L78" i="5" s="1"/>
  <c r="H37" i="5"/>
  <c r="L77" i="5" s="1"/>
  <c r="K77" i="5" s="1"/>
  <c r="H36" i="5"/>
  <c r="L76" i="5" s="1"/>
  <c r="H35" i="5"/>
  <c r="L75" i="5" s="1"/>
  <c r="K75" i="5" s="1"/>
  <c r="H34" i="5"/>
  <c r="L74" i="5" s="1"/>
  <c r="H33" i="5"/>
  <c r="L73" i="5" s="1"/>
  <c r="K73" i="5" s="1"/>
  <c r="O80" i="2"/>
  <c r="O79" i="2" s="1"/>
  <c r="P80" i="2"/>
  <c r="S80" i="2"/>
  <c r="T80" i="2"/>
  <c r="N86" i="2"/>
  <c r="R86" i="2" s="1"/>
  <c r="G86" i="2"/>
  <c r="M86" i="2" s="1"/>
  <c r="Q86" i="2" s="1"/>
  <c r="N85" i="2"/>
  <c r="R85" i="2" s="1"/>
  <c r="G85" i="2"/>
  <c r="M85" i="2" s="1"/>
  <c r="Q85" i="2" s="1"/>
  <c r="N84" i="2"/>
  <c r="R84" i="2" s="1"/>
  <c r="G84" i="2"/>
  <c r="M84" i="2" s="1"/>
  <c r="Q84" i="2" s="1"/>
  <c r="N83" i="2"/>
  <c r="R83" i="2" s="1"/>
  <c r="G83" i="2"/>
  <c r="M83" i="2" s="1"/>
  <c r="Q83" i="2" s="1"/>
  <c r="N82" i="2"/>
  <c r="R82" i="2" s="1"/>
  <c r="G82" i="2"/>
  <c r="M82" i="2" s="1"/>
  <c r="Q82" i="2" s="1"/>
  <c r="N81" i="2"/>
  <c r="R81" i="2" s="1"/>
  <c r="G81" i="2"/>
  <c r="H55" i="5" l="1"/>
  <c r="G55" i="5"/>
  <c r="G54" i="5" s="1"/>
  <c r="M14" i="5"/>
  <c r="K59" i="5"/>
  <c r="K15" i="5"/>
  <c r="K13" i="2"/>
  <c r="K87" i="5"/>
  <c r="H112" i="5"/>
  <c r="H107" i="5" s="1"/>
  <c r="J13" i="2"/>
  <c r="J12" i="2" s="1"/>
  <c r="K88" i="5"/>
  <c r="J134" i="5"/>
  <c r="G134" i="5"/>
  <c r="I134" i="5"/>
  <c r="H54" i="5"/>
  <c r="J123" i="5"/>
  <c r="O43" i="5"/>
  <c r="O15" i="5" s="1"/>
  <c r="T79" i="2"/>
  <c r="T78" i="2" s="1"/>
  <c r="I79" i="2"/>
  <c r="I78" i="2" s="1"/>
  <c r="H79" i="2"/>
  <c r="H78" i="2" s="1"/>
  <c r="L79" i="2"/>
  <c r="L78" i="2" s="1"/>
  <c r="P79" i="2"/>
  <c r="P78" i="2" s="1"/>
  <c r="M81" i="2"/>
  <c r="G80" i="2"/>
  <c r="G79" i="2" s="1"/>
  <c r="G78" i="2" s="1"/>
  <c r="S79" i="2"/>
  <c r="S78" i="2" s="1"/>
  <c r="J43" i="2"/>
  <c r="J79" i="2"/>
  <c r="J78" i="2" s="1"/>
  <c r="K79" i="5"/>
  <c r="P79" i="5"/>
  <c r="O79" i="5" s="1"/>
  <c r="K84" i="5"/>
  <c r="P84" i="5"/>
  <c r="O84" i="5" s="1"/>
  <c r="P74" i="5"/>
  <c r="O74" i="5" s="1"/>
  <c r="K74" i="5"/>
  <c r="P78" i="5"/>
  <c r="O78" i="5" s="1"/>
  <c r="K78" i="5"/>
  <c r="P82" i="5"/>
  <c r="O82" i="5" s="1"/>
  <c r="K82" i="5"/>
  <c r="P83" i="5"/>
  <c r="O83" i="5" s="1"/>
  <c r="K83" i="5"/>
  <c r="K86" i="5"/>
  <c r="P86" i="5"/>
  <c r="O86" i="5" s="1"/>
  <c r="K76" i="5"/>
  <c r="P76" i="5"/>
  <c r="O76" i="5" s="1"/>
  <c r="K80" i="5"/>
  <c r="P80" i="5"/>
  <c r="O80" i="5" s="1"/>
  <c r="P75" i="5"/>
  <c r="O75" i="5" s="1"/>
  <c r="O59" i="5"/>
  <c r="P85" i="5"/>
  <c r="O85" i="5" s="1"/>
  <c r="P81" i="5"/>
  <c r="O81" i="5" s="1"/>
  <c r="P77" i="5"/>
  <c r="O77" i="5" s="1"/>
  <c r="P73" i="5"/>
  <c r="O73" i="5" s="1"/>
  <c r="P60" i="5"/>
  <c r="O78" i="2"/>
  <c r="N80" i="2"/>
  <c r="N79" i="2" s="1"/>
  <c r="R80" i="2"/>
  <c r="R79" i="2" s="1"/>
  <c r="N106" i="2"/>
  <c r="N107" i="2"/>
  <c r="R107" i="2" s="1"/>
  <c r="G107" i="2"/>
  <c r="L105" i="5"/>
  <c r="L104" i="5"/>
  <c r="G105" i="5"/>
  <c r="G104" i="5"/>
  <c r="O105" i="5"/>
  <c r="P105" i="5" s="1"/>
  <c r="O104" i="5"/>
  <c r="P104" i="5" s="1"/>
  <c r="N105" i="2" l="1"/>
  <c r="M107" i="2"/>
  <c r="Q107" i="2" s="1"/>
  <c r="G105" i="2"/>
  <c r="G102" i="2" s="1"/>
  <c r="Q81" i="2"/>
  <c r="Q80" i="2" s="1"/>
  <c r="Q79" i="2" s="1"/>
  <c r="Q78" i="2" s="1"/>
  <c r="M80" i="2"/>
  <c r="M79" i="2" s="1"/>
  <c r="M78" i="2" s="1"/>
  <c r="O60" i="5"/>
  <c r="N78" i="2"/>
  <c r="R78" i="2"/>
  <c r="R106" i="2"/>
  <c r="R105" i="2" s="1"/>
  <c r="M106" i="2"/>
  <c r="M105" i="2" s="1"/>
  <c r="Q106" i="2" l="1"/>
  <c r="Q105" i="2" s="1"/>
  <c r="AA78" i="7"/>
  <c r="Z78" i="7" s="1"/>
  <c r="AB78" i="7"/>
  <c r="AA74" i="7"/>
  <c r="Y74" i="7"/>
  <c r="S74" i="7"/>
  <c r="T74" i="7" s="1"/>
  <c r="K89" i="7"/>
  <c r="L88" i="7"/>
  <c r="K88" i="7"/>
  <c r="L87" i="7"/>
  <c r="K87" i="7" s="1"/>
  <c r="K86" i="7"/>
  <c r="K85" i="7"/>
  <c r="L84" i="7"/>
  <c r="K84" i="7" s="1"/>
  <c r="K83" i="7"/>
  <c r="L82" i="7"/>
  <c r="K82" i="7" s="1"/>
  <c r="K81" i="7"/>
  <c r="K80" i="7"/>
  <c r="L79" i="7"/>
  <c r="K79" i="7" s="1"/>
  <c r="K78" i="7"/>
  <c r="K77" i="7"/>
  <c r="K76" i="7"/>
  <c r="K75" i="7"/>
  <c r="K74" i="7"/>
  <c r="H87" i="7"/>
  <c r="G87" i="7"/>
  <c r="L102" i="2" l="1"/>
  <c r="O102" i="2"/>
  <c r="O77" i="2" s="1"/>
  <c r="P102" i="2"/>
  <c r="P77" i="2" s="1"/>
  <c r="R102" i="2"/>
  <c r="N102" i="2"/>
  <c r="N77" i="2" s="1"/>
  <c r="Q102" i="2"/>
  <c r="Q77" i="2" s="1"/>
  <c r="R77" i="2" l="1"/>
  <c r="M102" i="2"/>
  <c r="M77" i="2" s="1"/>
  <c r="T102" i="2"/>
  <c r="S102" i="2"/>
  <c r="L77" i="2"/>
  <c r="K77" i="2"/>
  <c r="J77" i="2"/>
  <c r="I77" i="2"/>
  <c r="H77" i="2"/>
  <c r="G77" i="2"/>
  <c r="F77" i="2"/>
  <c r="E77" i="2"/>
  <c r="E33" i="2"/>
  <c r="F33" i="2"/>
  <c r="D33" i="2"/>
  <c r="R31" i="2"/>
  <c r="Q31" i="2" s="1"/>
  <c r="N37" i="2"/>
  <c r="N38" i="2"/>
  <c r="R38" i="2" s="1"/>
  <c r="N40" i="2"/>
  <c r="R40" i="2" s="1"/>
  <c r="N41" i="2"/>
  <c r="R41" i="2" s="1"/>
  <c r="K36" i="2"/>
  <c r="L36" i="2"/>
  <c r="N36" i="2" l="1"/>
  <c r="S35" i="2"/>
  <c r="S33" i="2" s="1"/>
  <c r="P35" i="2"/>
  <c r="P33" i="2" s="1"/>
  <c r="P32" i="2" s="1"/>
  <c r="T35" i="2"/>
  <c r="T33" i="2" s="1"/>
  <c r="O35" i="2"/>
  <c r="O33" i="2" s="1"/>
  <c r="O32" i="2" s="1"/>
  <c r="R37" i="2"/>
  <c r="R36" i="2" s="1"/>
  <c r="T77" i="2"/>
  <c r="S77" i="2"/>
  <c r="K35" i="2"/>
  <c r="K33" i="2" s="1"/>
  <c r="L35" i="2"/>
  <c r="L33" i="2" s="1"/>
  <c r="N35" i="2" l="1"/>
  <c r="N33" i="2" s="1"/>
  <c r="R35" i="2"/>
  <c r="R33" i="2" s="1"/>
  <c r="T32" i="2"/>
  <c r="S32" i="2"/>
  <c r="R32" i="2" l="1"/>
  <c r="N32" i="2"/>
  <c r="G37" i="2"/>
  <c r="M37" i="2" s="1"/>
  <c r="M38" i="2"/>
  <c r="Q38" i="2" s="1"/>
  <c r="G40" i="2"/>
  <c r="M40" i="2" s="1"/>
  <c r="Q40" i="2" s="1"/>
  <c r="G41" i="2"/>
  <c r="M41" i="2" s="1"/>
  <c r="Q41" i="2" s="1"/>
  <c r="G13" i="2"/>
  <c r="G12" i="2" s="1"/>
  <c r="I14" i="5"/>
  <c r="I13" i="5" s="1"/>
  <c r="J14" i="5"/>
  <c r="J13" i="5" s="1"/>
  <c r="P102" i="5"/>
  <c r="O102" i="5" s="1"/>
  <c r="P103" i="5"/>
  <c r="O103" i="5" s="1"/>
  <c r="P101" i="5"/>
  <c r="O101" i="5" s="1"/>
  <c r="K102" i="5"/>
  <c r="K103" i="5"/>
  <c r="K101" i="5"/>
  <c r="G101" i="5"/>
  <c r="G102" i="5"/>
  <c r="P96" i="5"/>
  <c r="P97" i="5"/>
  <c r="P98" i="5"/>
  <c r="P99" i="5"/>
  <c r="P100" i="5"/>
  <c r="P95" i="5"/>
  <c r="L96" i="5"/>
  <c r="L97" i="5"/>
  <c r="L98" i="5"/>
  <c r="L99" i="5"/>
  <c r="L95" i="5"/>
  <c r="G96" i="5"/>
  <c r="G97" i="5"/>
  <c r="G98" i="5"/>
  <c r="G99" i="5"/>
  <c r="G100" i="5"/>
  <c r="G95" i="5"/>
  <c r="G93" i="5" l="1"/>
  <c r="G14" i="5" s="1"/>
  <c r="G13" i="5" s="1"/>
  <c r="G94" i="5"/>
  <c r="K94" i="5"/>
  <c r="P94" i="5"/>
  <c r="O94" i="5"/>
  <c r="M36" i="2"/>
  <c r="K93" i="5"/>
  <c r="O93" i="5"/>
  <c r="P93" i="5"/>
  <c r="Q37" i="2"/>
  <c r="Q36" i="2" s="1"/>
  <c r="L13" i="2"/>
  <c r="L12" i="2" s="1"/>
  <c r="T13" i="2"/>
  <c r="T12" i="2" s="1"/>
  <c r="P13" i="2"/>
  <c r="P12" i="2" s="1"/>
  <c r="K12" i="2"/>
  <c r="S13" i="2"/>
  <c r="S12" i="2" s="1"/>
  <c r="O13" i="2"/>
  <c r="O12" i="2" s="1"/>
  <c r="P136" i="5"/>
  <c r="P137" i="5"/>
  <c r="O137" i="5" s="1"/>
  <c r="K136" i="5"/>
  <c r="K137" i="5"/>
  <c r="H137" i="5"/>
  <c r="L141" i="5" s="1"/>
  <c r="K141" i="5" s="1"/>
  <c r="H136" i="5"/>
  <c r="H141" i="5"/>
  <c r="I130" i="5"/>
  <c r="I123" i="5" s="1"/>
  <c r="L130" i="5"/>
  <c r="L140" i="5" l="1"/>
  <c r="L139" i="5" s="1"/>
  <c r="H135" i="5"/>
  <c r="K130" i="5"/>
  <c r="K123" i="5" s="1"/>
  <c r="L123" i="5"/>
  <c r="L122" i="5" s="1"/>
  <c r="L120" i="5" s="1"/>
  <c r="O136" i="5"/>
  <c r="O135" i="5" s="1"/>
  <c r="P135" i="5"/>
  <c r="K135" i="5"/>
  <c r="M35" i="2"/>
  <c r="Q35" i="2"/>
  <c r="Q33" i="2" s="1"/>
  <c r="Q32" i="2" s="1"/>
  <c r="G122" i="5"/>
  <c r="G120" i="5" s="1"/>
  <c r="G12" i="5" s="1"/>
  <c r="Q122" i="5"/>
  <c r="Q120" i="5" s="1"/>
  <c r="M122" i="5"/>
  <c r="M120" i="5" s="1"/>
  <c r="H122" i="5"/>
  <c r="H120" i="5" s="1"/>
  <c r="P130" i="5"/>
  <c r="J122" i="5"/>
  <c r="J120" i="5" s="1"/>
  <c r="J12" i="5" s="1"/>
  <c r="R122" i="5"/>
  <c r="R120" i="5" s="1"/>
  <c r="N122" i="5"/>
  <c r="N120" i="5" s="1"/>
  <c r="P141" i="5"/>
  <c r="O141" i="5" s="1"/>
  <c r="I122" i="5"/>
  <c r="I120" i="5" s="1"/>
  <c r="I12" i="5" s="1"/>
  <c r="M33" i="2" l="1"/>
  <c r="M32" i="2" s="1"/>
  <c r="K140" i="5"/>
  <c r="K139" i="5" s="1"/>
  <c r="P140" i="5"/>
  <c r="P139" i="5" s="1"/>
  <c r="O130" i="5"/>
  <c r="O123" i="5" s="1"/>
  <c r="O122" i="5" s="1"/>
  <c r="O120" i="5" s="1"/>
  <c r="P123" i="5"/>
  <c r="P122" i="5" s="1"/>
  <c r="P120" i="5" s="1"/>
  <c r="K122" i="5"/>
  <c r="K120" i="5" s="1"/>
  <c r="O140" i="5" l="1"/>
  <c r="O139" i="5" s="1"/>
  <c r="N16" i="2"/>
  <c r="R16" i="2" s="1"/>
  <c r="Q16" i="2" s="1"/>
  <c r="N17" i="2"/>
  <c r="R17" i="2" s="1"/>
  <c r="Q17" i="2" s="1"/>
  <c r="N15" i="2"/>
  <c r="N14" i="2" s="1"/>
  <c r="H16" i="2"/>
  <c r="H17" i="2"/>
  <c r="H15" i="2"/>
  <c r="H140" i="5"/>
  <c r="H139" i="5" s="1"/>
  <c r="H138" i="5" s="1"/>
  <c r="H134" i="5" s="1"/>
  <c r="H31" i="5"/>
  <c r="L71" i="5" s="1"/>
  <c r="H30" i="5"/>
  <c r="L70" i="5" s="1"/>
  <c r="H29" i="5"/>
  <c r="L69" i="5" s="1"/>
  <c r="H28" i="5"/>
  <c r="L68" i="5" s="1"/>
  <c r="H27" i="5"/>
  <c r="L67" i="5" s="1"/>
  <c r="H26" i="5"/>
  <c r="L66" i="5" s="1"/>
  <c r="H25" i="5"/>
  <c r="L65" i="5" s="1"/>
  <c r="L64" i="5"/>
  <c r="H22" i="5"/>
  <c r="L62" i="5" s="1"/>
  <c r="H21" i="5"/>
  <c r="H13" i="14"/>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H15" i="5" l="1"/>
  <c r="H14" i="5" s="1"/>
  <c r="H13" i="5" s="1"/>
  <c r="H12" i="5" s="1"/>
  <c r="H14" i="2"/>
  <c r="H13" i="2" s="1"/>
  <c r="H12" i="2" s="1"/>
  <c r="L61" i="5"/>
  <c r="L55" i="5" s="1"/>
  <c r="K63" i="5"/>
  <c r="P63" i="5"/>
  <c r="O63" i="5" s="1"/>
  <c r="K67" i="5"/>
  <c r="P67" i="5"/>
  <c r="O67" i="5" s="1"/>
  <c r="P71" i="5"/>
  <c r="O71" i="5" s="1"/>
  <c r="K71" i="5"/>
  <c r="K62" i="5"/>
  <c r="P62" i="5"/>
  <c r="O62" i="5" s="1"/>
  <c r="P66" i="5"/>
  <c r="O66" i="5" s="1"/>
  <c r="K66" i="5"/>
  <c r="P70" i="5"/>
  <c r="O70" i="5" s="1"/>
  <c r="K70" i="5"/>
  <c r="K61" i="5"/>
  <c r="P65" i="5"/>
  <c r="O65" i="5" s="1"/>
  <c r="K65" i="5"/>
  <c r="K69" i="5"/>
  <c r="P69" i="5"/>
  <c r="O69" i="5" s="1"/>
  <c r="K64" i="5"/>
  <c r="P64" i="5"/>
  <c r="O64" i="5" s="1"/>
  <c r="K68" i="5"/>
  <c r="P68" i="5"/>
  <c r="O68" i="5" s="1"/>
  <c r="R15" i="2"/>
  <c r="R14" i="2" s="1"/>
  <c r="N13" i="5"/>
  <c r="M13" i="5"/>
  <c r="N27" i="2"/>
  <c r="R27" i="2" s="1"/>
  <c r="Q27" i="2" s="1"/>
  <c r="N26" i="2"/>
  <c r="N28" i="2"/>
  <c r="A4" i="13"/>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K55" i="5" l="1"/>
  <c r="K54" i="5" s="1"/>
  <c r="K14" i="5" s="1"/>
  <c r="L54" i="5"/>
  <c r="N25" i="2"/>
  <c r="N20" i="2" s="1"/>
  <c r="P61" i="5"/>
  <c r="Q13" i="5"/>
  <c r="R13" i="5"/>
  <c r="M27" i="2"/>
  <c r="R26" i="2"/>
  <c r="Q15" i="2"/>
  <c r="Q14" i="2" s="1"/>
  <c r="M26" i="2"/>
  <c r="M25" i="2" s="1"/>
  <c r="M20" i="2" s="1"/>
  <c r="M28" i="2"/>
  <c r="R28" i="2"/>
  <c r="Q28" i="2" s="1"/>
  <c r="K13" i="5" l="1"/>
  <c r="O61" i="5"/>
  <c r="O55" i="5" s="1"/>
  <c r="O54" i="5" s="1"/>
  <c r="P55" i="5"/>
  <c r="P54" i="5" s="1"/>
  <c r="R25" i="2"/>
  <c r="R20" i="2" s="1"/>
  <c r="N13" i="2"/>
  <c r="N12" i="2" s="1"/>
  <c r="M13" i="2"/>
  <c r="M12" i="2" s="1"/>
  <c r="Q26" i="2"/>
  <c r="Q25" i="2" s="1"/>
  <c r="Q20" i="2" s="1"/>
  <c r="O14" i="5" l="1"/>
  <c r="O13" i="5" s="1"/>
  <c r="P14" i="5"/>
  <c r="P13" i="5" s="1"/>
  <c r="R13" i="2"/>
  <c r="R12" i="2" s="1"/>
  <c r="Q13" i="2"/>
  <c r="Q12" i="2" s="1"/>
  <c r="L100" i="5"/>
  <c r="L94" i="5" s="1"/>
  <c r="P12" i="5" l="1"/>
  <c r="L93" i="5"/>
  <c r="L14" i="5" s="1"/>
  <c r="L13" i="5" s="1"/>
  <c r="L138" i="5"/>
  <c r="L134" i="5" s="1"/>
  <c r="M138" i="5"/>
  <c r="M134" i="5" s="1"/>
  <c r="M12" i="5" s="1"/>
  <c r="P138" i="5"/>
  <c r="P134" i="5" s="1"/>
  <c r="O138" i="5"/>
  <c r="O134" i="5" s="1"/>
  <c r="O12" i="5" s="1"/>
  <c r="R138" i="5"/>
  <c r="R134" i="5" s="1"/>
  <c r="R12" i="5" s="1"/>
  <c r="N138" i="5"/>
  <c r="N134" i="5" s="1"/>
  <c r="N12" i="5" s="1"/>
  <c r="Q138" i="5"/>
  <c r="Q134" i="5" s="1"/>
  <c r="Q12" i="5" s="1"/>
  <c r="K138" i="5"/>
  <c r="K134" i="5" s="1"/>
  <c r="K12" i="5" s="1"/>
  <c r="T12" i="5" s="1"/>
  <c r="L12" i="5" l="1"/>
  <c r="G112" i="2"/>
</calcChain>
</file>

<file path=xl/sharedStrings.xml><?xml version="1.0" encoding="utf-8"?>
<sst xmlns="http://schemas.openxmlformats.org/spreadsheetml/2006/main" count="2113" uniqueCount="508">
  <si>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</si>
  <si>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</si>
  <si>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</si>
  <si>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</si>
  <si>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</si>
  <si>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</si>
  <si>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</si>
  <si>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</si>
  <si>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</si>
  <si>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</si>
  <si>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</si>
  <si>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</si>
  <si>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</si>
  <si>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</si>
  <si>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</si>
  <si>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</si>
  <si>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</si>
  <si>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</si>
  <si>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</si>
  <si>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Ngân sách trung ương bổ sung có mục tiêu</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</si>
  <si>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</si>
  <si>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</si>
  <si>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</si>
  <si>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</si>
  <si>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</si>
  <si>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</si>
  <si>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</si>
  <si>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</si>
  <si>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</si>
  <si>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</si>
  <si>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</si>
  <si>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</si>
  <si>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</si>
  <si>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</si>
  <si>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</si>
  <si>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</si>
  <si>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</si>
  <si>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</si>
  <si>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</si>
  <si>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</si>
  <si>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</si>
  <si>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</si>
  <si>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</si>
  <si>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</si>
  <si>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</si>
  <si>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</si>
  <si>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</si>
  <si>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</si>
  <si>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</si>
  <si>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</si>
  <si>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</si>
  <si>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</si>
  <si>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</si>
  <si>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</si>
  <si>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</si>
  <si>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</si>
  <si>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</si>
  <si>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</si>
  <si>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</si>
  <si>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</si>
  <si>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</si>
  <si>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</si>
  <si>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</si>
  <si>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</si>
  <si>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</si>
  <si>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</si>
  <si>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</si>
  <si>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NGUỒN CÂN ĐỐI NSĐP THEO TIÊU CHÍ, ĐỊNH MỨC</t>
  </si>
  <si>
    <t>NHIỆM VỤ QUY HOẠCH</t>
  </si>
  <si>
    <t>III</t>
  </si>
  <si>
    <t>Trong đó: vốn NSĐP</t>
  </si>
  <si>
    <t>Trong đó: Vốn NSĐP</t>
  </si>
  <si>
    <t>NGUỒN THU TIỀN SỬ DỤNG ĐẤT</t>
  </si>
  <si>
    <t>Phân loại tương tự như Mục A</t>
  </si>
  <si>
    <t>B</t>
  </si>
  <si>
    <t>NGUỒN THU SỐ KIẾN THIẾT</t>
  </si>
  <si>
    <t>C</t>
  </si>
  <si>
    <t>(dành cho UBND các huyện, thành phố)</t>
  </si>
  <si>
    <t>(dành cho các Sở, ban, ngành, UBND các huyện, thành phố)</t>
  </si>
  <si>
    <t>(dành cho các Sở, ban, ngành)</t>
  </si>
  <si>
    <t>VỐN PHÂN CẤP CHO NGÂN SÁCH CẤP HUYỆN</t>
  </si>
  <si>
    <t>VỐN ĐẦU TƯ TỪ NGÂN SÁCH CẤP TỈNH</t>
  </si>
  <si>
    <t>A.1</t>
  </si>
  <si>
    <t>A.2</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</si>
  <si>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</si>
  <si>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</si>
  <si>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</si>
  <si>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</si>
  <si>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</si>
  <si>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</si>
  <si>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</si>
  <si>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</si>
  <si>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</si>
  <si>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</si>
  <si>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</si>
  <si>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</si>
  <si>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</si>
  <si>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</si>
  <si>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</si>
  <si>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</si>
  <si>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</si>
  <si>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</si>
  <si>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</si>
  <si>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</si>
  <si>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</si>
  <si>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</si>
  <si>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</si>
  <si>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</si>
  <si>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</si>
  <si>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</si>
  <si>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</si>
  <si>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</si>
  <si>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</si>
  <si>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</si>
  <si>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</si>
  <si>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</si>
  <si>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</si>
  <si>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</si>
  <si>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</si>
  <si>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</si>
  <si>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</si>
  <si>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</si>
  <si>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</si>
  <si>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</si>
  <si>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</si>
  <si>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</si>
  <si>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</si>
  <si>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</si>
  <si>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</si>
  <si>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</si>
  <si>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</si>
  <si>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</si>
  <si>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</si>
  <si>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</si>
  <si>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</si>
  <si>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</si>
  <si>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</si>
  <si>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</si>
  <si>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</si>
  <si>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</si>
  <si>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</si>
  <si>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</si>
  <si>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</si>
  <si>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</si>
  <si>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</si>
  <si>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</si>
  <si>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</si>
  <si>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</si>
  <si>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</si>
  <si>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</si>
  <si>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</si>
  <si>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</si>
  <si>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</si>
  <si>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</si>
  <si>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</si>
  <si>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</si>
  <si>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</si>
  <si>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</si>
  <si>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</si>
  <si>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</si>
  <si>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</si>
  <si>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</si>
  <si>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</si>
  <si>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</si>
  <si>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</si>
  <si>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</si>
  <si>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</si>
  <si>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</si>
  <si>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</si>
  <si>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</si>
  <si>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</si>
  <si>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</si>
  <si>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</si>
  <si>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</si>
  <si>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</si>
  <si>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</si>
  <si>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</si>
  <si>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</si>
  <si>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</si>
  <si>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</si>
  <si>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</si>
  <si>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</si>
  <si>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</si>
  <si>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</si>
  <si>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</si>
  <si>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</si>
  <si>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</si>
  <si>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</si>
  <si>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</si>
  <si>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</si>
  <si>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</si>
  <si>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</si>
  <si>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</si>
  <si>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</si>
  <si>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</si>
  <si>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</si>
  <si>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</si>
  <si>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</si>
  <si>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</si>
  <si>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</si>
  <si>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</si>
  <si>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</si>
  <si>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</si>
  <si>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</si>
  <si>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</si>
  <si>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</si>
  <si>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</si>
  <si>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</si>
  <si>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</si>
  <si>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</si>
  <si>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</si>
  <si>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</si>
  <si>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</si>
  <si>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</si>
  <si>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</si>
  <si>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</si>
  <si>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</si>
  <si>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</si>
  <si>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</si>
  <si>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</si>
  <si>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</si>
  <si>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</si>
  <si>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</si>
  <si>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</si>
  <si>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</si>
  <si>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</si>
  <si>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</si>
  <si>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</si>
  <si>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</si>
  <si>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</si>
  <si>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</si>
  <si>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</si>
  <si>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</si>
  <si>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</si>
  <si>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</si>
  <si>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</si>
  <si>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</si>
  <si>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</si>
  <si>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</si>
  <si>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</si>
  <si>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</si>
  <si>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</si>
  <si>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t>CHI TIẾT DỰ KIẾN KẾ HOẠCH ĐẦU TƯ CÔNG TRUNG HẠN GIAI ĐOẠN 2021 - 2025 
VỐN NGÂN SÁCH TRUNG ƯƠNG BỔ SUNG CÓ MỤC TIÊU CHO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</si>
  <si>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</si>
  <si>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</si>
  <si>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Tơi</t>
  </si>
  <si>
    <t>2021-</t>
  </si>
  <si>
    <t>Xã Ia Dom</t>
  </si>
  <si>
    <t>Xã Ia Đal</t>
  </si>
  <si>
    <t>Khu nghĩa trang huyện</t>
  </si>
  <si>
    <t>Khu xử lý rác thải tập trung</t>
  </si>
  <si>
    <t xml:space="preserve">Nhà văn hóa trung tâm và sân vận động trung tâm huyện </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</si>
  <si>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</si>
  <si>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</si>
  <si>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</si>
  <si>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</si>
  <si>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Lập đề cương và nhiệm vụ quy hoạch sử dụng đất năm 2021 đến năm 2025</t>
  </si>
  <si>
    <t>Huyện Ia H'Drai</t>
  </si>
  <si>
    <t>Kế hoạch sử dụng đất năm 2022</t>
  </si>
  <si>
    <t>Kế hoạch sử dụng đất năm 2023</t>
  </si>
  <si>
    <t>Kế hoạch sử dụng đất năm 2024</t>
  </si>
  <si>
    <t>Kế hoạch sử dụng đất năm 2025</t>
  </si>
  <si>
    <t xml:space="preserve">Thống kê tình hình sử dụng đất  </t>
  </si>
  <si>
    <t>Quy hoạch chung xây dựng nông thôn mới giai đoạn 2021-2025 trên địa bàn xã Ia Tơi</t>
  </si>
  <si>
    <t>Quy hoạch chung xây dựng nông thôn mới giai đoạn 2021-2025 trên địa bàn xã Dom</t>
  </si>
  <si>
    <t>Quy hoạch chung xây dựng nông thôn mới giai đoạn 2021-2025 trên địa bàn xã Ia Đal</t>
  </si>
  <si>
    <t>Xã Ia Tơi</t>
  </si>
  <si>
    <t>Hỗ trợ người có công với cách mạng về nhà ở theo Quyết định số 22/2013/QĐ-TTg</t>
  </si>
  <si>
    <t xml:space="preserve">Chương trình mục tiêu quốc gia </t>
  </si>
  <si>
    <t xml:space="preserve">Chương trình mục tiêu quốc gia xây dựng nông thôn mới </t>
  </si>
  <si>
    <t>Ngân sách địa phương</t>
  </si>
  <si>
    <t>Nguồn vốn người dân và huy đông khác</t>
  </si>
  <si>
    <t xml:space="preserve">Đường GTNT đi điểm dân cư 41 mở rộng </t>
  </si>
  <si>
    <t>Thôn 2, xã Ia Dom</t>
  </si>
  <si>
    <t>Thôn 3, xã Ia Dom</t>
  </si>
  <si>
    <t>Thôn 1, xã Ia Dom</t>
  </si>
  <si>
    <t>Thôn Ia Muung, xã Ia Dom</t>
  </si>
  <si>
    <t>Đường GTNT thôn 1</t>
  </si>
  <si>
    <t>Đường GTNT thôn 1 (Điểm dân cư số 34 - giai đoạn 1)</t>
  </si>
  <si>
    <t>Đường GTNT thôn Chư Hem (Xóm Dốc Đỏ)</t>
  </si>
  <si>
    <t>Nhà văn hóa thôn 8</t>
  </si>
  <si>
    <t>Nhà văn hóa thôn 4</t>
  </si>
  <si>
    <t>Nhà văn hóa thôn 6</t>
  </si>
  <si>
    <t>Đường GTNT thôn 1 (Điểm dân cư số 34 - giai đoạn 2)</t>
  </si>
  <si>
    <t xml:space="preserve">Chương trình mục tiêu quốc gia giảm nghèo bền vững </t>
  </si>
  <si>
    <t>Vốn 135</t>
  </si>
  <si>
    <t>Vốn 30a</t>
  </si>
  <si>
    <t>TỔNG SỐ (A+B)</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</si>
  <si>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</si>
  <si>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</si>
  <si>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</si>
  <si>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</si>
  <si>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</si>
  <si>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</si>
  <si>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</si>
  <si>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</si>
  <si>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</si>
  <si>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</si>
  <si>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</si>
  <si>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</si>
  <si>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</si>
  <si>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</si>
  <si>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</si>
  <si>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</si>
  <si>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</si>
  <si>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</si>
  <si>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</si>
  <si>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</si>
  <si>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</si>
  <si>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</si>
  <si>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</si>
  <si>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</si>
  <si>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</si>
  <si>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</si>
  <si>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</si>
  <si>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</si>
  <si>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</si>
  <si>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</si>
  <si>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</si>
  <si>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</si>
  <si>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</si>
  <si>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</si>
  <si>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</si>
  <si>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</si>
  <si>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</si>
  <si>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</si>
  <si>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</si>
  <si>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2022-</t>
  </si>
  <si>
    <t>2023-</t>
  </si>
  <si>
    <t>2024-</t>
  </si>
  <si>
    <t>Khảo sát địa hình (tỷ lệ 1/500) và lập quy hoạch chi tiết trung tâm hành chính xã Ia Đal</t>
  </si>
  <si>
    <t>Khảo sát địa hình (tỷ lệ 1/500) và lập quy hoạch chi tiết trung tâm hành chính xã Ia Dom</t>
  </si>
  <si>
    <t xml:space="preserve">xã Ia Tơi </t>
  </si>
  <si>
    <t>huyện Ia H'Drai</t>
  </si>
  <si>
    <t xml:space="preserve">Hồ chứa nước Thôn 3, xã Ia Đal, huyện Ia H’Drai </t>
  </si>
  <si>
    <t>Đoạn nối tiếp</t>
  </si>
  <si>
    <t>Thực hiện chi nhiệm vụ đo đạc, cấp giấy chứng nhận quản lý đất đai</t>
  </si>
  <si>
    <t xml:space="preserve">THỰC HIỆN DỰ ÁN </t>
  </si>
  <si>
    <t>Xây dựng bãi đỗ xe trước chợ trung tâm huyện</t>
  </si>
  <si>
    <t xml:space="preserve">Công trình Đường ĐĐT31 </t>
  </si>
  <si>
    <t xml:space="preserve">Công trình Đường ĐĐT32 </t>
  </si>
  <si>
    <t xml:space="preserve">Công trình Đường ĐĐT36 </t>
  </si>
  <si>
    <t xml:space="preserve">Công trình Đường ĐĐT37 </t>
  </si>
  <si>
    <t xml:space="preserve">Công trình Đường ĐĐT06 </t>
  </si>
  <si>
    <t xml:space="preserve">Công trình Đường ĐĐT04 </t>
  </si>
  <si>
    <t>Công trình Đường ĐĐT05</t>
  </si>
  <si>
    <t>Công trình Đường ĐĐT21</t>
  </si>
  <si>
    <t>Công trình Đường ĐĐT22</t>
  </si>
  <si>
    <t>Công trình Đường ĐĐT23</t>
  </si>
  <si>
    <t xml:space="preserve">Công trình Đường ĐĐT24 </t>
  </si>
  <si>
    <t>Công trình Đường ĐTB 01</t>
  </si>
  <si>
    <t>Công trình Đường ĐTB 02</t>
  </si>
  <si>
    <t>Công trình Đường ĐTB 03</t>
  </si>
  <si>
    <t>Công trình Đường ĐTB 04</t>
  </si>
  <si>
    <t>Công trình Đường ĐTB 05</t>
  </si>
  <si>
    <t>Công trình Đường ĐTB 06</t>
  </si>
  <si>
    <t>Công trình Đường ĐTB 07</t>
  </si>
  <si>
    <t>Công trình Đường ĐTB 08</t>
  </si>
  <si>
    <t>Công trình Đường ĐTB 09</t>
  </si>
  <si>
    <t>Công trình Đường ĐTB 10</t>
  </si>
  <si>
    <t xml:space="preserve">Hồ chứa nước Suối Lau </t>
  </si>
  <si>
    <t>Xã Ia Ia Đal</t>
  </si>
  <si>
    <t>Quy hoạch chi tiết điểm dân cư 45 mở rộng</t>
  </si>
  <si>
    <t>Trường mầm non Măng non (04 phòng học và phòng chức năng)</t>
  </si>
  <si>
    <t>Trường TH-THCS Nguyễn Du (06 phòng chức năng( thiết bị, thí nghiệm, thư viện, bộ môn))</t>
  </si>
  <si>
    <t>Đường giao thông đi nghĩa trang thôn 7</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</si>
  <si>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</si>
  <si>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</si>
  <si>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Đường từ thôn 1 đi thôn 9 xã Ia Tơi</t>
  </si>
  <si>
    <t>Đường giao thông nông thôn đi khu sản xuất số 1 thôn 7</t>
  </si>
  <si>
    <t>Nhà văn hóa thôn 1</t>
  </si>
  <si>
    <t>Đường vào khu sản xuất thôn 1 (đoạn đấu nối QL 14C bên trái).</t>
  </si>
  <si>
    <t>Điểm trường mầm non thôn Ia Dơr</t>
  </si>
  <si>
    <t>Đường vào khu sản xuất thôn 7 (đoạn đấu nối QL 14C bên phải).</t>
  </si>
  <si>
    <t>Đường vào khu sản xuất thôn 9 (đoạn đấu nối TL 675A trước nhà Sinh hoạt thôn 9)</t>
  </si>
  <si>
    <t>Đường giao thông nội bộ thôn 1 (đi khu tiểu thủ cộng nghiệp).</t>
  </si>
  <si>
    <t>Đường giao thông nội bộ thôn 1</t>
  </si>
  <si>
    <t xml:space="preserve">Dự án Mở rộng Quốc lộ 14C (đoạn từ N2-N5) </t>
  </si>
  <si>
    <t>Trường TH-THCS Nguyễn Tất Thành (phòng học, phòng thiết bị, thư viện, bếp ăn, nhà công vụ, nhà bán trú)</t>
  </si>
  <si>
    <t>Trường mầm non Hoa Mai (phòng học và phòng chức năng,  bếp ăn một chiều và nhà công vụ)</t>
  </si>
  <si>
    <t>Trường TH-THCS Nguyễn Du (phòng học, bếp ăn, nhà bán trú)</t>
  </si>
  <si>
    <t>Trường mầm non Tuổi Ngọc (phòng học, phòng chức năng, bếp ăn, nhà công vụ)</t>
  </si>
  <si>
    <t>Trường TH-THCS Hùng Vương (Nhà công vụ, phòng chức năng, bếp ăn)</t>
  </si>
  <si>
    <t>Trường mầm non Măng Non (bếp ăn, nhà công vụ)</t>
  </si>
  <si>
    <t xml:space="preserve">Trụ sở Trung tâm dịch vụ nông nghiệp </t>
  </si>
  <si>
    <t>Đầu tư lưới điện hạ thế đi các thôn</t>
  </si>
  <si>
    <t>Thôn 7, xã Ia Tơi</t>
  </si>
  <si>
    <t xml:space="preserve"> Xã Ia Tơi</t>
  </si>
  <si>
    <t>Thôn 1, xã Ia Tơi</t>
  </si>
  <si>
    <t>Thôn 3, xã Ia Đal</t>
  </si>
  <si>
    <t>Thôn 6, xã Ia Đal</t>
  </si>
  <si>
    <t>Thôn 5, xã Ia Đal</t>
  </si>
  <si>
    <t>Thôn 9, xã Ia Tơi</t>
  </si>
  <si>
    <t>Thôn 1, xã Ia Đal</t>
  </si>
  <si>
    <t>Thôn Chư Hem, xã Ia Đal</t>
  </si>
  <si>
    <t>Thôn Ia Dơr, xã Ia Tơi</t>
  </si>
  <si>
    <t>Biểu mẫu số 01</t>
  </si>
  <si>
    <t>Nhà bia tưởng niệm liệt sỹ huyện Ia H'Drai</t>
  </si>
  <si>
    <t>2021-2023</t>
  </si>
  <si>
    <t>2021-2025</t>
  </si>
  <si>
    <t>Xây dựng điểm dân cư số 64 (Trung tâm hành chính xã VI) thuộc xã Ia Tơi để thực hiện đề án di dân, bố trí, sắp xếp dân cư trên địa bàn huyện Ia H'Drai</t>
  </si>
  <si>
    <t>Cầu Drai (đường giao thông nối trung tâm hành chính huyện với đường tuần ra biên giới tại khu vực Hồ Le)</t>
  </si>
  <si>
    <t>2016-2020</t>
  </si>
  <si>
    <t>1295; 31/10/2016
1178; 24/10/2019</t>
  </si>
  <si>
    <t>670; 27/9/2018
02; 08/01/2019</t>
  </si>
  <si>
    <t>Sữa chữa trụ sở Mặt trận tổ quốc Việt Nam huyện Ia H'Drai</t>
  </si>
  <si>
    <t>Công trình Đường ĐĐT27</t>
  </si>
  <si>
    <t>Công trình Đường ĐĐT30 nối dài</t>
  </si>
  <si>
    <t>Dự án đầu tư kết cấu hạ tầng điểm dân cư số 20, xã Ia Đal</t>
  </si>
  <si>
    <t>xã Ia Đal</t>
  </si>
  <si>
    <t>Đường giao thông nông thôn liên thôn thôn 3 thuộc Nông trường I công ty Duy tân, xã Ia Dom.(Các đoạn còn lại trừ các đoạn đổ bê tông)</t>
  </si>
  <si>
    <t>Công trình: Cấp nước sinh hoạt tập trung tại thôn 1, xã Ia Dom ( Tổ 1)</t>
  </si>
  <si>
    <t>Công trình: Cấp nước sinh hoạt tập trung tại thôn 1, xã Ia Dom ( Tổ 3)</t>
  </si>
  <si>
    <t>Công trình: Cấp nước sinh hoạt tập trung tại thôn 4, xã Ia Dom (Khu vực bãi đá)</t>
  </si>
  <si>
    <t>5</t>
  </si>
  <si>
    <t>Công trình: Cấp nước sinh hoạt tập trung tại thôn 1, xã Ia Dom ( Khu vực khu dân sinh đọi sản xuất 11)</t>
  </si>
  <si>
    <t>6</t>
  </si>
  <si>
    <t xml:space="preserve">Đường vào liên thôn từ Quốc 14C vào khu dân cư NT1-Duy Tân,  thôn 3, xã Ia Dom 
</t>
  </si>
  <si>
    <t>Thôn 4, xã Ia Dom</t>
  </si>
  <si>
    <t>Đường giao thông nông thôn liên thôn thôn 3 thuộc Nông trường I công ty Duy tân, xã Ia Dom. (Đoạn nối tiếp từ cầu bãi chuối-đến điểm dầu của khu dân cư ở). ( 6 vị trí trên tuyến)</t>
  </si>
  <si>
    <t>Đường vào nghĩa trang xã Ia Dom</t>
  </si>
  <si>
    <t xml:space="preserve">Đường vào khu sản xuất số 1 thôn 1, xã Ia Dom. (Đoạn nối tiếp từ nhà máy nước đến chân thác)
</t>
  </si>
  <si>
    <t xml:space="preserve">Đường từ Đồn biên phòng Ia Dom vào trung tâm thôn 3.
</t>
  </si>
  <si>
    <t xml:space="preserve">Đường vào khu sản xuất số 1 thôn Ia Muung, xã Ia Dom.(Đoạn khu 14 hộ).
</t>
  </si>
  <si>
    <t>7</t>
  </si>
  <si>
    <t xml:space="preserve">Đường vào khu sản xuất 3 thôn 2, xã Ia Dom (Đối diện nhà ông Hiếu).
</t>
  </si>
  <si>
    <t>8</t>
  </si>
  <si>
    <t xml:space="preserve">Đường vào khu sản xuất 2 thôn Ia Muung, xã Ia Dom (Khu vực trên cầu suối cọp)
</t>
  </si>
  <si>
    <t>9</t>
  </si>
  <si>
    <t xml:space="preserve">Đường vào khu sản xuất 2 thôn Ia Muung, xã Ia Dom (Vào điểm trường Mầm non Ia Muung).
</t>
  </si>
  <si>
    <t>2025-</t>
  </si>
  <si>
    <t>San ủi Nghĩa trang xã Ia Đal</t>
  </si>
  <si>
    <t>Đầu tư đường GTNT thôn 5</t>
  </si>
  <si>
    <t xml:space="preserve">Đầu tư đường GTNT  thôn Ia Der </t>
  </si>
  <si>
    <t>Đầu tư hệ thống nước sạch tại thôn 6</t>
  </si>
  <si>
    <t>San ủi bãi tập kết rác thải rắn tại thôn 3</t>
  </si>
  <si>
    <t>Thôn 1, Ia Đal</t>
  </si>
  <si>
    <t>thôn Ia Der, xã Ia Đal</t>
  </si>
  <si>
    <t>Đường GTNT thôn Ia Der (đội 1 đến đội 2 - Chi nhánh 716)</t>
  </si>
  <si>
    <t>Xây dựng Nhà Văn hóa thôn1</t>
  </si>
  <si>
    <t>Xây dựng Nhà Văn hóa thôn 2</t>
  </si>
  <si>
    <t>Đường GTNT thôn 2</t>
  </si>
  <si>
    <t>Xây dựng Nhà Văn hóa thôn 5</t>
  </si>
  <si>
    <t>Nhà văn hóa thôn Ia Đal</t>
  </si>
  <si>
    <t>Đường GTNT điểm dân cư 20 - Thôn 7 (giai đoạn 2)</t>
  </si>
  <si>
    <t>Đường GTNT thôn 5 (Điểm dân cư đội 2 - Chi  Nhánh 716)</t>
  </si>
  <si>
    <t>Đường GTNT điểm dân cư 20 - Thôn 7 (giai đoạn 3)</t>
  </si>
  <si>
    <t>thôn 4, xã Ia Đal</t>
  </si>
  <si>
    <t>thôn 5, xã Ia Đal</t>
  </si>
  <si>
    <t>thôn Ia Đal</t>
  </si>
  <si>
    <t>thôn 7</t>
  </si>
  <si>
    <t>thôn 6</t>
  </si>
  <si>
    <t>Thực hiện theo hình thức đầu tư</t>
  </si>
  <si>
    <t>Trụ sở làm việc Huyện ủy, HĐND-UBND, Mặt trận đoàn thể và các công trình phụ trợ huyện Ia H'Drai</t>
  </si>
  <si>
    <t>Đầu tư xây dựng các tuyến đường ĐĐT 02, ĐĐT 03, ĐĐT 08 - Khu trung tâm hành chính huyện Ia H'Drai</t>
  </si>
  <si>
    <t>Cấp nước sinh hoạt trung tâm huyện Ia H'Drai</t>
  </si>
  <si>
    <t>477-14/7/2015
487-06/05/2016</t>
  </si>
  <si>
    <t>478-14/07/2015
305-31/03/2016</t>
  </si>
  <si>
    <t>476-14/07/2015
279-30/03/2016</t>
  </si>
  <si>
    <t>Công trình Thủy lợi Hồ chứa nước xã IV (thôn 1, thôn 2, xã Ia Đal, huyện Ia H'Drai)</t>
  </si>
  <si>
    <t>2019-2021</t>
  </si>
  <si>
    <t>880; 23/8/2019</t>
  </si>
  <si>
    <t>Đường giao thông Từ Cầu Drai đến Đường tuần tra Biên giới tại khu vực Hồ Le (Đoạn  Km7+315 - Km12+00)</t>
  </si>
  <si>
    <t>497; 30/10/2019</t>
  </si>
  <si>
    <t>292; 31/7/2019</t>
  </si>
  <si>
    <t>188; 22/4/2020</t>
  </si>
  <si>
    <t>438; 15/10/2019</t>
  </si>
  <si>
    <t>185; 22/4/2020</t>
  </si>
  <si>
    <t>Xây dựng Nhà Văn hóa thôn 7</t>
  </si>
  <si>
    <t>Đầu tư đường GTNT thôn 4 đi thôn Chư Hem (Giai đoạn 2)</t>
  </si>
  <si>
    <t>Đường GTNT thôn 5 (giai đoạn 1)</t>
  </si>
  <si>
    <t>Đường GTNT thôn 3 (giai đoạn 1)</t>
  </si>
  <si>
    <t>Đầu tư đường GTNT thôn 4 đi thôn Chư Hem (Giai đoạn 3)</t>
  </si>
  <si>
    <t>Đầu tư hệ thống lưới điện hạ thế tại các thôn 1</t>
  </si>
  <si>
    <t>thôn 3 xã Ia Đal</t>
  </si>
  <si>
    <t>thôn 1 xã Ia Đal</t>
  </si>
  <si>
    <t>thôn 2 xã Ia Đal</t>
  </si>
  <si>
    <t>thôn 7 xã Ia Đal</t>
  </si>
  <si>
    <t>thôn 8 xã Ia Đal</t>
  </si>
  <si>
    <t>Thôn 1 xã Ia Đal</t>
  </si>
  <si>
    <t>Đầu tư hệ thống lưới điện hạ thế tại các thôn 7</t>
  </si>
  <si>
    <t>Thôn 7 xã Ia Đal</t>
  </si>
  <si>
    <t>Thôn Ia Der, xã Ia Đal</t>
  </si>
  <si>
    <t>Sửa chữa trung tâm bồi dưỡng chính trị huyện Ia H’Drai</t>
  </si>
  <si>
    <t>Thôn 7, xã Ia Đal</t>
  </si>
  <si>
    <t>Cấp nước sinh hoạt điểm dân cư thôn 3, thôn 4 xã Ia Đal</t>
  </si>
  <si>
    <t>TỔNG SỐ (A+B+C)</t>
  </si>
  <si>
    <t>Theo hình thực nhà nước và ngân dân cùng làm, vốn tỉnh 12.000 triệu đồng, vốn ngân sách huyện: 3.429 triệu đồng, vốn dân góp: 1.714 triệu đồng</t>
  </si>
  <si>
    <t>Nâng cấp, sửa chữa Trung tâm Văn hóa –Thể thao –Du lịch và Truyền thông</t>
  </si>
  <si>
    <t>Đường giao thông nông thôn liên thôn, thôn 3  xã Ia Dom thuộc Nông trường I công ty Duy tân, (Đoạn từ sau nhà máy mủ - cầu gần bãi chuối) (5 vị trí trên tuyến).</t>
  </si>
  <si>
    <t>Phần đối ứng ngân sách huyện</t>
  </si>
  <si>
    <t>Chưa có nội dung</t>
  </si>
  <si>
    <t>(Nội dung khác)</t>
  </si>
  <si>
    <t>Mở rộng cầu Suối Đá</t>
  </si>
  <si>
    <t>2021-2026</t>
  </si>
  <si>
    <t>Công trình Đường ĐĐT33</t>
  </si>
  <si>
    <t>Cầu suối đá đi huyện đội</t>
  </si>
  <si>
    <t xml:space="preserve"> Bổ sung mới</t>
  </si>
  <si>
    <t xml:space="preserve">Hỗ trợ đầu tư xây dựng cụm công nghiệp </t>
  </si>
  <si>
    <t xml:space="preserve">Huyện Ia H'Drai </t>
  </si>
  <si>
    <t>Mới bổ sung 7.200 triệu đồng</t>
  </si>
  <si>
    <t>Mới bổ sung 10.000 triệu đồng và 2.000 triệu đồng</t>
  </si>
  <si>
    <t>Mới bổ sung thêm 2.295,69 triệu đồng và 1.381,95 triệu đồng</t>
  </si>
  <si>
    <t>Đường giao thông nông thôn số 4, thôn 1 xã Ia Tơi (Giai đoạn 2)</t>
  </si>
  <si>
    <t>490; 23/10/2020</t>
  </si>
  <si>
    <t>Phân cấp đầu tư chỉnh trang đô thị 
Đầu tư vỉa hè, cây xanh các tuyến đường (ĐĐT04; ĐĐT05; ĐĐT07; ĐĐT09; ĐĐT10; ĐĐT11; ĐĐT12; ĐĐT15; ĐĐT16; ĐĐT17; ĐĐT18)</t>
  </si>
  <si>
    <t>(Kèm theo Tờ trình số 200 /TTr-UBND ngày  06 / 12 /2020 của Ủy ban nhân dân huyện Ia H'Drai)</t>
  </si>
  <si>
    <t>(Kèm theo Tờ trình số 200  /TTr-UBND ngày  06/  12/2020 của Ủy ban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</si>
</sst>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þ&quot;_-;\-* #,##0\ &quot;þ&quot;_-;_-* &quot;-&quot;\ &quot;þ&quot;_-;_-@_-"/>
    <numFmt numFmtId="165" formatCode="_-* #,##0.00\ _þ_-;\-* #,##0.00\ _þ_-;_-* &quot;-&quot;??\ _þ_-;_-@_-"/>
    <numFmt numFmtId="166" formatCode="_-* #,##0\ _₫_-;\-* #,##0\ _₫_-;_-* &quot;-&quot;\ _₫_-;_-@_-"/>
    <numFmt numFmtId="167" formatCode="_-* #,##0.00\ _₫_-;\-* #,##0.00\ _₫_-;_-* &quot;-&quot;??\ _₫_-;_-@_-"/>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_-* #,##0_-;\-* #,##0_-;_-* &quot;-&quot;_-;_-@_-"/>
    <numFmt numFmtId="176" formatCode="_-* #,##0.00_-;\-* #,##0.00_-;_-* &quot;-&quot;??_-;_-@_-"/>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s>
  <fonts count="252">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10"/>
      <color rgb="FFFF0000"/>
      <name val="Times New Roman"/>
      <family val="1"/>
    </font>
    <font>
      <sz val="10"/>
      <color theme="1"/>
      <name val="Times New Roman"/>
      <family val="1"/>
    </font>
    <font>
      <sz val="9"/>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68"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69" fontId="30" fillId="0" borderId="18" applyFont="0" applyBorder="0"/>
    <xf numFmtId="169" fontId="31" fillId="0" borderId="0" applyProtection="0"/>
    <xf numFmtId="169" fontId="32" fillId="0" borderId="18" applyFont="0" applyBorder="0"/>
    <xf numFmtId="0" fontId="33" fillId="0" borderId="0"/>
    <xf numFmtId="170" fontId="34" fillId="0" borderId="0" applyFont="0" applyFill="0" applyBorder="0" applyAlignment="0" applyProtection="0"/>
    <xf numFmtId="0" fontId="35" fillId="0" borderId="0" applyFont="0" applyFill="0" applyBorder="0" applyAlignment="0" applyProtection="0"/>
    <xf numFmtId="171" fontId="9" fillId="0" borderId="0" applyFont="0" applyFill="0" applyBorder="0" applyAlignment="0" applyProtection="0"/>
    <xf numFmtId="172"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4" fontId="33" fillId="0" borderId="0" applyFont="0" applyFill="0" applyBorder="0" applyAlignment="0" applyProtection="0"/>
    <xf numFmtId="175" fontId="39" fillId="0" borderId="0" applyFont="0" applyFill="0" applyBorder="0" applyAlignment="0" applyProtection="0"/>
    <xf numFmtId="176"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5"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0"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76"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75"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76"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5"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1" fillId="0" borderId="0" applyProtection="0"/>
    <xf numFmtId="179" fontId="31" fillId="0" borderId="0" applyProtection="0"/>
    <xf numFmtId="179" fontId="31" fillId="0" borderId="0" applyProtection="0"/>
    <xf numFmtId="0" fontId="28" fillId="0" borderId="0" applyProtection="0"/>
    <xf numFmtId="168"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69"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69"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75"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41" fontId="98" fillId="0" borderId="0" applyFont="0" applyFill="0" applyBorder="0" applyAlignment="0" applyProtection="0"/>
    <xf numFmtId="175"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7"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240"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7" fontId="31" fillId="0" borderId="0" applyFont="0" applyFill="0" applyBorder="0" applyAlignment="0" applyProtection="0"/>
    <xf numFmtId="167"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6"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31" fillId="0" borderId="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0" fontId="4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76"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76" fontId="9" fillId="0" borderId="0" applyFont="0" applyFill="0" applyBorder="0" applyAlignment="0" applyProtection="0"/>
    <xf numFmtId="176"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76"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75" fontId="112" fillId="0" borderId="0" applyFont="0" applyFill="0" applyBorder="0" applyAlignment="0" applyProtection="0"/>
    <xf numFmtId="176"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5"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5"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5" fontId="67" fillId="0" borderId="0" applyFont="0" applyFill="0" applyBorder="0" applyAlignment="0" applyProtection="0"/>
    <xf numFmtId="176"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5"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69"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69"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69" fontId="56" fillId="0" borderId="0" applyFont="0" applyFill="0" applyBorder="0" applyAlignment="0" applyProtection="0"/>
    <xf numFmtId="202"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0" fontId="26" fillId="0" borderId="0" applyFont="0" applyFill="0" applyBorder="0" applyAlignment="0" applyProtection="0"/>
    <xf numFmtId="198" fontId="34" fillId="0" borderId="0" applyFont="0" applyFill="0" applyBorder="0" applyAlignment="0" applyProtection="0"/>
    <xf numFmtId="170"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203"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66"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4" fontId="49" fillId="0" borderId="0" applyFont="0" applyFill="0" applyBorder="0" applyAlignment="0" applyProtection="0"/>
    <xf numFmtId="175"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66" fontId="34" fillId="0" borderId="0" applyFont="0" applyFill="0" applyBorder="0" applyAlignment="0" applyProtection="0"/>
    <xf numFmtId="196"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26"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6"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0" fontId="83" fillId="0" borderId="47">
      <alignment horizontal="center"/>
    </xf>
    <xf numFmtId="170"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5"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5"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75" fontId="31" fillId="0" borderId="0" applyFont="0" applyFill="0" applyBorder="0" applyAlignment="0" applyProtection="0"/>
    <xf numFmtId="176"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7" fontId="241" fillId="0" borderId="0" applyFont="0" applyFill="0" applyBorder="0" applyAlignment="0" applyProtection="0"/>
    <xf numFmtId="43" fontId="11" fillId="0" borderId="0" applyFont="0" applyFill="0" applyBorder="0" applyAlignment="0" applyProtection="0"/>
  </cellStyleXfs>
  <cellXfs count="276">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69"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69"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69"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69" fontId="245" fillId="52" borderId="66" xfId="1653" applyNumberFormat="1" applyFont="1" applyFill="1" applyBorder="1" applyAlignment="1">
      <alignment horizontal="center" vertical="center"/>
    </xf>
    <xf numFmtId="169"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247" fillId="52" borderId="60" xfId="0" applyFont="1" applyFill="1" applyBorder="1" applyAlignment="1">
      <alignment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0" fontId="247" fillId="52" borderId="60" xfId="0" quotePrefix="1" applyFont="1" applyFill="1" applyBorder="1" applyAlignment="1">
      <alignment horizontal="center" vertical="center" wrapText="1"/>
    </xf>
    <xf numFmtId="240" fontId="247" fillId="52" borderId="60" xfId="4261" applyNumberFormat="1"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240" fontId="54" fillId="52" borderId="60" xfId="4261" applyNumberFormat="1" applyFont="1" applyFill="1" applyBorder="1" applyAlignment="1">
      <alignment horizontal="center" vertical="center" wrapText="1"/>
    </xf>
    <xf numFmtId="0" fontId="54" fillId="52" borderId="60" xfId="0" applyFont="1" applyFill="1" applyBorder="1" applyAlignment="1">
      <alignment horizontal="left" vertical="center" wrapText="1"/>
    </xf>
    <xf numFmtId="240" fontId="54" fillId="52" borderId="0" xfId="4261" applyNumberFormat="1" applyFont="1" applyFill="1"/>
    <xf numFmtId="240" fontId="247" fillId="52" borderId="0" xfId="4261" applyNumberFormat="1" applyFont="1" applyFill="1"/>
    <xf numFmtId="0" fontId="54" fillId="52" borderId="0" xfId="0" applyFont="1" applyFill="1"/>
    <xf numFmtId="240" fontId="54" fillId="52" borderId="60" xfId="4261" quotePrefix="1" applyNumberFormat="1" applyFont="1" applyFill="1" applyBorder="1" applyAlignment="1">
      <alignment vertical="center" wrapText="1"/>
    </xf>
    <xf numFmtId="0" fontId="247" fillId="52" borderId="0" xfId="0" applyFont="1" applyFill="1"/>
    <xf numFmtId="0" fontId="54" fillId="52" borderId="0" xfId="0" applyFont="1" applyFill="1" applyAlignment="1">
      <alignment horizontal="center"/>
    </xf>
    <xf numFmtId="0" fontId="247" fillId="52" borderId="60" xfId="0" applyFont="1" applyFill="1" applyBorder="1" applyAlignment="1">
      <alignment horizontal="center" vertical="center" wrapText="1"/>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54" fillId="52" borderId="60" xfId="4261" applyNumberFormat="1" applyFont="1" applyFill="1" applyBorder="1" applyAlignment="1">
      <alignment vertical="center" wrapText="1"/>
    </xf>
    <xf numFmtId="333" fontId="247" fillId="52" borderId="60" xfId="4261" applyNumberFormat="1" applyFont="1" applyFill="1" applyBorder="1" applyAlignment="1">
      <alignment horizontal="center" vertical="center" wrapText="1"/>
    </xf>
    <xf numFmtId="333" fontId="54" fillId="52" borderId="60" xfId="4261" applyNumberFormat="1" applyFont="1" applyFill="1" applyBorder="1" applyAlignment="1">
      <alignment horizontal="center" vertical="center" wrapText="1"/>
    </xf>
    <xf numFmtId="333" fontId="247" fillId="52" borderId="60" xfId="4261" quotePrefix="1" applyNumberFormat="1" applyFont="1" applyFill="1" applyBorder="1" applyAlignment="1">
      <alignment horizontal="center" vertical="center" wrapText="1"/>
    </xf>
    <xf numFmtId="333" fontId="247" fillId="52" borderId="60" xfId="4261" quotePrefix="1" applyNumberFormat="1" applyFont="1" applyFill="1" applyBorder="1" applyAlignment="1">
      <alignment horizontal="right" vertical="center" wrapText="1"/>
    </xf>
    <xf numFmtId="333" fontId="54" fillId="52" borderId="60" xfId="4261" applyNumberFormat="1" applyFont="1" applyFill="1" applyBorder="1" applyAlignment="1">
      <alignment horizontal="center" vertical="center" wrapText="1"/>
    </xf>
    <xf numFmtId="333" fontId="54" fillId="52" borderId="0" xfId="0" applyNumberFormat="1" applyFont="1" applyFill="1"/>
    <xf numFmtId="0" fontId="247" fillId="53" borderId="60" xfId="0" quotePrefix="1" applyFont="1" applyFill="1" applyBorder="1" applyAlignment="1">
      <alignment horizontal="center" vertical="center" wrapText="1"/>
    </xf>
    <xf numFmtId="0" fontId="247" fillId="53" borderId="60" xfId="0" applyFont="1" applyFill="1" applyBorder="1" applyAlignment="1">
      <alignment vertical="center" wrapText="1"/>
    </xf>
    <xf numFmtId="0" fontId="247" fillId="53" borderId="60" xfId="0" applyFont="1" applyFill="1" applyBorder="1" applyAlignment="1">
      <alignment horizontal="center" vertical="center" wrapText="1"/>
    </xf>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54" fillId="53" borderId="0" xfId="0" applyFont="1" applyFill="1"/>
    <xf numFmtId="0" fontId="54" fillId="53" borderId="60" xfId="0"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240" fontId="54" fillId="53" borderId="0" xfId="4261" applyNumberFormat="1" applyFont="1" applyFill="1"/>
    <xf numFmtId="0" fontId="54" fillId="53" borderId="60" xfId="0" quotePrefix="1" applyFont="1" applyFill="1" applyBorder="1" applyAlignment="1">
      <alignment horizontal="center" vertical="center" wrapText="1"/>
    </xf>
    <xf numFmtId="0" fontId="54" fillId="53" borderId="60" xfId="0" applyFont="1" applyFill="1" applyBorder="1" applyAlignment="1">
      <alignment vertical="center" wrapText="1"/>
    </xf>
    <xf numFmtId="333" fontId="54" fillId="53" borderId="60" xfId="4261" applyNumberFormat="1"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60" xfId="0" applyFont="1" applyFill="1" applyBorder="1" applyAlignment="1">
      <alignment horizontal="center" vertical="center" wrapText="1"/>
    </xf>
    <xf numFmtId="333" fontId="54" fillId="52" borderId="60" xfId="4261" applyNumberFormat="1" applyFont="1" applyFill="1" applyBorder="1" applyAlignment="1">
      <alignment horizontal="center" vertical="center" wrapText="1"/>
    </xf>
    <xf numFmtId="0" fontId="54" fillId="53" borderId="60" xfId="0" applyFont="1" applyFill="1" applyBorder="1" applyAlignment="1">
      <alignment horizontal="left" vertical="center" wrapText="1"/>
    </xf>
    <xf numFmtId="333" fontId="54" fillId="53" borderId="0" xfId="4261" applyNumberFormat="1" applyFont="1" applyFill="1" applyBorder="1" applyAlignment="1">
      <alignment horizontal="right" wrapText="1"/>
    </xf>
    <xf numFmtId="240" fontId="250" fillId="53" borderId="0" xfId="4261" applyNumberFormat="1" applyFont="1" applyFill="1"/>
    <xf numFmtId="0" fontId="250" fillId="52" borderId="60" xfId="0" applyFont="1" applyFill="1" applyBorder="1" applyAlignment="1">
      <alignment horizontal="center" vertical="center" wrapText="1"/>
    </xf>
    <xf numFmtId="240" fontId="250" fillId="52" borderId="60" xfId="4261" applyNumberFormat="1" applyFont="1" applyFill="1" applyBorder="1" applyAlignment="1">
      <alignment horizontal="left" vertical="center" wrapText="1"/>
    </xf>
    <xf numFmtId="240" fontId="250" fillId="52" borderId="60" xfId="4261" applyNumberFormat="1" applyFont="1" applyFill="1" applyBorder="1" applyAlignment="1">
      <alignment horizontal="center" vertical="center" wrapText="1"/>
    </xf>
    <xf numFmtId="333" fontId="250" fillId="52" borderId="60" xfId="4261" applyNumberFormat="1" applyFont="1" applyFill="1" applyBorder="1" applyAlignment="1">
      <alignment horizontal="right" vertical="center" wrapText="1"/>
    </xf>
    <xf numFmtId="240" fontId="250" fillId="52" borderId="0" xfId="4261" applyNumberFormat="1" applyFont="1" applyFill="1"/>
    <xf numFmtId="333" fontId="54" fillId="52" borderId="60" xfId="4261" applyNumberFormat="1" applyFont="1" applyFill="1" applyBorder="1" applyAlignment="1">
      <alignment horizontal="center"/>
    </xf>
    <xf numFmtId="334" fontId="251" fillId="52" borderId="0" xfId="0" applyNumberFormat="1" applyFont="1" applyFill="1"/>
    <xf numFmtId="333" fontId="54" fillId="52" borderId="60" xfId="4261" applyNumberFormat="1" applyFont="1" applyFill="1" applyBorder="1" applyAlignment="1">
      <alignment horizontal="center" vertical="center" wrapText="1"/>
    </xf>
    <xf numFmtId="240" fontId="249" fillId="52" borderId="60" xfId="4261" applyNumberFormat="1" applyFont="1" applyFill="1" applyBorder="1" applyAlignment="1">
      <alignment horizontal="center" vertical="center" wrapText="1"/>
    </xf>
    <xf numFmtId="333" fontId="54" fillId="52" borderId="0" xfId="4261" applyNumberFormat="1" applyFont="1" applyFill="1" applyBorder="1" applyAlignment="1">
      <alignment horizontal="center"/>
    </xf>
    <xf numFmtId="0" fontId="247" fillId="53" borderId="0" xfId="0" applyFont="1" applyFill="1"/>
    <xf numFmtId="333" fontId="54" fillId="53" borderId="60" xfId="4261" applyNumberFormat="1" applyFont="1" applyFill="1" applyBorder="1" applyAlignment="1">
      <alignment horizontal="right" wrapText="1"/>
    </xf>
    <xf numFmtId="240" fontId="247" fillId="53" borderId="0" xfId="4261" applyNumberFormat="1" applyFont="1" applyFill="1"/>
    <xf numFmtId="333" fontId="247" fillId="53" borderId="0" xfId="4261" applyNumberFormat="1" applyFont="1" applyFill="1"/>
    <xf numFmtId="240" fontId="54" fillId="53" borderId="60" xfId="4261" applyNumberFormat="1" applyFont="1" applyFill="1" applyBorder="1" applyAlignment="1">
      <alignment horizontal="left" vertical="center" wrapText="1"/>
    </xf>
    <xf numFmtId="240" fontId="54"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240" fontId="250" fillId="53" borderId="60" xfId="4261" applyNumberFormat="1" applyFont="1" applyFill="1" applyBorder="1" applyAlignment="1">
      <alignment horizontal="left" vertical="center" wrapText="1"/>
    </xf>
    <xf numFmtId="240" fontId="250" fillId="53" borderId="60" xfId="4261" applyNumberFormat="1" applyFont="1" applyFill="1" applyBorder="1" applyAlignment="1">
      <alignment horizontal="center" vertical="center" wrapText="1"/>
    </xf>
    <xf numFmtId="333" fontId="250" fillId="53" borderId="60" xfId="4261" applyNumberFormat="1" applyFont="1" applyFill="1" applyBorder="1" applyAlignment="1">
      <alignment horizontal="right"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47" fillId="52" borderId="60" xfId="0" applyFont="1" applyFill="1" applyBorder="1" applyAlignment="1">
      <alignment horizontal="center" vertical="center" wrapText="1"/>
    </xf>
    <xf numFmtId="0" fontId="14" fillId="52" borderId="0" xfId="0" applyFont="1" applyFill="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xf>
    <xf numFmtId="333" fontId="54" fillId="52" borderId="60" xfId="4261"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05" t="s">
        <v>111</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row>
    <row r="2" spans="1:40" ht="21.95" customHeight="1">
      <c r="A2" s="207" t="s">
        <v>78</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ht="21.95" customHeight="1">
      <c r="A3" s="205" t="s">
        <v>238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0" ht="21.95" customHeight="1">
      <c r="A4" s="207" t="s">
        <v>137</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row>
    <row r="5" spans="1:40" ht="21.95" customHeight="1">
      <c r="A5" s="206" t="s">
        <v>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row>
    <row r="6" spans="1:40" ht="38.25" customHeight="1">
      <c r="A6" s="208" t="s">
        <v>1</v>
      </c>
      <c r="B6" s="208" t="s">
        <v>2</v>
      </c>
      <c r="C6" s="208" t="s">
        <v>4</v>
      </c>
      <c r="D6" s="211" t="s">
        <v>95</v>
      </c>
      <c r="E6" s="213"/>
      <c r="F6" s="212"/>
      <c r="G6" s="211" t="s">
        <v>5</v>
      </c>
      <c r="H6" s="213"/>
      <c r="I6" s="213"/>
      <c r="J6" s="213"/>
      <c r="K6" s="213"/>
      <c r="L6" s="213"/>
      <c r="M6" s="213"/>
      <c r="N6" s="213"/>
      <c r="O6" s="213"/>
      <c r="P6" s="213"/>
      <c r="Q6" s="213"/>
      <c r="R6" s="213"/>
      <c r="S6" s="213"/>
      <c r="T6" s="213"/>
      <c r="U6" s="212"/>
      <c r="V6" s="211" t="s">
        <v>84</v>
      </c>
      <c r="W6" s="213"/>
      <c r="X6" s="213"/>
      <c r="Y6" s="213"/>
      <c r="Z6" s="213"/>
      <c r="AA6" s="213"/>
      <c r="AB6" s="213"/>
      <c r="AC6" s="213"/>
      <c r="AD6" s="213"/>
      <c r="AE6" s="213"/>
      <c r="AF6" s="213"/>
      <c r="AG6" s="213"/>
      <c r="AH6" s="213"/>
      <c r="AI6" s="213"/>
      <c r="AJ6" s="213"/>
      <c r="AK6" s="213"/>
      <c r="AL6" s="213"/>
      <c r="AM6" s="212"/>
      <c r="AN6" s="208" t="s">
        <v>3</v>
      </c>
    </row>
    <row r="7" spans="1:40" ht="29.25" customHeight="1">
      <c r="A7" s="209"/>
      <c r="B7" s="209"/>
      <c r="C7" s="209"/>
      <c r="D7" s="208" t="s">
        <v>28</v>
      </c>
      <c r="E7" s="211" t="s">
        <v>29</v>
      </c>
      <c r="F7" s="212"/>
      <c r="G7" s="211" t="s">
        <v>96</v>
      </c>
      <c r="H7" s="213"/>
      <c r="I7" s="212"/>
      <c r="J7" s="211" t="s">
        <v>97</v>
      </c>
      <c r="K7" s="213"/>
      <c r="L7" s="212"/>
      <c r="M7" s="211" t="s">
        <v>98</v>
      </c>
      <c r="N7" s="213"/>
      <c r="O7" s="212"/>
      <c r="P7" s="211" t="s">
        <v>99</v>
      </c>
      <c r="Q7" s="213"/>
      <c r="R7" s="212"/>
      <c r="S7" s="211" t="s">
        <v>100</v>
      </c>
      <c r="T7" s="213"/>
      <c r="U7" s="212"/>
      <c r="V7" s="211" t="s">
        <v>28</v>
      </c>
      <c r="W7" s="213"/>
      <c r="X7" s="212"/>
      <c r="Y7" s="211" t="s">
        <v>5</v>
      </c>
      <c r="Z7" s="213"/>
      <c r="AA7" s="213"/>
      <c r="AB7" s="213"/>
      <c r="AC7" s="213"/>
      <c r="AD7" s="213"/>
      <c r="AE7" s="213"/>
      <c r="AF7" s="213"/>
      <c r="AG7" s="213"/>
      <c r="AH7" s="213"/>
      <c r="AI7" s="213"/>
      <c r="AJ7" s="213"/>
      <c r="AK7" s="213"/>
      <c r="AL7" s="213"/>
      <c r="AM7" s="212"/>
      <c r="AN7" s="209"/>
    </row>
    <row r="8" spans="1:40" ht="31.5" customHeight="1">
      <c r="A8" s="209"/>
      <c r="B8" s="209"/>
      <c r="C8" s="209"/>
      <c r="D8" s="209"/>
      <c r="E8" s="208" t="s">
        <v>6</v>
      </c>
      <c r="F8" s="208" t="s">
        <v>7</v>
      </c>
      <c r="G8" s="208" t="s">
        <v>28</v>
      </c>
      <c r="H8" s="211" t="s">
        <v>29</v>
      </c>
      <c r="I8" s="212"/>
      <c r="J8" s="208" t="s">
        <v>28</v>
      </c>
      <c r="K8" s="211" t="s">
        <v>29</v>
      </c>
      <c r="L8" s="212"/>
      <c r="M8" s="208" t="s">
        <v>28</v>
      </c>
      <c r="N8" s="211" t="s">
        <v>29</v>
      </c>
      <c r="O8" s="212"/>
      <c r="P8" s="208" t="s">
        <v>28</v>
      </c>
      <c r="Q8" s="211" t="s">
        <v>29</v>
      </c>
      <c r="R8" s="212"/>
      <c r="S8" s="208" t="s">
        <v>28</v>
      </c>
      <c r="T8" s="211" t="s">
        <v>29</v>
      </c>
      <c r="U8" s="212"/>
      <c r="V8" s="208" t="s">
        <v>28</v>
      </c>
      <c r="W8" s="211" t="s">
        <v>29</v>
      </c>
      <c r="X8" s="212"/>
      <c r="Y8" s="211" t="s">
        <v>96</v>
      </c>
      <c r="Z8" s="213"/>
      <c r="AA8" s="212"/>
      <c r="AB8" s="211" t="s">
        <v>97</v>
      </c>
      <c r="AC8" s="213"/>
      <c r="AD8" s="212"/>
      <c r="AE8" s="211" t="s">
        <v>98</v>
      </c>
      <c r="AF8" s="213"/>
      <c r="AG8" s="212"/>
      <c r="AH8" s="211" t="s">
        <v>101</v>
      </c>
      <c r="AI8" s="213"/>
      <c r="AJ8" s="212"/>
      <c r="AK8" s="211" t="s">
        <v>102</v>
      </c>
      <c r="AL8" s="213"/>
      <c r="AM8" s="212"/>
      <c r="AN8" s="209"/>
    </row>
    <row r="9" spans="1:40" ht="21.95" customHeight="1">
      <c r="A9" s="209"/>
      <c r="B9" s="209"/>
      <c r="C9" s="209"/>
      <c r="D9" s="209"/>
      <c r="E9" s="209"/>
      <c r="F9" s="209"/>
      <c r="G9" s="209"/>
      <c r="H9" s="208" t="s">
        <v>6</v>
      </c>
      <c r="I9" s="208" t="s">
        <v>7</v>
      </c>
      <c r="J9" s="209"/>
      <c r="K9" s="208" t="s">
        <v>6</v>
      </c>
      <c r="L9" s="208" t="s">
        <v>7</v>
      </c>
      <c r="M9" s="209"/>
      <c r="N9" s="208" t="s">
        <v>6</v>
      </c>
      <c r="O9" s="208" t="s">
        <v>7</v>
      </c>
      <c r="P9" s="209"/>
      <c r="Q9" s="208" t="s">
        <v>6</v>
      </c>
      <c r="R9" s="208" t="s">
        <v>7</v>
      </c>
      <c r="S9" s="209"/>
      <c r="T9" s="208" t="s">
        <v>6</v>
      </c>
      <c r="U9" s="208" t="s">
        <v>7</v>
      </c>
      <c r="V9" s="209"/>
      <c r="W9" s="208" t="s">
        <v>6</v>
      </c>
      <c r="X9" s="208" t="s">
        <v>7</v>
      </c>
      <c r="Y9" s="208" t="s">
        <v>28</v>
      </c>
      <c r="Z9" s="211" t="s">
        <v>29</v>
      </c>
      <c r="AA9" s="212"/>
      <c r="AB9" s="208" t="s">
        <v>28</v>
      </c>
      <c r="AC9" s="211" t="s">
        <v>29</v>
      </c>
      <c r="AD9" s="212"/>
      <c r="AE9" s="208" t="s">
        <v>28</v>
      </c>
      <c r="AF9" s="211" t="s">
        <v>29</v>
      </c>
      <c r="AG9" s="212"/>
      <c r="AH9" s="208" t="s">
        <v>28</v>
      </c>
      <c r="AI9" s="211" t="s">
        <v>29</v>
      </c>
      <c r="AJ9" s="212"/>
      <c r="AK9" s="208" t="s">
        <v>28</v>
      </c>
      <c r="AL9" s="211" t="s">
        <v>29</v>
      </c>
      <c r="AM9" s="212"/>
      <c r="AN9" s="209"/>
    </row>
    <row r="10" spans="1:40" ht="30.75" customHeight="1">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1" t="s">
        <v>6</v>
      </c>
      <c r="AA10" s="1" t="s">
        <v>7</v>
      </c>
      <c r="AB10" s="210"/>
      <c r="AC10" s="1" t="s">
        <v>6</v>
      </c>
      <c r="AD10" s="1" t="s">
        <v>7</v>
      </c>
      <c r="AE10" s="210"/>
      <c r="AF10" s="1" t="s">
        <v>6</v>
      </c>
      <c r="AG10" s="1" t="s">
        <v>7</v>
      </c>
      <c r="AH10" s="210"/>
      <c r="AI10" s="1" t="s">
        <v>6</v>
      </c>
      <c r="AJ10" s="1" t="s">
        <v>7</v>
      </c>
      <c r="AK10" s="210"/>
      <c r="AL10" s="1" t="s">
        <v>6</v>
      </c>
      <c r="AM10" s="1" t="s">
        <v>7</v>
      </c>
      <c r="AN10" s="210"/>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20</v>
      </c>
      <c r="B13" s="27" t="s">
        <v>85</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86</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87</v>
      </c>
      <c r="B16" s="29" t="s">
        <v>88</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89</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105</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106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107</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90</v>
      </c>
      <c r="B23" s="29" t="s">
        <v>91</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92</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87</v>
      </c>
      <c r="B27" s="29" t="s">
        <v>93</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103</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104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89</v>
      </c>
      <c r="B31" s="29" t="s">
        <v>94</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21</v>
      </c>
      <c r="B32" s="27" t="s">
        <v>108</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110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19" t="s">
        <v>189</v>
      </c>
      <c r="B1" s="219"/>
      <c r="C1" s="219"/>
      <c r="D1" s="219"/>
      <c r="E1" s="219"/>
      <c r="F1" s="219"/>
      <c r="G1" s="219"/>
      <c r="H1" s="219"/>
      <c r="I1" s="219"/>
      <c r="J1" s="219"/>
      <c r="K1" s="219"/>
      <c r="L1" s="219"/>
      <c r="M1" s="219"/>
      <c r="N1" s="219"/>
      <c r="O1" s="219"/>
      <c r="P1" s="219"/>
      <c r="Q1" s="219"/>
      <c r="R1" s="219"/>
      <c r="S1" s="219"/>
    </row>
    <row r="2" spans="1:19" s="14" customFormat="1" ht="18.75">
      <c r="A2" s="220" t="s">
        <v>78</v>
      </c>
      <c r="B2" s="220"/>
      <c r="C2" s="220"/>
      <c r="D2" s="220"/>
      <c r="E2" s="220"/>
      <c r="F2" s="220"/>
      <c r="G2" s="220"/>
      <c r="H2" s="220"/>
      <c r="I2" s="220"/>
      <c r="J2" s="220"/>
      <c r="K2" s="220"/>
      <c r="L2" s="220"/>
      <c r="M2" s="220"/>
      <c r="N2" s="220"/>
      <c r="O2" s="220"/>
      <c r="P2" s="220"/>
      <c r="Q2" s="220"/>
      <c r="R2" s="220"/>
      <c r="S2" s="220"/>
    </row>
    <row r="3" spans="1:19" ht="44.25" customHeight="1">
      <c r="A3" s="267" t="s">
        <v>244</v>
      </c>
      <c r="B3" s="267"/>
      <c r="C3" s="267"/>
      <c r="D3" s="267"/>
      <c r="E3" s="267"/>
      <c r="F3" s="267"/>
      <c r="G3" s="267"/>
      <c r="H3" s="267"/>
      <c r="I3" s="267"/>
      <c r="J3" s="267"/>
      <c r="K3" s="267"/>
      <c r="L3" s="267"/>
      <c r="M3" s="267"/>
      <c r="N3" s="267"/>
      <c r="O3" s="267"/>
      <c r="P3" s="267"/>
      <c r="Q3" s="267"/>
      <c r="R3" s="267"/>
      <c r="S3" s="267"/>
    </row>
    <row r="4" spans="1:19" ht="27" customHeight="1">
      <c r="A4" s="275" t="str">
        <f>'Biểu 02'!A4:U4</f>
        <v>(Kèm theo Tờ trình số 200  /TTr-UBND ngày  06/  12/2020 của Ủy ban nhân dân huyện Ia H'Drai)</v>
      </c>
      <c r="B4" s="275"/>
      <c r="C4" s="275"/>
      <c r="D4" s="275"/>
      <c r="E4" s="275"/>
      <c r="F4" s="275"/>
      <c r="G4" s="275"/>
      <c r="H4" s="275"/>
      <c r="I4" s="275"/>
      <c r="J4" s="275"/>
      <c r="K4" s="275"/>
      <c r="L4" s="275"/>
      <c r="M4" s="275"/>
      <c r="N4" s="275"/>
      <c r="O4" s="275"/>
      <c r="P4" s="275"/>
      <c r="Q4" s="275"/>
      <c r="R4" s="275"/>
      <c r="S4" s="275"/>
    </row>
    <row r="5" spans="1:19" ht="26.25" customHeight="1">
      <c r="A5" s="268" t="s">
        <v>0</v>
      </c>
      <c r="B5" s="268"/>
      <c r="C5" s="268"/>
      <c r="D5" s="268"/>
      <c r="E5" s="268"/>
      <c r="F5" s="268"/>
      <c r="G5" s="268"/>
      <c r="H5" s="268"/>
      <c r="I5" s="268"/>
      <c r="J5" s="268"/>
      <c r="K5" s="268"/>
      <c r="L5" s="268"/>
      <c r="M5" s="268"/>
      <c r="N5" s="268"/>
      <c r="O5" s="268"/>
      <c r="P5" s="268"/>
      <c r="Q5" s="268"/>
      <c r="R5" s="268"/>
      <c r="S5" s="268"/>
    </row>
    <row r="6" spans="1:19" s="14" customFormat="1" ht="39.75" customHeight="1">
      <c r="A6" s="269" t="s">
        <v>1</v>
      </c>
      <c r="B6" s="269" t="s">
        <v>22</v>
      </c>
      <c r="C6" s="269" t="s">
        <v>23</v>
      </c>
      <c r="D6" s="269" t="s">
        <v>38</v>
      </c>
      <c r="E6" s="269" t="s">
        <v>39</v>
      </c>
      <c r="F6" s="272" t="s">
        <v>24</v>
      </c>
      <c r="G6" s="273"/>
      <c r="H6" s="274"/>
      <c r="I6" s="272" t="s">
        <v>41</v>
      </c>
      <c r="J6" s="274"/>
      <c r="K6" s="272" t="s">
        <v>14</v>
      </c>
      <c r="L6" s="273"/>
      <c r="M6" s="273"/>
      <c r="N6" s="273"/>
      <c r="O6" s="273"/>
      <c r="P6" s="273"/>
      <c r="Q6" s="273"/>
      <c r="R6" s="274"/>
      <c r="S6" s="269" t="s">
        <v>3</v>
      </c>
    </row>
    <row r="7" spans="1:19" s="14" customFormat="1" ht="24.95" customHeight="1">
      <c r="A7" s="270"/>
      <c r="B7" s="270"/>
      <c r="C7" s="270"/>
      <c r="D7" s="270"/>
      <c r="E7" s="270"/>
      <c r="F7" s="269" t="s">
        <v>25</v>
      </c>
      <c r="G7" s="272" t="s">
        <v>26</v>
      </c>
      <c r="H7" s="273"/>
      <c r="I7" s="269" t="s">
        <v>27</v>
      </c>
      <c r="J7" s="269" t="s">
        <v>70</v>
      </c>
      <c r="K7" s="272" t="s">
        <v>42</v>
      </c>
      <c r="L7" s="273"/>
      <c r="M7" s="273"/>
      <c r="N7" s="274"/>
      <c r="O7" s="272" t="s">
        <v>43</v>
      </c>
      <c r="P7" s="273"/>
      <c r="Q7" s="273"/>
      <c r="R7" s="274"/>
      <c r="S7" s="270"/>
    </row>
    <row r="8" spans="1:19" s="14" customFormat="1" ht="24.95" customHeight="1">
      <c r="A8" s="270"/>
      <c r="B8" s="270"/>
      <c r="C8" s="270"/>
      <c r="D8" s="270"/>
      <c r="E8" s="270"/>
      <c r="F8" s="270"/>
      <c r="G8" s="269" t="s">
        <v>27</v>
      </c>
      <c r="H8" s="269" t="s">
        <v>70</v>
      </c>
      <c r="I8" s="270"/>
      <c r="J8" s="270"/>
      <c r="K8" s="269" t="s">
        <v>27</v>
      </c>
      <c r="L8" s="272" t="s">
        <v>71</v>
      </c>
      <c r="M8" s="273"/>
      <c r="N8" s="274"/>
      <c r="O8" s="269" t="s">
        <v>27</v>
      </c>
      <c r="P8" s="272" t="s">
        <v>71</v>
      </c>
      <c r="Q8" s="273"/>
      <c r="R8" s="274"/>
      <c r="S8" s="270"/>
    </row>
    <row r="9" spans="1:19" s="14" customFormat="1" ht="24.95" customHeight="1">
      <c r="A9" s="270"/>
      <c r="B9" s="270"/>
      <c r="C9" s="270"/>
      <c r="D9" s="270"/>
      <c r="E9" s="270"/>
      <c r="F9" s="270"/>
      <c r="G9" s="270"/>
      <c r="H9" s="270"/>
      <c r="I9" s="270"/>
      <c r="J9" s="270"/>
      <c r="K9" s="270"/>
      <c r="L9" s="269" t="s">
        <v>28</v>
      </c>
      <c r="M9" s="272" t="s">
        <v>29</v>
      </c>
      <c r="N9" s="274"/>
      <c r="O9" s="270"/>
      <c r="P9" s="269" t="s">
        <v>28</v>
      </c>
      <c r="Q9" s="272" t="s">
        <v>29</v>
      </c>
      <c r="R9" s="274"/>
      <c r="S9" s="270"/>
    </row>
    <row r="10" spans="1:19" s="14" customFormat="1" ht="64.5" customHeight="1">
      <c r="A10" s="271"/>
      <c r="B10" s="271"/>
      <c r="C10" s="271"/>
      <c r="D10" s="271"/>
      <c r="E10" s="271"/>
      <c r="F10" s="271"/>
      <c r="G10" s="271"/>
      <c r="H10" s="271"/>
      <c r="I10" s="271"/>
      <c r="J10" s="271"/>
      <c r="K10" s="271"/>
      <c r="L10" s="271"/>
      <c r="M10" s="108" t="s">
        <v>30</v>
      </c>
      <c r="N10" s="108" t="s">
        <v>243</v>
      </c>
      <c r="O10" s="271"/>
      <c r="P10" s="271"/>
      <c r="Q10" s="108" t="s">
        <v>30</v>
      </c>
      <c r="R10" s="108" t="s">
        <v>45</v>
      </c>
      <c r="S10" s="271"/>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66</v>
      </c>
      <c r="B13" s="19" t="s">
        <v>190</v>
      </c>
      <c r="C13" s="20"/>
      <c r="D13" s="20"/>
      <c r="E13" s="20"/>
      <c r="F13" s="20"/>
      <c r="G13" s="20"/>
      <c r="H13" s="20"/>
      <c r="I13" s="20"/>
      <c r="J13" s="20"/>
      <c r="K13" s="20"/>
      <c r="L13" s="20"/>
      <c r="M13" s="20"/>
      <c r="N13" s="20"/>
      <c r="O13" s="20"/>
      <c r="P13" s="20"/>
      <c r="Q13" s="20"/>
      <c r="R13" s="20"/>
      <c r="S13" s="20"/>
    </row>
    <row r="14" spans="1:19" ht="21.95" customHeight="1">
      <c r="A14" s="15" t="s">
        <v>20</v>
      </c>
      <c r="B14" s="15" t="s">
        <v>46</v>
      </c>
      <c r="C14" s="16"/>
      <c r="D14" s="16"/>
      <c r="E14" s="16"/>
      <c r="F14" s="16"/>
      <c r="G14" s="16"/>
      <c r="H14" s="16"/>
      <c r="I14" s="16"/>
      <c r="J14" s="16"/>
      <c r="K14" s="16"/>
      <c r="L14" s="16"/>
      <c r="M14" s="16"/>
      <c r="N14" s="16"/>
      <c r="O14" s="16"/>
      <c r="P14" s="16"/>
      <c r="Q14" s="16"/>
      <c r="R14" s="16"/>
      <c r="S14" s="16"/>
    </row>
    <row r="15" spans="1:19" ht="21.95" customHeight="1">
      <c r="A15" s="5">
        <v>1</v>
      </c>
      <c r="B15" s="4" t="s">
        <v>33</v>
      </c>
      <c r="C15" s="4"/>
      <c r="D15" s="4"/>
      <c r="E15" s="4"/>
      <c r="F15" s="4"/>
      <c r="G15" s="4"/>
      <c r="H15" s="4"/>
      <c r="I15" s="4"/>
      <c r="J15" s="4"/>
      <c r="K15" s="4"/>
      <c r="L15" s="4"/>
      <c r="M15" s="4"/>
      <c r="N15" s="4"/>
      <c r="O15" s="4"/>
      <c r="P15" s="4"/>
      <c r="Q15" s="4"/>
      <c r="R15" s="4"/>
      <c r="S15" s="4"/>
    </row>
    <row r="16" spans="1:19" ht="21.95" customHeight="1">
      <c r="A16" s="5">
        <v>2</v>
      </c>
      <c r="B16" s="4" t="s">
        <v>33</v>
      </c>
      <c r="C16" s="4"/>
      <c r="D16" s="4"/>
      <c r="E16" s="4"/>
      <c r="F16" s="4"/>
      <c r="G16" s="4"/>
      <c r="H16" s="4"/>
      <c r="I16" s="4"/>
      <c r="J16" s="4"/>
      <c r="K16" s="4"/>
      <c r="L16" s="4"/>
      <c r="M16" s="4"/>
      <c r="N16" s="4"/>
      <c r="O16" s="4"/>
      <c r="P16" s="4"/>
      <c r="Q16" s="4"/>
      <c r="R16" s="4"/>
      <c r="S16" s="4"/>
    </row>
    <row r="17" spans="1:19" ht="21.95" customHeight="1">
      <c r="A17" s="3" t="s">
        <v>34</v>
      </c>
      <c r="B17" s="4" t="s">
        <v>35</v>
      </c>
      <c r="C17" s="4"/>
      <c r="D17" s="4"/>
      <c r="E17" s="4"/>
      <c r="F17" s="4"/>
      <c r="G17" s="4"/>
      <c r="H17" s="4"/>
      <c r="I17" s="4"/>
      <c r="J17" s="4"/>
      <c r="K17" s="4"/>
      <c r="L17" s="4"/>
      <c r="M17" s="4"/>
      <c r="N17" s="4"/>
      <c r="O17" s="4"/>
      <c r="P17" s="4"/>
      <c r="Q17" s="4"/>
      <c r="R17" s="4"/>
      <c r="S17" s="4"/>
    </row>
    <row r="18" spans="1:19" ht="27.95" customHeight="1">
      <c r="A18" s="15" t="s">
        <v>21</v>
      </c>
      <c r="B18" s="15" t="s">
        <v>57</v>
      </c>
      <c r="C18" s="16"/>
      <c r="D18" s="16"/>
      <c r="E18" s="16"/>
      <c r="F18" s="16"/>
      <c r="G18" s="16"/>
      <c r="H18" s="16"/>
      <c r="I18" s="16"/>
      <c r="J18" s="16"/>
      <c r="K18" s="16"/>
      <c r="L18" s="16"/>
      <c r="M18" s="16"/>
      <c r="N18" s="16"/>
      <c r="O18" s="16"/>
      <c r="P18" s="16"/>
      <c r="Q18" s="16"/>
      <c r="R18" s="16"/>
      <c r="S18" s="16"/>
    </row>
    <row r="19" spans="1:19" ht="27.95" customHeight="1">
      <c r="A19" s="17" t="s">
        <v>32</v>
      </c>
      <c r="B19" s="18" t="s">
        <v>49</v>
      </c>
      <c r="C19" s="18"/>
      <c r="D19" s="18"/>
      <c r="E19" s="18"/>
      <c r="F19" s="18"/>
      <c r="G19" s="18"/>
      <c r="H19" s="18"/>
      <c r="I19" s="18"/>
      <c r="J19" s="18"/>
      <c r="K19" s="18"/>
      <c r="L19" s="18"/>
      <c r="M19" s="18"/>
      <c r="N19" s="18"/>
      <c r="O19" s="18"/>
      <c r="P19" s="18"/>
      <c r="Q19" s="18"/>
      <c r="R19" s="18"/>
      <c r="S19" s="18"/>
    </row>
    <row r="20" spans="1:19" ht="27.95" customHeight="1">
      <c r="A20" s="10" t="s">
        <v>9</v>
      </c>
      <c r="B20" s="11" t="s">
        <v>50</v>
      </c>
      <c r="C20" s="11"/>
      <c r="D20" s="11"/>
      <c r="E20" s="11"/>
      <c r="F20" s="11"/>
      <c r="G20" s="11"/>
      <c r="H20" s="11"/>
      <c r="I20" s="11"/>
      <c r="J20" s="11"/>
      <c r="K20" s="11"/>
      <c r="L20" s="11"/>
      <c r="M20" s="11"/>
      <c r="N20" s="11"/>
      <c r="O20" s="11"/>
      <c r="P20" s="11"/>
      <c r="Q20" s="11"/>
      <c r="R20" s="11"/>
      <c r="S20" s="11"/>
    </row>
    <row r="21" spans="1:19" ht="21.95" customHeight="1">
      <c r="A21" s="3">
        <v>1</v>
      </c>
      <c r="B21" s="4" t="s">
        <v>33</v>
      </c>
      <c r="C21" s="4"/>
      <c r="D21" s="4"/>
      <c r="E21" s="4"/>
      <c r="F21" s="4"/>
      <c r="G21" s="4"/>
      <c r="H21" s="4"/>
      <c r="I21" s="4"/>
      <c r="J21" s="4"/>
      <c r="K21" s="4"/>
      <c r="L21" s="4"/>
      <c r="M21" s="4"/>
      <c r="N21" s="4"/>
      <c r="O21" s="4"/>
      <c r="P21" s="4"/>
      <c r="Q21" s="4"/>
      <c r="R21" s="4"/>
      <c r="S21" s="4"/>
    </row>
    <row r="22" spans="1:19" ht="21.95" customHeight="1">
      <c r="A22" s="3" t="s">
        <v>34</v>
      </c>
      <c r="B22" s="4" t="s">
        <v>35</v>
      </c>
      <c r="C22" s="4"/>
      <c r="D22" s="4"/>
      <c r="E22" s="4"/>
      <c r="F22" s="4"/>
      <c r="G22" s="4"/>
      <c r="H22" s="4"/>
      <c r="I22" s="4"/>
      <c r="J22" s="4"/>
      <c r="K22" s="4"/>
      <c r="L22" s="4"/>
      <c r="M22" s="4"/>
      <c r="N22" s="4"/>
      <c r="O22" s="4"/>
      <c r="P22" s="4"/>
      <c r="Q22" s="4"/>
      <c r="R22" s="4"/>
      <c r="S22" s="4"/>
    </row>
    <row r="23" spans="1:19" ht="27.95" customHeight="1">
      <c r="A23" s="10" t="s">
        <v>11</v>
      </c>
      <c r="B23" s="11" t="s">
        <v>51</v>
      </c>
      <c r="C23" s="11"/>
      <c r="D23" s="11"/>
      <c r="E23" s="11"/>
      <c r="F23" s="11"/>
      <c r="G23" s="11"/>
      <c r="H23" s="11"/>
      <c r="I23" s="11"/>
      <c r="J23" s="11"/>
      <c r="K23" s="11"/>
      <c r="L23" s="11"/>
      <c r="M23" s="11"/>
      <c r="N23" s="11"/>
      <c r="O23" s="11"/>
      <c r="P23" s="11"/>
      <c r="Q23" s="11"/>
      <c r="R23" s="11"/>
      <c r="S23" s="11"/>
    </row>
    <row r="24" spans="1:19" ht="27.95" customHeight="1">
      <c r="A24" s="6" t="s">
        <v>61</v>
      </c>
      <c r="B24" s="9" t="s">
        <v>60</v>
      </c>
      <c r="C24" s="4"/>
      <c r="D24" s="4"/>
      <c r="E24" s="4"/>
      <c r="F24" s="4"/>
      <c r="G24" s="4"/>
      <c r="H24" s="4"/>
      <c r="I24" s="4"/>
      <c r="J24" s="4"/>
      <c r="K24" s="4"/>
      <c r="L24" s="4"/>
      <c r="M24" s="4"/>
      <c r="N24" s="4"/>
      <c r="O24" s="4"/>
      <c r="P24" s="4"/>
      <c r="Q24" s="4"/>
      <c r="R24" s="4"/>
      <c r="S24" s="4"/>
    </row>
    <row r="25" spans="1:19" ht="27.95" customHeight="1">
      <c r="A25" s="3">
        <v>1</v>
      </c>
      <c r="B25" s="4" t="s">
        <v>33</v>
      </c>
      <c r="C25" s="4"/>
      <c r="D25" s="4"/>
      <c r="E25" s="4"/>
      <c r="F25" s="4"/>
      <c r="G25" s="4"/>
      <c r="H25" s="4"/>
      <c r="I25" s="4"/>
      <c r="J25" s="4"/>
      <c r="K25" s="4"/>
      <c r="L25" s="4"/>
      <c r="M25" s="4"/>
      <c r="N25" s="4"/>
      <c r="O25" s="4"/>
      <c r="P25" s="4"/>
      <c r="Q25" s="4"/>
      <c r="R25" s="4"/>
      <c r="S25" s="4"/>
    </row>
    <row r="26" spans="1:19" ht="27.95" customHeight="1">
      <c r="A26" s="3" t="s">
        <v>34</v>
      </c>
      <c r="B26" s="4" t="s">
        <v>35</v>
      </c>
      <c r="C26" s="4"/>
      <c r="D26" s="4"/>
      <c r="E26" s="4"/>
      <c r="F26" s="4"/>
      <c r="G26" s="4"/>
      <c r="H26" s="4"/>
      <c r="I26" s="4"/>
      <c r="J26" s="4"/>
      <c r="K26" s="4"/>
      <c r="L26" s="4"/>
      <c r="M26" s="4"/>
      <c r="N26" s="4"/>
      <c r="O26" s="4"/>
      <c r="P26" s="4"/>
      <c r="Q26" s="4"/>
      <c r="R26" s="4"/>
      <c r="S26" s="4"/>
    </row>
    <row r="27" spans="1:19" ht="27.95" customHeight="1">
      <c r="A27" s="6" t="s">
        <v>62</v>
      </c>
      <c r="B27" s="9" t="s">
        <v>63</v>
      </c>
      <c r="C27" s="4"/>
      <c r="D27" s="4"/>
      <c r="E27" s="4"/>
      <c r="F27" s="4"/>
      <c r="G27" s="4"/>
      <c r="H27" s="4"/>
      <c r="I27" s="4"/>
      <c r="J27" s="4"/>
      <c r="K27" s="4"/>
      <c r="L27" s="4"/>
      <c r="M27" s="4"/>
      <c r="N27" s="4"/>
      <c r="O27" s="4"/>
      <c r="P27" s="4"/>
      <c r="Q27" s="4"/>
      <c r="R27" s="4"/>
      <c r="S27" s="4"/>
    </row>
    <row r="28" spans="1:19" ht="27.95" customHeight="1">
      <c r="A28" s="3">
        <v>1</v>
      </c>
      <c r="B28" s="4" t="s">
        <v>33</v>
      </c>
      <c r="C28" s="4"/>
      <c r="D28" s="4"/>
      <c r="E28" s="4"/>
      <c r="F28" s="4"/>
      <c r="G28" s="4"/>
      <c r="H28" s="4"/>
      <c r="I28" s="4"/>
      <c r="J28" s="4"/>
      <c r="K28" s="4"/>
      <c r="L28" s="4"/>
      <c r="M28" s="4"/>
      <c r="N28" s="4"/>
      <c r="O28" s="4"/>
      <c r="P28" s="4"/>
      <c r="Q28" s="4"/>
      <c r="R28" s="4"/>
      <c r="S28" s="4"/>
    </row>
    <row r="29" spans="1:19" ht="27.95" customHeight="1">
      <c r="A29" s="3" t="s">
        <v>34</v>
      </c>
      <c r="B29" s="4" t="s">
        <v>35</v>
      </c>
      <c r="C29" s="4"/>
      <c r="D29" s="4"/>
      <c r="E29" s="4"/>
      <c r="F29" s="4"/>
      <c r="G29" s="4"/>
      <c r="H29" s="4"/>
      <c r="I29" s="4"/>
      <c r="J29" s="4"/>
      <c r="K29" s="4"/>
      <c r="L29" s="4"/>
      <c r="M29" s="4"/>
      <c r="N29" s="4"/>
      <c r="O29" s="4"/>
      <c r="P29" s="4"/>
      <c r="Q29" s="4"/>
      <c r="R29" s="4"/>
      <c r="S29" s="4"/>
    </row>
    <row r="30" spans="1:19" ht="27.95" customHeight="1">
      <c r="A30" s="10" t="s">
        <v>37</v>
      </c>
      <c r="B30" s="12" t="s">
        <v>52</v>
      </c>
      <c r="C30" s="11"/>
      <c r="D30" s="11"/>
      <c r="E30" s="11"/>
      <c r="F30" s="11"/>
      <c r="G30" s="11"/>
      <c r="H30" s="11"/>
      <c r="I30" s="11"/>
      <c r="J30" s="11"/>
      <c r="K30" s="11"/>
      <c r="L30" s="11"/>
      <c r="M30" s="11"/>
      <c r="N30" s="11"/>
      <c r="O30" s="11"/>
      <c r="P30" s="11"/>
      <c r="Q30" s="11"/>
      <c r="R30" s="11"/>
      <c r="S30" s="11"/>
    </row>
    <row r="31" spans="1:19" ht="27.95" customHeight="1">
      <c r="A31" s="6" t="s">
        <v>64</v>
      </c>
      <c r="B31" s="9" t="s">
        <v>59</v>
      </c>
      <c r="C31" s="4"/>
      <c r="D31" s="4"/>
      <c r="E31" s="4"/>
      <c r="F31" s="4"/>
      <c r="G31" s="4"/>
      <c r="H31" s="4"/>
      <c r="I31" s="4"/>
      <c r="J31" s="4"/>
      <c r="K31" s="4"/>
      <c r="L31" s="4"/>
      <c r="M31" s="4"/>
      <c r="N31" s="4"/>
      <c r="O31" s="4"/>
      <c r="P31" s="4"/>
      <c r="Q31" s="4"/>
      <c r="R31" s="4"/>
      <c r="S31" s="4"/>
    </row>
    <row r="32" spans="1:19" ht="21.95" customHeight="1">
      <c r="A32" s="3">
        <v>1</v>
      </c>
      <c r="B32" s="4" t="s">
        <v>33</v>
      </c>
      <c r="C32" s="4"/>
      <c r="D32" s="4"/>
      <c r="E32" s="4"/>
      <c r="F32" s="4"/>
      <c r="G32" s="4"/>
      <c r="H32" s="4"/>
      <c r="I32" s="4"/>
      <c r="J32" s="4"/>
      <c r="K32" s="4"/>
      <c r="L32" s="4"/>
      <c r="M32" s="4"/>
      <c r="N32" s="4"/>
      <c r="O32" s="4"/>
      <c r="P32" s="4"/>
      <c r="Q32" s="4"/>
      <c r="R32" s="4"/>
      <c r="S32" s="4"/>
    </row>
    <row r="33" spans="1:19" ht="21.95" customHeight="1">
      <c r="A33" s="3" t="s">
        <v>34</v>
      </c>
      <c r="B33" s="4" t="s">
        <v>35</v>
      </c>
      <c r="C33" s="4"/>
      <c r="D33" s="4"/>
      <c r="E33" s="4"/>
      <c r="F33" s="4"/>
      <c r="G33" s="4"/>
      <c r="H33" s="4"/>
      <c r="I33" s="4"/>
      <c r="J33" s="4"/>
      <c r="K33" s="4"/>
      <c r="L33" s="4"/>
      <c r="M33" s="4"/>
      <c r="N33" s="4"/>
      <c r="O33" s="4"/>
      <c r="P33" s="4"/>
      <c r="Q33" s="4"/>
      <c r="R33" s="4"/>
      <c r="S33" s="4"/>
    </row>
    <row r="34" spans="1:19" ht="21.95" customHeight="1">
      <c r="A34" s="6" t="s">
        <v>65</v>
      </c>
      <c r="B34" s="9" t="s">
        <v>58</v>
      </c>
      <c r="C34" s="4"/>
      <c r="D34" s="4"/>
      <c r="E34" s="4"/>
      <c r="F34" s="4"/>
      <c r="G34" s="4"/>
      <c r="H34" s="4"/>
      <c r="I34" s="4"/>
      <c r="J34" s="4"/>
      <c r="K34" s="4"/>
      <c r="L34" s="4"/>
      <c r="M34" s="4"/>
      <c r="N34" s="4"/>
      <c r="O34" s="4"/>
      <c r="P34" s="4"/>
      <c r="Q34" s="4"/>
      <c r="R34" s="4"/>
      <c r="S34" s="4"/>
    </row>
    <row r="35" spans="1:19" ht="21.95" customHeight="1">
      <c r="A35" s="3">
        <v>1</v>
      </c>
      <c r="B35" s="4" t="s">
        <v>33</v>
      </c>
      <c r="C35" s="4"/>
      <c r="D35" s="4"/>
      <c r="E35" s="4"/>
      <c r="F35" s="4"/>
      <c r="G35" s="4"/>
      <c r="H35" s="4"/>
      <c r="I35" s="4"/>
      <c r="J35" s="4"/>
      <c r="K35" s="4"/>
      <c r="L35" s="4"/>
      <c r="M35" s="4"/>
      <c r="N35" s="4"/>
      <c r="O35" s="4"/>
      <c r="P35" s="4"/>
      <c r="Q35" s="4"/>
      <c r="R35" s="4"/>
      <c r="S35" s="4"/>
    </row>
    <row r="36" spans="1:19" ht="21.95" customHeight="1">
      <c r="A36" s="3" t="s">
        <v>34</v>
      </c>
      <c r="B36" s="4" t="s">
        <v>35</v>
      </c>
      <c r="C36" s="4"/>
      <c r="D36" s="4"/>
      <c r="E36" s="4"/>
      <c r="F36" s="4"/>
      <c r="G36" s="4"/>
      <c r="H36" s="4"/>
      <c r="I36" s="4"/>
      <c r="J36" s="4"/>
      <c r="K36" s="4"/>
      <c r="L36" s="4"/>
      <c r="M36" s="4"/>
      <c r="N36" s="4"/>
      <c r="O36" s="4"/>
      <c r="P36" s="4"/>
      <c r="Q36" s="4"/>
      <c r="R36" s="4"/>
      <c r="S36" s="4"/>
    </row>
    <row r="37" spans="1:19" ht="27.95" customHeight="1">
      <c r="A37" s="17" t="s">
        <v>48</v>
      </c>
      <c r="B37" s="18" t="s">
        <v>54</v>
      </c>
      <c r="C37" s="18"/>
      <c r="D37" s="18"/>
      <c r="E37" s="18"/>
      <c r="F37" s="18"/>
      <c r="G37" s="18"/>
      <c r="H37" s="18"/>
      <c r="I37" s="18"/>
      <c r="J37" s="18"/>
      <c r="K37" s="18"/>
      <c r="L37" s="18"/>
      <c r="M37" s="18"/>
      <c r="N37" s="18"/>
      <c r="O37" s="18"/>
      <c r="P37" s="18"/>
      <c r="Q37" s="18"/>
      <c r="R37" s="18"/>
      <c r="S37" s="18"/>
    </row>
    <row r="38" spans="1:19" ht="21.95" customHeight="1">
      <c r="A38" s="3">
        <v>1</v>
      </c>
      <c r="B38" s="4" t="s">
        <v>33</v>
      </c>
      <c r="C38" s="4"/>
      <c r="D38" s="4"/>
      <c r="E38" s="4"/>
      <c r="F38" s="4"/>
      <c r="G38" s="4"/>
      <c r="H38" s="4"/>
      <c r="I38" s="4"/>
      <c r="J38" s="4"/>
      <c r="K38" s="4"/>
      <c r="L38" s="4"/>
      <c r="M38" s="4"/>
      <c r="N38" s="4"/>
      <c r="O38" s="4"/>
      <c r="P38" s="4"/>
      <c r="Q38" s="4"/>
      <c r="R38" s="4"/>
      <c r="S38" s="4"/>
    </row>
    <row r="39" spans="1:19" ht="21.95" customHeight="1">
      <c r="A39" s="3" t="s">
        <v>34</v>
      </c>
      <c r="B39" s="4" t="s">
        <v>53</v>
      </c>
      <c r="C39" s="4"/>
      <c r="D39" s="4"/>
      <c r="E39" s="4"/>
      <c r="F39" s="4"/>
      <c r="G39" s="4"/>
      <c r="H39" s="4"/>
      <c r="I39" s="4"/>
      <c r="J39" s="4"/>
      <c r="K39" s="4"/>
      <c r="L39" s="4"/>
      <c r="M39" s="4"/>
      <c r="N39" s="4"/>
      <c r="O39" s="4"/>
      <c r="P39" s="4"/>
      <c r="Q39" s="4"/>
      <c r="R39" s="4"/>
      <c r="S39" s="4"/>
    </row>
    <row r="40" spans="1:19" s="14" customFormat="1" ht="21.95" customHeight="1">
      <c r="A40" s="19" t="s">
        <v>74</v>
      </c>
      <c r="B40" s="19" t="s">
        <v>191</v>
      </c>
      <c r="C40" s="20"/>
      <c r="D40" s="20"/>
      <c r="E40" s="20"/>
      <c r="F40" s="20"/>
      <c r="G40" s="20"/>
      <c r="H40" s="20"/>
      <c r="I40" s="20"/>
      <c r="J40" s="20"/>
      <c r="K40" s="20"/>
      <c r="L40" s="20"/>
      <c r="M40" s="20"/>
      <c r="N40" s="20"/>
      <c r="O40" s="20"/>
      <c r="P40" s="20"/>
      <c r="Q40" s="20"/>
      <c r="R40" s="20"/>
      <c r="S40" s="20"/>
    </row>
    <row r="41" spans="1:19" ht="21.95" customHeight="1">
      <c r="A41" s="21"/>
      <c r="B41" s="22" t="s">
        <v>73</v>
      </c>
      <c r="C41" s="22"/>
      <c r="D41" s="22"/>
      <c r="E41" s="22"/>
      <c r="F41" s="22"/>
      <c r="G41" s="22"/>
      <c r="H41" s="22"/>
      <c r="I41" s="22"/>
      <c r="J41" s="22"/>
      <c r="K41" s="22"/>
      <c r="L41" s="22"/>
      <c r="M41" s="22"/>
      <c r="N41" s="22"/>
      <c r="O41" s="22"/>
      <c r="P41" s="22"/>
      <c r="Q41" s="22"/>
      <c r="R41" s="22"/>
      <c r="S41" s="22"/>
    </row>
    <row r="42" spans="1:19" s="14" customFormat="1" ht="21.95" customHeight="1">
      <c r="A42" s="92" t="s">
        <v>34</v>
      </c>
      <c r="B42" s="92" t="s">
        <v>34</v>
      </c>
      <c r="C42" s="93"/>
      <c r="D42" s="93"/>
      <c r="E42" s="93"/>
      <c r="F42" s="93"/>
      <c r="G42" s="93"/>
      <c r="H42" s="93"/>
      <c r="I42" s="93"/>
      <c r="J42" s="93"/>
      <c r="K42" s="93"/>
      <c r="L42" s="93"/>
      <c r="M42" s="93"/>
      <c r="N42" s="93"/>
      <c r="O42" s="93"/>
      <c r="P42" s="93"/>
      <c r="Q42" s="93"/>
      <c r="R42" s="93"/>
      <c r="S42" s="93"/>
    </row>
    <row r="44" spans="1:19">
      <c r="B44" t="s">
        <v>13</v>
      </c>
    </row>
    <row r="45" spans="1:19">
      <c r="B45" s="8" t="s">
        <v>55</v>
      </c>
    </row>
    <row r="46" spans="1:19">
      <c r="B46" t="s">
        <v>56</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15" t="s">
        <v>135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row>
    <row r="2" spans="1:55">
      <c r="A2" s="216" t="s">
        <v>79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row>
    <row r="3" spans="1:55">
      <c r="A3" s="215" t="s">
        <v>126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row>
    <row r="4" spans="1:55">
      <c r="A4" s="216" t="str">
        <f>'Bieu 01 TH'!A4:AN4</f>
        <v>(Biểu mẫu kèm theo Công văn số              /SKHĐT-TH ngày           tháng       năm 2019 của Sở Kế hoạch và Đầu tư)</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row>
    <row r="5" spans="1:55">
      <c r="A5" s="217" t="s">
        <v>0</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row>
    <row r="6" spans="1:55" ht="105" customHeight="1">
      <c r="A6" s="214" t="s">
        <v>1</v>
      </c>
      <c r="B6" s="214" t="s">
        <v>22</v>
      </c>
      <c r="C6" s="214" t="s">
        <v>122</v>
      </c>
      <c r="D6" s="214" t="s">
        <v>112</v>
      </c>
      <c r="E6" s="214" t="s">
        <v>114</v>
      </c>
      <c r="F6" s="214" t="s">
        <v>121</v>
      </c>
      <c r="G6" s="214"/>
      <c r="H6" s="214"/>
      <c r="I6" s="214" t="s">
        <v>124</v>
      </c>
      <c r="J6" s="214"/>
      <c r="K6" s="214" t="s">
        <v>123</v>
      </c>
      <c r="L6" s="214"/>
      <c r="M6" s="214"/>
      <c r="N6" s="214"/>
      <c r="O6" s="214" t="s">
        <v>29</v>
      </c>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t="s">
        <v>125</v>
      </c>
      <c r="AZ6" s="214"/>
      <c r="BA6" s="214"/>
      <c r="BB6" s="214"/>
      <c r="BC6" s="214" t="s">
        <v>3</v>
      </c>
    </row>
    <row r="7" spans="1:55" ht="51.75" customHeight="1">
      <c r="A7" s="214"/>
      <c r="B7" s="214"/>
      <c r="C7" s="214"/>
      <c r="D7" s="214"/>
      <c r="E7" s="214"/>
      <c r="F7" s="214" t="s">
        <v>25</v>
      </c>
      <c r="G7" s="214" t="s">
        <v>26</v>
      </c>
      <c r="H7" s="214"/>
      <c r="I7" s="214" t="s">
        <v>27</v>
      </c>
      <c r="J7" s="214" t="s">
        <v>222</v>
      </c>
      <c r="K7" s="214" t="s">
        <v>27</v>
      </c>
      <c r="L7" s="214" t="s">
        <v>71</v>
      </c>
      <c r="M7" s="214"/>
      <c r="N7" s="214"/>
      <c r="O7" s="214" t="s">
        <v>208</v>
      </c>
      <c r="P7" s="214"/>
      <c r="Q7" s="214"/>
      <c r="R7" s="214"/>
      <c r="S7" s="214"/>
      <c r="T7" s="214"/>
      <c r="U7" s="214" t="s">
        <v>210</v>
      </c>
      <c r="V7" s="214"/>
      <c r="W7" s="214"/>
      <c r="X7" s="214"/>
      <c r="Y7" s="214"/>
      <c r="Z7" s="214"/>
      <c r="AA7" s="214"/>
      <c r="AB7" s="214"/>
      <c r="AC7" s="214"/>
      <c r="AD7" s="214"/>
      <c r="AE7" s="214" t="s">
        <v>211</v>
      </c>
      <c r="AF7" s="214"/>
      <c r="AG7" s="214"/>
      <c r="AH7" s="214"/>
      <c r="AI7" s="214"/>
      <c r="AJ7" s="214"/>
      <c r="AK7" s="214"/>
      <c r="AL7" s="214"/>
      <c r="AM7" s="214"/>
      <c r="AN7" s="214"/>
      <c r="AO7" s="214" t="s">
        <v>218</v>
      </c>
      <c r="AP7" s="214"/>
      <c r="AQ7" s="214"/>
      <c r="AR7" s="214"/>
      <c r="AS7" s="214"/>
      <c r="AT7" s="214"/>
      <c r="AU7" s="214"/>
      <c r="AV7" s="214"/>
      <c r="AW7" s="214"/>
      <c r="AX7" s="214"/>
      <c r="AY7" s="214" t="s">
        <v>27</v>
      </c>
      <c r="AZ7" s="214" t="s">
        <v>71</v>
      </c>
      <c r="BA7" s="214"/>
      <c r="BB7" s="214"/>
      <c r="BC7" s="214"/>
    </row>
    <row r="8" spans="1:55" ht="43.5" customHeight="1">
      <c r="A8" s="214"/>
      <c r="B8" s="214"/>
      <c r="C8" s="214"/>
      <c r="D8" s="214"/>
      <c r="E8" s="214"/>
      <c r="F8" s="214"/>
      <c r="G8" s="214" t="s">
        <v>27</v>
      </c>
      <c r="H8" s="214" t="s">
        <v>71</v>
      </c>
      <c r="I8" s="214"/>
      <c r="J8" s="214"/>
      <c r="K8" s="214"/>
      <c r="L8" s="214" t="s">
        <v>28</v>
      </c>
      <c r="M8" s="214" t="s">
        <v>29</v>
      </c>
      <c r="N8" s="214"/>
      <c r="O8" s="214" t="s">
        <v>207</v>
      </c>
      <c r="P8" s="214"/>
      <c r="Q8" s="214"/>
      <c r="R8" s="214"/>
      <c r="S8" s="214" t="s">
        <v>209</v>
      </c>
      <c r="T8" s="214"/>
      <c r="U8" s="214" t="s">
        <v>207</v>
      </c>
      <c r="V8" s="214"/>
      <c r="W8" s="214"/>
      <c r="X8" s="214"/>
      <c r="Y8" s="214" t="s">
        <v>214</v>
      </c>
      <c r="Z8" s="214"/>
      <c r="AA8" s="214"/>
      <c r="AB8" s="214"/>
      <c r="AC8" s="214"/>
      <c r="AD8" s="214"/>
      <c r="AE8" s="214" t="s">
        <v>207</v>
      </c>
      <c r="AF8" s="214"/>
      <c r="AG8" s="214"/>
      <c r="AH8" s="214"/>
      <c r="AI8" s="214" t="s">
        <v>216</v>
      </c>
      <c r="AJ8" s="214"/>
      <c r="AK8" s="214"/>
      <c r="AL8" s="214"/>
      <c r="AM8" s="214"/>
      <c r="AN8" s="214"/>
      <c r="AO8" s="214" t="s">
        <v>207</v>
      </c>
      <c r="AP8" s="214"/>
      <c r="AQ8" s="214"/>
      <c r="AR8" s="214"/>
      <c r="AS8" s="214" t="s">
        <v>219</v>
      </c>
      <c r="AT8" s="214"/>
      <c r="AU8" s="214"/>
      <c r="AV8" s="214"/>
      <c r="AW8" s="214"/>
      <c r="AX8" s="214"/>
      <c r="AY8" s="214"/>
      <c r="AZ8" s="214" t="s">
        <v>28</v>
      </c>
      <c r="BA8" s="214" t="s">
        <v>29</v>
      </c>
      <c r="BB8" s="214"/>
      <c r="BC8" s="214"/>
    </row>
    <row r="9" spans="1:55" ht="36" customHeight="1">
      <c r="A9" s="214"/>
      <c r="B9" s="214"/>
      <c r="C9" s="214"/>
      <c r="D9" s="214"/>
      <c r="E9" s="214"/>
      <c r="F9" s="214"/>
      <c r="G9" s="214"/>
      <c r="H9" s="214"/>
      <c r="I9" s="214"/>
      <c r="J9" s="214"/>
      <c r="K9" s="214"/>
      <c r="L9" s="214"/>
      <c r="M9" s="214" t="s">
        <v>30</v>
      </c>
      <c r="N9" s="214" t="s">
        <v>45</v>
      </c>
      <c r="O9" s="214" t="s">
        <v>27</v>
      </c>
      <c r="P9" s="214" t="s">
        <v>71</v>
      </c>
      <c r="Q9" s="214"/>
      <c r="R9" s="214"/>
      <c r="S9" s="214" t="s">
        <v>27</v>
      </c>
      <c r="T9" s="214" t="s">
        <v>71</v>
      </c>
      <c r="U9" s="214" t="s">
        <v>27</v>
      </c>
      <c r="V9" s="214" t="s">
        <v>71</v>
      </c>
      <c r="W9" s="214"/>
      <c r="X9" s="214"/>
      <c r="Y9" s="214" t="s">
        <v>27</v>
      </c>
      <c r="Z9" s="214" t="s">
        <v>71</v>
      </c>
      <c r="AA9" s="214" t="s">
        <v>29</v>
      </c>
      <c r="AB9" s="214"/>
      <c r="AC9" s="214"/>
      <c r="AD9" s="214"/>
      <c r="AE9" s="214" t="s">
        <v>27</v>
      </c>
      <c r="AF9" s="214" t="s">
        <v>71</v>
      </c>
      <c r="AG9" s="214"/>
      <c r="AH9" s="214"/>
      <c r="AI9" s="214" t="s">
        <v>27</v>
      </c>
      <c r="AJ9" s="214" t="s">
        <v>71</v>
      </c>
      <c r="AK9" s="214" t="s">
        <v>29</v>
      </c>
      <c r="AL9" s="214"/>
      <c r="AM9" s="214"/>
      <c r="AN9" s="214"/>
      <c r="AO9" s="214" t="s">
        <v>27</v>
      </c>
      <c r="AP9" s="214" t="s">
        <v>71</v>
      </c>
      <c r="AQ9" s="214"/>
      <c r="AR9" s="214"/>
      <c r="AS9" s="214" t="s">
        <v>27</v>
      </c>
      <c r="AT9" s="214" t="s">
        <v>71</v>
      </c>
      <c r="AU9" s="214" t="s">
        <v>29</v>
      </c>
      <c r="AV9" s="214"/>
      <c r="AW9" s="214"/>
      <c r="AX9" s="214"/>
      <c r="AY9" s="214"/>
      <c r="AZ9" s="214"/>
      <c r="BA9" s="214" t="s">
        <v>30</v>
      </c>
      <c r="BB9" s="214" t="s">
        <v>45</v>
      </c>
      <c r="BC9" s="214"/>
    </row>
    <row r="10" spans="1:55" ht="73.5" customHeight="1">
      <c r="A10" s="214"/>
      <c r="B10" s="214"/>
      <c r="C10" s="214"/>
      <c r="D10" s="214"/>
      <c r="E10" s="214"/>
      <c r="F10" s="214"/>
      <c r="G10" s="214"/>
      <c r="H10" s="214"/>
      <c r="I10" s="214"/>
      <c r="J10" s="214"/>
      <c r="K10" s="214"/>
      <c r="L10" s="214"/>
      <c r="M10" s="214"/>
      <c r="N10" s="214"/>
      <c r="O10" s="214"/>
      <c r="P10" s="214" t="s">
        <v>28</v>
      </c>
      <c r="Q10" s="214" t="s">
        <v>29</v>
      </c>
      <c r="R10" s="214"/>
      <c r="S10" s="214"/>
      <c r="T10" s="214"/>
      <c r="U10" s="214"/>
      <c r="V10" s="214" t="s">
        <v>28</v>
      </c>
      <c r="W10" s="214" t="s">
        <v>29</v>
      </c>
      <c r="X10" s="214"/>
      <c r="Y10" s="214"/>
      <c r="Z10" s="214"/>
      <c r="AA10" s="214" t="s">
        <v>215</v>
      </c>
      <c r="AB10" s="214"/>
      <c r="AC10" s="214" t="s">
        <v>212</v>
      </c>
      <c r="AD10" s="214"/>
      <c r="AE10" s="214"/>
      <c r="AF10" s="214" t="s">
        <v>28</v>
      </c>
      <c r="AG10" s="214" t="s">
        <v>29</v>
      </c>
      <c r="AH10" s="214"/>
      <c r="AI10" s="214"/>
      <c r="AJ10" s="214"/>
      <c r="AK10" s="214" t="s">
        <v>217</v>
      </c>
      <c r="AL10" s="214"/>
      <c r="AM10" s="214" t="s">
        <v>213</v>
      </c>
      <c r="AN10" s="214"/>
      <c r="AO10" s="214"/>
      <c r="AP10" s="214" t="s">
        <v>28</v>
      </c>
      <c r="AQ10" s="214" t="s">
        <v>29</v>
      </c>
      <c r="AR10" s="214"/>
      <c r="AS10" s="214"/>
      <c r="AT10" s="214"/>
      <c r="AU10" s="214" t="s">
        <v>220</v>
      </c>
      <c r="AV10" s="214"/>
      <c r="AW10" s="214" t="s">
        <v>221</v>
      </c>
      <c r="AX10" s="214"/>
      <c r="AY10" s="214"/>
      <c r="AZ10" s="214"/>
      <c r="BA10" s="214"/>
      <c r="BB10" s="214"/>
      <c r="BC10" s="214"/>
    </row>
    <row r="11" spans="1:55" ht="64.5" customHeight="1">
      <c r="A11" s="214"/>
      <c r="B11" s="214"/>
      <c r="C11" s="214"/>
      <c r="D11" s="214"/>
      <c r="E11" s="214"/>
      <c r="F11" s="214"/>
      <c r="G11" s="214"/>
      <c r="H11" s="214"/>
      <c r="I11" s="214"/>
      <c r="J11" s="214"/>
      <c r="K11" s="214"/>
      <c r="L11" s="214"/>
      <c r="M11" s="214"/>
      <c r="N11" s="214"/>
      <c r="O11" s="214"/>
      <c r="P11" s="214"/>
      <c r="Q11" s="111" t="s">
        <v>30</v>
      </c>
      <c r="R11" s="111" t="s">
        <v>45</v>
      </c>
      <c r="S11" s="214"/>
      <c r="T11" s="214"/>
      <c r="U11" s="214"/>
      <c r="V11" s="214"/>
      <c r="W11" s="111" t="s">
        <v>30</v>
      </c>
      <c r="X11" s="111" t="s">
        <v>45</v>
      </c>
      <c r="Y11" s="214"/>
      <c r="Z11" s="214"/>
      <c r="AA11" s="111" t="s">
        <v>27</v>
      </c>
      <c r="AB11" s="111" t="s">
        <v>71</v>
      </c>
      <c r="AC11" s="112" t="s">
        <v>27</v>
      </c>
      <c r="AD11" s="111" t="s">
        <v>71</v>
      </c>
      <c r="AE11" s="214"/>
      <c r="AF11" s="214"/>
      <c r="AG11" s="111" t="s">
        <v>30</v>
      </c>
      <c r="AH11" s="111" t="s">
        <v>45</v>
      </c>
      <c r="AI11" s="214"/>
      <c r="AJ11" s="214"/>
      <c r="AK11" s="111" t="s">
        <v>27</v>
      </c>
      <c r="AL11" s="111" t="s">
        <v>71</v>
      </c>
      <c r="AM11" s="111" t="s">
        <v>27</v>
      </c>
      <c r="AN11" s="111" t="s">
        <v>71</v>
      </c>
      <c r="AO11" s="214"/>
      <c r="AP11" s="214"/>
      <c r="AQ11" s="111" t="s">
        <v>30</v>
      </c>
      <c r="AR11" s="111" t="s">
        <v>45</v>
      </c>
      <c r="AS11" s="214"/>
      <c r="AT11" s="214"/>
      <c r="AU11" s="111" t="s">
        <v>27</v>
      </c>
      <c r="AV11" s="111" t="s">
        <v>71</v>
      </c>
      <c r="AW11" s="111" t="s">
        <v>27</v>
      </c>
      <c r="AX11" s="111" t="s">
        <v>71</v>
      </c>
      <c r="AY11" s="214"/>
      <c r="AZ11" s="214"/>
      <c r="BA11" s="214"/>
      <c r="BB11" s="214"/>
      <c r="BC11" s="214"/>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20</v>
      </c>
      <c r="B14" s="114" t="s">
        <v>133</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132</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293</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288</v>
      </c>
      <c r="C17" s="112">
        <v>7653237</v>
      </c>
      <c r="D17" s="119" t="s">
        <v>266</v>
      </c>
      <c r="E17" s="120" t="s">
        <v>294</v>
      </c>
      <c r="F17" s="112" t="s">
        <v>296</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289</v>
      </c>
      <c r="C18" s="123">
        <v>7621054</v>
      </c>
      <c r="D18" s="119" t="s">
        <v>266</v>
      </c>
      <c r="E18" s="119" t="s">
        <v>294</v>
      </c>
      <c r="F18" s="124" t="s">
        <v>298</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290</v>
      </c>
      <c r="C19" s="119"/>
      <c r="D19" s="119"/>
      <c r="E19" s="119" t="s">
        <v>295</v>
      </c>
      <c r="F19" s="124" t="s">
        <v>299</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291</v>
      </c>
      <c r="C20" s="119">
        <v>7708106</v>
      </c>
      <c r="D20" s="119" t="s">
        <v>266</v>
      </c>
      <c r="E20" s="119" t="s">
        <v>294</v>
      </c>
      <c r="F20" s="119" t="s">
        <v>300</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292</v>
      </c>
      <c r="C21" s="119">
        <v>7658758</v>
      </c>
      <c r="D21" s="119" t="s">
        <v>266</v>
      </c>
      <c r="E21" s="119" t="s">
        <v>294</v>
      </c>
      <c r="F21" s="119" t="s">
        <v>301</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32</v>
      </c>
      <c r="B67" s="112" t="s">
        <v>33</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34</v>
      </c>
      <c r="B68" s="112" t="s">
        <v>35</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47</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31</v>
      </c>
      <c r="B70" s="116" t="s">
        <v>131</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87</v>
      </c>
      <c r="B71" s="116" t="s">
        <v>127</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89</v>
      </c>
      <c r="B72" s="116" t="s">
        <v>128</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293</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302</v>
      </c>
      <c r="C74" s="123">
        <v>7557331</v>
      </c>
      <c r="D74" s="119" t="s">
        <v>266</v>
      </c>
      <c r="E74" s="119" t="s">
        <v>313</v>
      </c>
      <c r="F74" s="119" t="s">
        <v>316</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303</v>
      </c>
      <c r="C75" s="141">
        <v>7569889</v>
      </c>
      <c r="D75" s="119" t="s">
        <v>248</v>
      </c>
      <c r="E75" s="119" t="s">
        <v>314</v>
      </c>
      <c r="F75" s="119" t="s">
        <v>317</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304</v>
      </c>
      <c r="C76" s="141">
        <v>7569891</v>
      </c>
      <c r="D76" s="119" t="s">
        <v>248</v>
      </c>
      <c r="E76" s="119">
        <v>2016</v>
      </c>
      <c r="F76" s="119" t="s">
        <v>318</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305</v>
      </c>
      <c r="C77" s="141">
        <v>7576884</v>
      </c>
      <c r="D77" s="119" t="s">
        <v>266</v>
      </c>
      <c r="E77" s="119" t="s">
        <v>313</v>
      </c>
      <c r="F77" s="119" t="s">
        <v>319</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306</v>
      </c>
      <c r="C78" s="141">
        <v>7612160</v>
      </c>
      <c r="D78" s="119" t="s">
        <v>266</v>
      </c>
      <c r="E78" s="119" t="s">
        <v>297</v>
      </c>
      <c r="F78" s="119" t="s">
        <v>320</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307</v>
      </c>
      <c r="C79" s="141">
        <v>7621054</v>
      </c>
      <c r="D79" s="119" t="s">
        <v>248</v>
      </c>
      <c r="E79" s="119" t="s">
        <v>297</v>
      </c>
      <c r="F79" s="128" t="s">
        <v>321</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288</v>
      </c>
      <c r="C80" s="141">
        <v>7653237</v>
      </c>
      <c r="D80" s="119" t="s">
        <v>266</v>
      </c>
      <c r="E80" s="120" t="s">
        <v>294</v>
      </c>
      <c r="F80" s="139" t="s">
        <v>296</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289</v>
      </c>
      <c r="C81" s="141">
        <v>7654493</v>
      </c>
      <c r="D81" s="119" t="s">
        <v>266</v>
      </c>
      <c r="E81" s="119" t="s">
        <v>294</v>
      </c>
      <c r="F81" s="124" t="s">
        <v>298</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290</v>
      </c>
      <c r="C82" s="119"/>
      <c r="D82" s="119"/>
      <c r="E82" s="119" t="s">
        <v>295</v>
      </c>
      <c r="F82" s="124" t="s">
        <v>299</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291</v>
      </c>
      <c r="C83" s="119">
        <v>7708106</v>
      </c>
      <c r="D83" s="119" t="s">
        <v>266</v>
      </c>
      <c r="E83" s="119" t="s">
        <v>294</v>
      </c>
      <c r="F83" s="119" t="s">
        <v>300</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308</v>
      </c>
      <c r="C84" s="119">
        <v>7652357</v>
      </c>
      <c r="D84" s="119" t="s">
        <v>266</v>
      </c>
      <c r="E84" s="119" t="s">
        <v>294</v>
      </c>
      <c r="F84" s="128" t="s">
        <v>322</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292</v>
      </c>
      <c r="C85" s="141">
        <v>7658758</v>
      </c>
      <c r="D85" s="119" t="s">
        <v>266</v>
      </c>
      <c r="E85" s="119" t="s">
        <v>294</v>
      </c>
      <c r="F85" s="128" t="s">
        <v>322</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309</v>
      </c>
      <c r="C86" s="119">
        <v>7640768</v>
      </c>
      <c r="D86" s="119" t="s">
        <v>257</v>
      </c>
      <c r="E86" s="119" t="s">
        <v>297</v>
      </c>
      <c r="F86" s="128" t="s">
        <v>323</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310</v>
      </c>
      <c r="C87" s="119">
        <v>7733978</v>
      </c>
      <c r="D87" s="119" t="s">
        <v>266</v>
      </c>
      <c r="E87" s="128" t="s">
        <v>294</v>
      </c>
      <c r="F87" s="128" t="s">
        <v>324</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311</v>
      </c>
      <c r="C88" s="139"/>
      <c r="D88" s="119" t="s">
        <v>257</v>
      </c>
      <c r="E88" s="119" t="s">
        <v>315</v>
      </c>
      <c r="F88" s="128" t="s">
        <v>325</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312</v>
      </c>
      <c r="C89" s="119">
        <v>7733977</v>
      </c>
      <c r="D89" s="119" t="s">
        <v>266</v>
      </c>
      <c r="E89" s="128" t="s">
        <v>294</v>
      </c>
      <c r="F89" s="128" t="s">
        <v>326</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32</v>
      </c>
      <c r="B162" s="112" t="s">
        <v>33</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34</v>
      </c>
      <c r="B163" s="112" t="s">
        <v>35</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90</v>
      </c>
      <c r="B164" s="116" t="s">
        <v>130</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116</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32</v>
      </c>
      <c r="B167" s="112" t="s">
        <v>33</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34</v>
      </c>
      <c r="B168" s="112" t="s">
        <v>35</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117</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32</v>
      </c>
      <c r="B170" s="112" t="s">
        <v>33</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34</v>
      </c>
      <c r="B171" s="112" t="s">
        <v>35</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36</v>
      </c>
      <c r="B172" s="116" t="s">
        <v>118</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87</v>
      </c>
      <c r="B173" s="116" t="s">
        <v>129</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32</v>
      </c>
      <c r="B174" s="112" t="s">
        <v>33</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34</v>
      </c>
      <c r="B175" s="112" t="s">
        <v>35</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89</v>
      </c>
      <c r="B176" s="116" t="s">
        <v>130</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32</v>
      </c>
      <c r="B177" s="112" t="s">
        <v>33</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34</v>
      </c>
      <c r="B178" s="112" t="s">
        <v>35</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21</v>
      </c>
      <c r="B179" s="114" t="s">
        <v>119</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120</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34</v>
      </c>
      <c r="B181" s="114" t="s">
        <v>134</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34</v>
      </c>
      <c r="B182" s="134" t="s">
        <v>34</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9" t="s">
        <v>239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row>
    <row r="2" spans="1:56" s="13" customFormat="1" ht="18.75">
      <c r="A2" s="220" t="s">
        <v>77</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row>
    <row r="3" spans="1:56" s="13" customFormat="1" ht="18.75">
      <c r="A3" s="219" t="s">
        <v>126</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row>
    <row r="4" spans="1:56" s="13" customFormat="1" ht="18.75">
      <c r="A4" s="220" t="str">
        <f>'Bieu 01 TH'!A4:AN4</f>
        <v>(Biểu mẫu kèm theo Công văn số              /SKHĐT-TH ngày           tháng       năm 2019 của Sở Kế hoạch và Đầu tư)</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row>
    <row r="5" spans="1:56" s="13" customFormat="1" ht="18.75">
      <c r="A5" s="221" t="s">
        <v>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row>
    <row r="6" spans="1:56" ht="52.5" customHeight="1">
      <c r="A6" s="218" t="s">
        <v>1</v>
      </c>
      <c r="B6" s="218" t="s">
        <v>22</v>
      </c>
      <c r="C6" s="218" t="s">
        <v>122</v>
      </c>
      <c r="D6" s="218" t="s">
        <v>112</v>
      </c>
      <c r="E6" s="218" t="s">
        <v>113</v>
      </c>
      <c r="F6" s="218" t="s">
        <v>114</v>
      </c>
      <c r="G6" s="218" t="s">
        <v>121</v>
      </c>
      <c r="H6" s="218"/>
      <c r="I6" s="218"/>
      <c r="J6" s="218" t="s">
        <v>124</v>
      </c>
      <c r="K6" s="218"/>
      <c r="L6" s="218" t="s">
        <v>123</v>
      </c>
      <c r="M6" s="218"/>
      <c r="N6" s="218"/>
      <c r="O6" s="218"/>
      <c r="P6" s="218" t="s">
        <v>29</v>
      </c>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t="s">
        <v>125</v>
      </c>
      <c r="BA6" s="218"/>
      <c r="BB6" s="218"/>
      <c r="BC6" s="218"/>
      <c r="BD6" s="218" t="s">
        <v>3</v>
      </c>
    </row>
    <row r="7" spans="1:56" ht="25.5" customHeight="1">
      <c r="A7" s="218"/>
      <c r="B7" s="218"/>
      <c r="C7" s="218"/>
      <c r="D7" s="218"/>
      <c r="E7" s="218"/>
      <c r="F7" s="218"/>
      <c r="G7" s="218" t="s">
        <v>25</v>
      </c>
      <c r="H7" s="218" t="s">
        <v>26</v>
      </c>
      <c r="I7" s="218"/>
      <c r="J7" s="218" t="s">
        <v>27</v>
      </c>
      <c r="K7" s="218" t="s">
        <v>71</v>
      </c>
      <c r="L7" s="218" t="s">
        <v>27</v>
      </c>
      <c r="M7" s="218" t="s">
        <v>71</v>
      </c>
      <c r="N7" s="218"/>
      <c r="O7" s="218"/>
      <c r="P7" s="218" t="s">
        <v>208</v>
      </c>
      <c r="Q7" s="218"/>
      <c r="R7" s="218"/>
      <c r="S7" s="218"/>
      <c r="T7" s="218"/>
      <c r="U7" s="218"/>
      <c r="V7" s="218" t="s">
        <v>210</v>
      </c>
      <c r="W7" s="218"/>
      <c r="X7" s="218"/>
      <c r="Y7" s="218"/>
      <c r="Z7" s="218"/>
      <c r="AA7" s="218"/>
      <c r="AB7" s="218"/>
      <c r="AC7" s="218"/>
      <c r="AD7" s="218"/>
      <c r="AE7" s="218"/>
      <c r="AF7" s="218" t="s">
        <v>211</v>
      </c>
      <c r="AG7" s="218"/>
      <c r="AH7" s="218"/>
      <c r="AI7" s="218"/>
      <c r="AJ7" s="218"/>
      <c r="AK7" s="218"/>
      <c r="AL7" s="218"/>
      <c r="AM7" s="218"/>
      <c r="AN7" s="218"/>
      <c r="AO7" s="218"/>
      <c r="AP7" s="218" t="s">
        <v>218</v>
      </c>
      <c r="AQ7" s="218"/>
      <c r="AR7" s="218"/>
      <c r="AS7" s="218"/>
      <c r="AT7" s="218"/>
      <c r="AU7" s="218"/>
      <c r="AV7" s="218"/>
      <c r="AW7" s="218"/>
      <c r="AX7" s="218"/>
      <c r="AY7" s="218"/>
      <c r="AZ7" s="218" t="s">
        <v>27</v>
      </c>
      <c r="BA7" s="218" t="s">
        <v>71</v>
      </c>
      <c r="BB7" s="218"/>
      <c r="BC7" s="218"/>
      <c r="BD7" s="218"/>
    </row>
    <row r="8" spans="1:56" ht="28.5" customHeight="1">
      <c r="A8" s="218"/>
      <c r="B8" s="218"/>
      <c r="C8" s="218"/>
      <c r="D8" s="218"/>
      <c r="E8" s="218"/>
      <c r="F8" s="218"/>
      <c r="G8" s="218"/>
      <c r="H8" s="218" t="s">
        <v>27</v>
      </c>
      <c r="I8" s="218" t="s">
        <v>71</v>
      </c>
      <c r="J8" s="218"/>
      <c r="K8" s="218"/>
      <c r="L8" s="218"/>
      <c r="M8" s="218" t="s">
        <v>28</v>
      </c>
      <c r="N8" s="218" t="s">
        <v>29</v>
      </c>
      <c r="O8" s="218"/>
      <c r="P8" s="218" t="s">
        <v>207</v>
      </c>
      <c r="Q8" s="218"/>
      <c r="R8" s="218"/>
      <c r="S8" s="218"/>
      <c r="T8" s="218" t="s">
        <v>209</v>
      </c>
      <c r="U8" s="218"/>
      <c r="V8" s="218" t="s">
        <v>207</v>
      </c>
      <c r="W8" s="218"/>
      <c r="X8" s="218"/>
      <c r="Y8" s="218"/>
      <c r="Z8" s="218" t="s">
        <v>214</v>
      </c>
      <c r="AA8" s="218"/>
      <c r="AB8" s="218"/>
      <c r="AC8" s="218"/>
      <c r="AD8" s="218"/>
      <c r="AE8" s="218"/>
      <c r="AF8" s="218" t="s">
        <v>207</v>
      </c>
      <c r="AG8" s="218"/>
      <c r="AH8" s="218"/>
      <c r="AI8" s="218"/>
      <c r="AJ8" s="218" t="s">
        <v>216</v>
      </c>
      <c r="AK8" s="218"/>
      <c r="AL8" s="218"/>
      <c r="AM8" s="218"/>
      <c r="AN8" s="218"/>
      <c r="AO8" s="218"/>
      <c r="AP8" s="218" t="s">
        <v>207</v>
      </c>
      <c r="AQ8" s="218"/>
      <c r="AR8" s="218"/>
      <c r="AS8" s="218"/>
      <c r="AT8" s="218" t="s">
        <v>219</v>
      </c>
      <c r="AU8" s="218"/>
      <c r="AV8" s="218"/>
      <c r="AW8" s="218"/>
      <c r="AX8" s="218"/>
      <c r="AY8" s="218"/>
      <c r="AZ8" s="218"/>
      <c r="BA8" s="218" t="s">
        <v>28</v>
      </c>
      <c r="BB8" s="218" t="s">
        <v>29</v>
      </c>
      <c r="BC8" s="218"/>
      <c r="BD8" s="218"/>
    </row>
    <row r="9" spans="1:56" ht="21" customHeight="1">
      <c r="A9" s="218"/>
      <c r="B9" s="218"/>
      <c r="C9" s="218"/>
      <c r="D9" s="218"/>
      <c r="E9" s="218"/>
      <c r="F9" s="218"/>
      <c r="G9" s="218"/>
      <c r="H9" s="218"/>
      <c r="I9" s="218"/>
      <c r="J9" s="218"/>
      <c r="K9" s="218"/>
      <c r="L9" s="218"/>
      <c r="M9" s="218"/>
      <c r="N9" s="218" t="s">
        <v>30</v>
      </c>
      <c r="O9" s="218" t="s">
        <v>45</v>
      </c>
      <c r="P9" s="218" t="s">
        <v>27</v>
      </c>
      <c r="Q9" s="218" t="s">
        <v>71</v>
      </c>
      <c r="R9" s="218"/>
      <c r="S9" s="218"/>
      <c r="T9" s="218" t="s">
        <v>27</v>
      </c>
      <c r="U9" s="218" t="s">
        <v>71</v>
      </c>
      <c r="V9" s="218" t="s">
        <v>27</v>
      </c>
      <c r="W9" s="218" t="s">
        <v>71</v>
      </c>
      <c r="X9" s="218"/>
      <c r="Y9" s="218"/>
      <c r="Z9" s="218" t="s">
        <v>27</v>
      </c>
      <c r="AA9" s="218" t="s">
        <v>222</v>
      </c>
      <c r="AB9" s="218" t="s">
        <v>29</v>
      </c>
      <c r="AC9" s="218"/>
      <c r="AD9" s="218"/>
      <c r="AE9" s="218"/>
      <c r="AF9" s="218" t="s">
        <v>27</v>
      </c>
      <c r="AG9" s="218" t="s">
        <v>71</v>
      </c>
      <c r="AH9" s="218"/>
      <c r="AI9" s="218"/>
      <c r="AJ9" s="218" t="s">
        <v>27</v>
      </c>
      <c r="AK9" s="218" t="s">
        <v>71</v>
      </c>
      <c r="AL9" s="218" t="s">
        <v>29</v>
      </c>
      <c r="AM9" s="218"/>
      <c r="AN9" s="218"/>
      <c r="AO9" s="218"/>
      <c r="AP9" s="218" t="s">
        <v>27</v>
      </c>
      <c r="AQ9" s="218" t="s">
        <v>71</v>
      </c>
      <c r="AR9" s="218"/>
      <c r="AS9" s="218"/>
      <c r="AT9" s="218" t="s">
        <v>27</v>
      </c>
      <c r="AU9" s="218" t="s">
        <v>71</v>
      </c>
      <c r="AV9" s="218" t="s">
        <v>29</v>
      </c>
      <c r="AW9" s="218"/>
      <c r="AX9" s="218"/>
      <c r="AY9" s="218"/>
      <c r="AZ9" s="218"/>
      <c r="BA9" s="218"/>
      <c r="BB9" s="218" t="s">
        <v>30</v>
      </c>
      <c r="BC9" s="218" t="s">
        <v>45</v>
      </c>
      <c r="BD9" s="218"/>
    </row>
    <row r="10" spans="1:56" ht="39.75" customHeight="1">
      <c r="A10" s="218"/>
      <c r="B10" s="218"/>
      <c r="C10" s="218"/>
      <c r="D10" s="218"/>
      <c r="E10" s="218"/>
      <c r="F10" s="218"/>
      <c r="G10" s="218"/>
      <c r="H10" s="218"/>
      <c r="I10" s="218"/>
      <c r="J10" s="218"/>
      <c r="K10" s="218"/>
      <c r="L10" s="218"/>
      <c r="M10" s="218"/>
      <c r="N10" s="218"/>
      <c r="O10" s="218"/>
      <c r="P10" s="218"/>
      <c r="Q10" s="218" t="s">
        <v>28</v>
      </c>
      <c r="R10" s="218" t="s">
        <v>29</v>
      </c>
      <c r="S10" s="218"/>
      <c r="T10" s="218"/>
      <c r="U10" s="218"/>
      <c r="V10" s="218"/>
      <c r="W10" s="218" t="s">
        <v>28</v>
      </c>
      <c r="X10" s="218" t="s">
        <v>29</v>
      </c>
      <c r="Y10" s="218"/>
      <c r="Z10" s="218"/>
      <c r="AA10" s="218"/>
      <c r="AB10" s="218" t="s">
        <v>215</v>
      </c>
      <c r="AC10" s="218"/>
      <c r="AD10" s="218" t="s">
        <v>212</v>
      </c>
      <c r="AE10" s="218"/>
      <c r="AF10" s="218"/>
      <c r="AG10" s="218" t="s">
        <v>28</v>
      </c>
      <c r="AH10" s="218" t="s">
        <v>29</v>
      </c>
      <c r="AI10" s="218"/>
      <c r="AJ10" s="218"/>
      <c r="AK10" s="218"/>
      <c r="AL10" s="218" t="s">
        <v>217</v>
      </c>
      <c r="AM10" s="218"/>
      <c r="AN10" s="218" t="s">
        <v>213</v>
      </c>
      <c r="AO10" s="218"/>
      <c r="AP10" s="218"/>
      <c r="AQ10" s="218" t="s">
        <v>28</v>
      </c>
      <c r="AR10" s="218" t="s">
        <v>29</v>
      </c>
      <c r="AS10" s="218"/>
      <c r="AT10" s="218"/>
      <c r="AU10" s="218"/>
      <c r="AV10" s="218" t="s">
        <v>220</v>
      </c>
      <c r="AW10" s="218"/>
      <c r="AX10" s="218" t="s">
        <v>221</v>
      </c>
      <c r="AY10" s="218"/>
      <c r="AZ10" s="218"/>
      <c r="BA10" s="218"/>
      <c r="BB10" s="218"/>
      <c r="BC10" s="218"/>
      <c r="BD10" s="218"/>
    </row>
    <row r="11" spans="1:56" ht="64.5" customHeight="1">
      <c r="A11" s="218"/>
      <c r="B11" s="218"/>
      <c r="C11" s="218"/>
      <c r="D11" s="218"/>
      <c r="E11" s="218"/>
      <c r="F11" s="218"/>
      <c r="G11" s="218"/>
      <c r="H11" s="218"/>
      <c r="I11" s="218"/>
      <c r="J11" s="218"/>
      <c r="K11" s="218"/>
      <c r="L11" s="218"/>
      <c r="M11" s="218"/>
      <c r="N11" s="218"/>
      <c r="O11" s="218"/>
      <c r="P11" s="218"/>
      <c r="Q11" s="218"/>
      <c r="R11" s="94" t="s">
        <v>30</v>
      </c>
      <c r="S11" s="94" t="s">
        <v>45</v>
      </c>
      <c r="T11" s="218"/>
      <c r="U11" s="218"/>
      <c r="V11" s="218"/>
      <c r="W11" s="218"/>
      <c r="X11" s="94" t="s">
        <v>30</v>
      </c>
      <c r="Y11" s="94" t="s">
        <v>45</v>
      </c>
      <c r="Z11" s="218"/>
      <c r="AA11" s="218"/>
      <c r="AB11" s="94" t="s">
        <v>27</v>
      </c>
      <c r="AC11" s="94" t="s">
        <v>71</v>
      </c>
      <c r="AD11" s="94" t="s">
        <v>27</v>
      </c>
      <c r="AE11" s="94" t="s">
        <v>71</v>
      </c>
      <c r="AF11" s="218"/>
      <c r="AG11" s="218"/>
      <c r="AH11" s="94" t="s">
        <v>30</v>
      </c>
      <c r="AI11" s="94" t="s">
        <v>45</v>
      </c>
      <c r="AJ11" s="218"/>
      <c r="AK11" s="218"/>
      <c r="AL11" s="94" t="s">
        <v>27</v>
      </c>
      <c r="AM11" s="94" t="s">
        <v>71</v>
      </c>
      <c r="AN11" s="94" t="s">
        <v>27</v>
      </c>
      <c r="AO11" s="94" t="s">
        <v>71</v>
      </c>
      <c r="AP11" s="218"/>
      <c r="AQ11" s="218"/>
      <c r="AR11" s="94" t="s">
        <v>30</v>
      </c>
      <c r="AS11" s="94" t="s">
        <v>45</v>
      </c>
      <c r="AT11" s="218"/>
      <c r="AU11" s="218"/>
      <c r="AV11" s="94" t="s">
        <v>27</v>
      </c>
      <c r="AW11" s="94" t="s">
        <v>71</v>
      </c>
      <c r="AX11" s="94" t="s">
        <v>27</v>
      </c>
      <c r="AY11" s="94" t="s">
        <v>71</v>
      </c>
      <c r="AZ11" s="218"/>
      <c r="BA11" s="218"/>
      <c r="BB11" s="218"/>
      <c r="BC11" s="218"/>
      <c r="BD11" s="21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133</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224</v>
      </c>
      <c r="B15" s="36" t="s">
        <v>80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132</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32</v>
      </c>
      <c r="B17" s="4" t="s">
        <v>33</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34</v>
      </c>
      <c r="B18" s="4" t="s">
        <v>35</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47</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31</v>
      </c>
      <c r="B20" s="7" t="s">
        <v>131</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87</v>
      </c>
      <c r="B21" s="7" t="s">
        <v>127</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32</v>
      </c>
      <c r="B22" s="4" t="s">
        <v>33</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34</v>
      </c>
      <c r="B23" s="4" t="s">
        <v>35</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89</v>
      </c>
      <c r="B24" s="7" t="s">
        <v>128</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32</v>
      </c>
      <c r="B25" s="4" t="s">
        <v>33</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34</v>
      </c>
      <c r="B26" s="4" t="s">
        <v>35</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90</v>
      </c>
      <c r="B27" s="7" t="s">
        <v>130</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116</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32</v>
      </c>
      <c r="B30" s="4" t="s">
        <v>33</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34</v>
      </c>
      <c r="B31" s="4" t="s">
        <v>35</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117</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32</v>
      </c>
      <c r="B33" s="4" t="s">
        <v>33</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34</v>
      </c>
      <c r="B34" s="4" t="s">
        <v>35</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36</v>
      </c>
      <c r="B35" s="7" t="s">
        <v>118</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87</v>
      </c>
      <c r="B36" s="7" t="s">
        <v>129</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32</v>
      </c>
      <c r="B37" s="4" t="s">
        <v>33</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34</v>
      </c>
      <c r="B38" s="4" t="s">
        <v>35</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89</v>
      </c>
      <c r="B39" s="7" t="s">
        <v>130</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32</v>
      </c>
      <c r="B40" s="4" t="s">
        <v>33</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34</v>
      </c>
      <c r="B41" s="4" t="s">
        <v>35</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225</v>
      </c>
      <c r="B42" s="36" t="s">
        <v>81</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226</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21</v>
      </c>
      <c r="B44" s="16" t="s">
        <v>119</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227</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34</v>
      </c>
      <c r="B46" s="16" t="s">
        <v>134</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34</v>
      </c>
      <c r="B47" s="35" t="s">
        <v>34</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9" t="s">
        <v>136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row>
    <row r="2" spans="1:56" s="13" customFormat="1" ht="18.75">
      <c r="A2" s="220" t="s">
        <v>78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row>
    <row r="3" spans="1:56" s="13" customFormat="1" ht="18.75">
      <c r="A3" s="219" t="s">
        <v>240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row>
    <row r="4" spans="1:56" s="13" customFormat="1" ht="18.75">
      <c r="A4" s="220" t="str">
        <f>'Bieu 01 TH'!A4:AN4</f>
        <v>(Biểu mẫu kèm theo Công văn số              /SKHĐT-TH ngày           tháng       năm 2019 của Sở Kế hoạch và Đầu tư)</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row>
    <row r="5" spans="1:56" s="13" customFormat="1" ht="18.75">
      <c r="A5" s="221" t="s">
        <v>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row>
    <row r="6" spans="1:56" ht="52.5" customHeight="1">
      <c r="A6" s="218" t="s">
        <v>1</v>
      </c>
      <c r="B6" s="218" t="s">
        <v>22</v>
      </c>
      <c r="C6" s="218" t="s">
        <v>122</v>
      </c>
      <c r="D6" s="218" t="s">
        <v>112</v>
      </c>
      <c r="E6" s="218" t="s">
        <v>113</v>
      </c>
      <c r="F6" s="218" t="s">
        <v>114</v>
      </c>
      <c r="G6" s="218" t="s">
        <v>121</v>
      </c>
      <c r="H6" s="218"/>
      <c r="I6" s="218"/>
      <c r="J6" s="218" t="s">
        <v>124</v>
      </c>
      <c r="K6" s="218"/>
      <c r="L6" s="218" t="s">
        <v>123</v>
      </c>
      <c r="M6" s="218"/>
      <c r="N6" s="218"/>
      <c r="O6" s="218"/>
      <c r="P6" s="218" t="s">
        <v>29</v>
      </c>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t="s">
        <v>125</v>
      </c>
      <c r="BA6" s="218"/>
      <c r="BB6" s="218"/>
      <c r="BC6" s="218"/>
      <c r="BD6" s="218" t="s">
        <v>3</v>
      </c>
    </row>
    <row r="7" spans="1:56" ht="25.5" customHeight="1">
      <c r="A7" s="218"/>
      <c r="B7" s="218"/>
      <c r="C7" s="218"/>
      <c r="D7" s="218"/>
      <c r="E7" s="218"/>
      <c r="F7" s="218"/>
      <c r="G7" s="218" t="s">
        <v>25</v>
      </c>
      <c r="H7" s="218" t="s">
        <v>26</v>
      </c>
      <c r="I7" s="218"/>
      <c r="J7" s="218" t="s">
        <v>27</v>
      </c>
      <c r="K7" s="218" t="s">
        <v>44</v>
      </c>
      <c r="L7" s="218" t="s">
        <v>27</v>
      </c>
      <c r="M7" s="218" t="s">
        <v>44</v>
      </c>
      <c r="N7" s="218"/>
      <c r="O7" s="218"/>
      <c r="P7" s="218" t="s">
        <v>208</v>
      </c>
      <c r="Q7" s="218"/>
      <c r="R7" s="218"/>
      <c r="S7" s="218"/>
      <c r="T7" s="218"/>
      <c r="U7" s="218"/>
      <c r="V7" s="218" t="s">
        <v>210</v>
      </c>
      <c r="W7" s="218"/>
      <c r="X7" s="218"/>
      <c r="Y7" s="218"/>
      <c r="Z7" s="218"/>
      <c r="AA7" s="218"/>
      <c r="AB7" s="218"/>
      <c r="AC7" s="218"/>
      <c r="AD7" s="218"/>
      <c r="AE7" s="218"/>
      <c r="AF7" s="218" t="s">
        <v>211</v>
      </c>
      <c r="AG7" s="218"/>
      <c r="AH7" s="218"/>
      <c r="AI7" s="218"/>
      <c r="AJ7" s="218"/>
      <c r="AK7" s="218"/>
      <c r="AL7" s="218"/>
      <c r="AM7" s="218"/>
      <c r="AN7" s="218"/>
      <c r="AO7" s="218"/>
      <c r="AP7" s="218" t="s">
        <v>218</v>
      </c>
      <c r="AQ7" s="218"/>
      <c r="AR7" s="218"/>
      <c r="AS7" s="218"/>
      <c r="AT7" s="218"/>
      <c r="AU7" s="218"/>
      <c r="AV7" s="218"/>
      <c r="AW7" s="218"/>
      <c r="AX7" s="218"/>
      <c r="AY7" s="218"/>
      <c r="AZ7" s="218" t="s">
        <v>27</v>
      </c>
      <c r="BA7" s="218" t="s">
        <v>44</v>
      </c>
      <c r="BB7" s="218"/>
      <c r="BC7" s="218"/>
      <c r="BD7" s="218"/>
    </row>
    <row r="8" spans="1:56" ht="28.5" customHeight="1">
      <c r="A8" s="218"/>
      <c r="B8" s="218"/>
      <c r="C8" s="218"/>
      <c r="D8" s="218"/>
      <c r="E8" s="218"/>
      <c r="F8" s="218"/>
      <c r="G8" s="218"/>
      <c r="H8" s="218" t="s">
        <v>27</v>
      </c>
      <c r="I8" s="218" t="s">
        <v>115</v>
      </c>
      <c r="J8" s="218"/>
      <c r="K8" s="218"/>
      <c r="L8" s="218"/>
      <c r="M8" s="218" t="s">
        <v>28</v>
      </c>
      <c r="N8" s="218" t="s">
        <v>29</v>
      </c>
      <c r="O8" s="218"/>
      <c r="P8" s="218" t="s">
        <v>207</v>
      </c>
      <c r="Q8" s="218"/>
      <c r="R8" s="218"/>
      <c r="S8" s="218"/>
      <c r="T8" s="218" t="s">
        <v>209</v>
      </c>
      <c r="U8" s="218"/>
      <c r="V8" s="218" t="s">
        <v>207</v>
      </c>
      <c r="W8" s="218"/>
      <c r="X8" s="218"/>
      <c r="Y8" s="218"/>
      <c r="Z8" s="218" t="s">
        <v>214</v>
      </c>
      <c r="AA8" s="218"/>
      <c r="AB8" s="218"/>
      <c r="AC8" s="218"/>
      <c r="AD8" s="218"/>
      <c r="AE8" s="218"/>
      <c r="AF8" s="218" t="s">
        <v>207</v>
      </c>
      <c r="AG8" s="218"/>
      <c r="AH8" s="218"/>
      <c r="AI8" s="218"/>
      <c r="AJ8" s="218" t="s">
        <v>216</v>
      </c>
      <c r="AK8" s="218"/>
      <c r="AL8" s="218"/>
      <c r="AM8" s="218"/>
      <c r="AN8" s="218"/>
      <c r="AO8" s="218"/>
      <c r="AP8" s="218" t="s">
        <v>207</v>
      </c>
      <c r="AQ8" s="218"/>
      <c r="AR8" s="218"/>
      <c r="AS8" s="218"/>
      <c r="AT8" s="218" t="s">
        <v>219</v>
      </c>
      <c r="AU8" s="218"/>
      <c r="AV8" s="218"/>
      <c r="AW8" s="218"/>
      <c r="AX8" s="218"/>
      <c r="AY8" s="218"/>
      <c r="AZ8" s="218"/>
      <c r="BA8" s="218" t="s">
        <v>28</v>
      </c>
      <c r="BB8" s="218" t="s">
        <v>29</v>
      </c>
      <c r="BC8" s="218"/>
      <c r="BD8" s="218"/>
    </row>
    <row r="9" spans="1:56" ht="21" customHeight="1">
      <c r="A9" s="218"/>
      <c r="B9" s="218"/>
      <c r="C9" s="218"/>
      <c r="D9" s="218"/>
      <c r="E9" s="218"/>
      <c r="F9" s="218"/>
      <c r="G9" s="218"/>
      <c r="H9" s="218"/>
      <c r="I9" s="218"/>
      <c r="J9" s="218"/>
      <c r="K9" s="218"/>
      <c r="L9" s="218"/>
      <c r="M9" s="218"/>
      <c r="N9" s="218" t="s">
        <v>30</v>
      </c>
      <c r="O9" s="218" t="s">
        <v>45</v>
      </c>
      <c r="P9" s="218" t="s">
        <v>27</v>
      </c>
      <c r="Q9" s="218" t="s">
        <v>44</v>
      </c>
      <c r="R9" s="218"/>
      <c r="S9" s="218"/>
      <c r="T9" s="218" t="s">
        <v>27</v>
      </c>
      <c r="U9" s="218" t="s">
        <v>44</v>
      </c>
      <c r="V9" s="218" t="s">
        <v>27</v>
      </c>
      <c r="W9" s="218" t="s">
        <v>44</v>
      </c>
      <c r="X9" s="218"/>
      <c r="Y9" s="218"/>
      <c r="Z9" s="218" t="s">
        <v>27</v>
      </c>
      <c r="AA9" s="218" t="s">
        <v>44</v>
      </c>
      <c r="AB9" s="218" t="s">
        <v>29</v>
      </c>
      <c r="AC9" s="218"/>
      <c r="AD9" s="218"/>
      <c r="AE9" s="218"/>
      <c r="AF9" s="218" t="s">
        <v>27</v>
      </c>
      <c r="AG9" s="218" t="s">
        <v>44</v>
      </c>
      <c r="AH9" s="218"/>
      <c r="AI9" s="218"/>
      <c r="AJ9" s="218" t="s">
        <v>27</v>
      </c>
      <c r="AK9" s="218" t="s">
        <v>44</v>
      </c>
      <c r="AL9" s="218" t="s">
        <v>29</v>
      </c>
      <c r="AM9" s="218"/>
      <c r="AN9" s="218"/>
      <c r="AO9" s="218"/>
      <c r="AP9" s="218" t="s">
        <v>27</v>
      </c>
      <c r="AQ9" s="218" t="s">
        <v>44</v>
      </c>
      <c r="AR9" s="218"/>
      <c r="AS9" s="218"/>
      <c r="AT9" s="218" t="s">
        <v>27</v>
      </c>
      <c r="AU9" s="218" t="s">
        <v>44</v>
      </c>
      <c r="AV9" s="218" t="s">
        <v>29</v>
      </c>
      <c r="AW9" s="218"/>
      <c r="AX9" s="218"/>
      <c r="AY9" s="218"/>
      <c r="AZ9" s="218"/>
      <c r="BA9" s="218"/>
      <c r="BB9" s="218" t="s">
        <v>30</v>
      </c>
      <c r="BC9" s="218" t="s">
        <v>45</v>
      </c>
      <c r="BD9" s="218"/>
    </row>
    <row r="10" spans="1:56" ht="39.75" customHeight="1">
      <c r="A10" s="218"/>
      <c r="B10" s="218"/>
      <c r="C10" s="218"/>
      <c r="D10" s="218"/>
      <c r="E10" s="218"/>
      <c r="F10" s="218"/>
      <c r="G10" s="218"/>
      <c r="H10" s="218"/>
      <c r="I10" s="218"/>
      <c r="J10" s="218"/>
      <c r="K10" s="218"/>
      <c r="L10" s="218"/>
      <c r="M10" s="218"/>
      <c r="N10" s="218"/>
      <c r="O10" s="218"/>
      <c r="P10" s="218"/>
      <c r="Q10" s="218" t="s">
        <v>28</v>
      </c>
      <c r="R10" s="218" t="s">
        <v>29</v>
      </c>
      <c r="S10" s="218"/>
      <c r="T10" s="218"/>
      <c r="U10" s="218"/>
      <c r="V10" s="218"/>
      <c r="W10" s="218" t="s">
        <v>28</v>
      </c>
      <c r="X10" s="218" t="s">
        <v>29</v>
      </c>
      <c r="Y10" s="218"/>
      <c r="Z10" s="218"/>
      <c r="AA10" s="218"/>
      <c r="AB10" s="218" t="s">
        <v>215</v>
      </c>
      <c r="AC10" s="218"/>
      <c r="AD10" s="218" t="s">
        <v>212</v>
      </c>
      <c r="AE10" s="218"/>
      <c r="AF10" s="218"/>
      <c r="AG10" s="218" t="s">
        <v>28</v>
      </c>
      <c r="AH10" s="218" t="s">
        <v>29</v>
      </c>
      <c r="AI10" s="218"/>
      <c r="AJ10" s="218"/>
      <c r="AK10" s="218"/>
      <c r="AL10" s="218" t="s">
        <v>217</v>
      </c>
      <c r="AM10" s="218"/>
      <c r="AN10" s="218" t="s">
        <v>213</v>
      </c>
      <c r="AO10" s="218"/>
      <c r="AP10" s="218"/>
      <c r="AQ10" s="218" t="s">
        <v>28</v>
      </c>
      <c r="AR10" s="218" t="s">
        <v>29</v>
      </c>
      <c r="AS10" s="218"/>
      <c r="AT10" s="218"/>
      <c r="AU10" s="218"/>
      <c r="AV10" s="218" t="s">
        <v>220</v>
      </c>
      <c r="AW10" s="218"/>
      <c r="AX10" s="218" t="s">
        <v>221</v>
      </c>
      <c r="AY10" s="218"/>
      <c r="AZ10" s="218"/>
      <c r="BA10" s="218"/>
      <c r="BB10" s="218"/>
      <c r="BC10" s="218"/>
      <c r="BD10" s="218"/>
    </row>
    <row r="11" spans="1:56" ht="64.5" customHeight="1">
      <c r="A11" s="218"/>
      <c r="B11" s="218"/>
      <c r="C11" s="218"/>
      <c r="D11" s="218"/>
      <c r="E11" s="218"/>
      <c r="F11" s="218"/>
      <c r="G11" s="218"/>
      <c r="H11" s="218"/>
      <c r="I11" s="218"/>
      <c r="J11" s="218"/>
      <c r="K11" s="218"/>
      <c r="L11" s="218"/>
      <c r="M11" s="218"/>
      <c r="N11" s="218"/>
      <c r="O11" s="218"/>
      <c r="P11" s="218"/>
      <c r="Q11" s="218"/>
      <c r="R11" s="94" t="s">
        <v>30</v>
      </c>
      <c r="S11" s="94" t="s">
        <v>45</v>
      </c>
      <c r="T11" s="218"/>
      <c r="U11" s="218"/>
      <c r="V11" s="218"/>
      <c r="W11" s="218"/>
      <c r="X11" s="94" t="s">
        <v>30</v>
      </c>
      <c r="Y11" s="94" t="s">
        <v>45</v>
      </c>
      <c r="Z11" s="218"/>
      <c r="AA11" s="218"/>
      <c r="AB11" s="94" t="s">
        <v>27</v>
      </c>
      <c r="AC11" s="94" t="s">
        <v>44</v>
      </c>
      <c r="AD11" s="94" t="s">
        <v>27</v>
      </c>
      <c r="AE11" s="94" t="s">
        <v>44</v>
      </c>
      <c r="AF11" s="218"/>
      <c r="AG11" s="218"/>
      <c r="AH11" s="94" t="s">
        <v>30</v>
      </c>
      <c r="AI11" s="94" t="s">
        <v>45</v>
      </c>
      <c r="AJ11" s="218"/>
      <c r="AK11" s="218"/>
      <c r="AL11" s="94" t="s">
        <v>27</v>
      </c>
      <c r="AM11" s="94" t="s">
        <v>44</v>
      </c>
      <c r="AN11" s="94" t="s">
        <v>27</v>
      </c>
      <c r="AO11" s="94" t="s">
        <v>44</v>
      </c>
      <c r="AP11" s="218"/>
      <c r="AQ11" s="218"/>
      <c r="AR11" s="94" t="s">
        <v>30</v>
      </c>
      <c r="AS11" s="94" t="s">
        <v>45</v>
      </c>
      <c r="AT11" s="218"/>
      <c r="AU11" s="218"/>
      <c r="AV11" s="94" t="s">
        <v>27</v>
      </c>
      <c r="AW11" s="94" t="s">
        <v>44</v>
      </c>
      <c r="AX11" s="94" t="s">
        <v>27</v>
      </c>
      <c r="AY11" s="94" t="s">
        <v>44</v>
      </c>
      <c r="AZ11" s="218"/>
      <c r="BA11" s="218"/>
      <c r="BB11" s="218"/>
      <c r="BC11" s="218"/>
      <c r="BD11" s="21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139</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132</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32</v>
      </c>
      <c r="B16" s="4" t="s">
        <v>33</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34</v>
      </c>
      <c r="B17" s="4" t="s">
        <v>35</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47</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31</v>
      </c>
      <c r="B19" s="7" t="s">
        <v>131</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87</v>
      </c>
      <c r="B20" s="7" t="s">
        <v>127</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32</v>
      </c>
      <c r="B21" s="4" t="s">
        <v>33</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34</v>
      </c>
      <c r="B22" s="4" t="s">
        <v>35</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89</v>
      </c>
      <c r="B23" s="7" t="s">
        <v>128</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32</v>
      </c>
      <c r="B24" s="4" t="s">
        <v>33</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34</v>
      </c>
      <c r="B25" s="4" t="s">
        <v>35</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90</v>
      </c>
      <c r="B26" s="7" t="s">
        <v>130</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116</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32</v>
      </c>
      <c r="B29" s="4" t="s">
        <v>33</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34</v>
      </c>
      <c r="B30" s="4" t="s">
        <v>35</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117</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32</v>
      </c>
      <c r="B32" s="4" t="s">
        <v>33</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34</v>
      </c>
      <c r="B33" s="4" t="s">
        <v>35</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36</v>
      </c>
      <c r="B34" s="7" t="s">
        <v>118</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87</v>
      </c>
      <c r="B35" s="7" t="s">
        <v>129</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32</v>
      </c>
      <c r="B36" s="4" t="s">
        <v>33</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34</v>
      </c>
      <c r="B37" s="4" t="s">
        <v>35</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89</v>
      </c>
      <c r="B38" s="7" t="s">
        <v>130</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32</v>
      </c>
      <c r="B39" s="4" t="s">
        <v>33</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34</v>
      </c>
      <c r="B40" s="4" t="s">
        <v>35</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21</v>
      </c>
      <c r="B41" s="16" t="s">
        <v>139</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120</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34</v>
      </c>
      <c r="B43" s="16" t="s">
        <v>134</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34</v>
      </c>
      <c r="B44" s="35" t="s">
        <v>34</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9" t="s">
        <v>138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row>
    <row r="2" spans="1:56" s="13" customFormat="1" ht="18.75">
      <c r="A2" s="220" t="s">
        <v>78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row>
    <row r="3" spans="1:56" s="13" customFormat="1" ht="18.75">
      <c r="A3" s="219" t="s">
        <v>188</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row>
    <row r="4" spans="1:56" s="13" customFormat="1" ht="18.75">
      <c r="A4" s="220" t="str">
        <f>'Bieu 01 TH'!A4:AN4</f>
        <v>(Biểu mẫu kèm theo Công văn số              /SKHĐT-TH ngày           tháng       năm 2019 của Sở Kế hoạch và Đầu tư)</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row>
    <row r="5" spans="1:56" s="13" customFormat="1" ht="18.75">
      <c r="A5" s="221" t="s">
        <v>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row>
    <row r="6" spans="1:56" ht="52.5" customHeight="1">
      <c r="A6" s="218" t="s">
        <v>1</v>
      </c>
      <c r="B6" s="218" t="s">
        <v>22</v>
      </c>
      <c r="C6" s="218" t="s">
        <v>122</v>
      </c>
      <c r="D6" s="218" t="s">
        <v>112</v>
      </c>
      <c r="E6" s="218" t="s">
        <v>113</v>
      </c>
      <c r="F6" s="218" t="s">
        <v>114</v>
      </c>
      <c r="G6" s="218" t="s">
        <v>121</v>
      </c>
      <c r="H6" s="218"/>
      <c r="I6" s="218"/>
      <c r="J6" s="218" t="s">
        <v>124</v>
      </c>
      <c r="K6" s="218"/>
      <c r="L6" s="218" t="s">
        <v>123</v>
      </c>
      <c r="M6" s="218"/>
      <c r="N6" s="218"/>
      <c r="O6" s="218"/>
      <c r="P6" s="218" t="s">
        <v>29</v>
      </c>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t="s">
        <v>125</v>
      </c>
      <c r="BA6" s="218"/>
      <c r="BB6" s="218"/>
      <c r="BC6" s="218"/>
      <c r="BD6" s="218" t="s">
        <v>3</v>
      </c>
    </row>
    <row r="7" spans="1:56" ht="25.5" customHeight="1">
      <c r="A7" s="218"/>
      <c r="B7" s="218"/>
      <c r="C7" s="218"/>
      <c r="D7" s="218"/>
      <c r="E7" s="218"/>
      <c r="F7" s="218"/>
      <c r="G7" s="218" t="s">
        <v>25</v>
      </c>
      <c r="H7" s="218" t="s">
        <v>26</v>
      </c>
      <c r="I7" s="218"/>
      <c r="J7" s="218" t="s">
        <v>27</v>
      </c>
      <c r="K7" s="218" t="s">
        <v>222</v>
      </c>
      <c r="L7" s="218" t="s">
        <v>27</v>
      </c>
      <c r="M7" s="218" t="s">
        <v>71</v>
      </c>
      <c r="N7" s="218"/>
      <c r="O7" s="218"/>
      <c r="P7" s="218" t="s">
        <v>208</v>
      </c>
      <c r="Q7" s="218"/>
      <c r="R7" s="218"/>
      <c r="S7" s="218"/>
      <c r="T7" s="218"/>
      <c r="U7" s="218"/>
      <c r="V7" s="218" t="s">
        <v>210</v>
      </c>
      <c r="W7" s="218"/>
      <c r="X7" s="218"/>
      <c r="Y7" s="218"/>
      <c r="Z7" s="218"/>
      <c r="AA7" s="218"/>
      <c r="AB7" s="218"/>
      <c r="AC7" s="218"/>
      <c r="AD7" s="218"/>
      <c r="AE7" s="218"/>
      <c r="AF7" s="218" t="s">
        <v>211</v>
      </c>
      <c r="AG7" s="218"/>
      <c r="AH7" s="218"/>
      <c r="AI7" s="218"/>
      <c r="AJ7" s="218"/>
      <c r="AK7" s="218"/>
      <c r="AL7" s="218"/>
      <c r="AM7" s="218"/>
      <c r="AN7" s="218"/>
      <c r="AO7" s="218"/>
      <c r="AP7" s="218" t="s">
        <v>218</v>
      </c>
      <c r="AQ7" s="218"/>
      <c r="AR7" s="218"/>
      <c r="AS7" s="218"/>
      <c r="AT7" s="218"/>
      <c r="AU7" s="218"/>
      <c r="AV7" s="218"/>
      <c r="AW7" s="218"/>
      <c r="AX7" s="218"/>
      <c r="AY7" s="218"/>
      <c r="AZ7" s="218" t="s">
        <v>27</v>
      </c>
      <c r="BA7" s="218" t="s">
        <v>71</v>
      </c>
      <c r="BB7" s="218"/>
      <c r="BC7" s="218"/>
      <c r="BD7" s="218"/>
    </row>
    <row r="8" spans="1:56" ht="28.5" customHeight="1">
      <c r="A8" s="218"/>
      <c r="B8" s="218"/>
      <c r="C8" s="218"/>
      <c r="D8" s="218"/>
      <c r="E8" s="218"/>
      <c r="F8" s="218"/>
      <c r="G8" s="218"/>
      <c r="H8" s="218" t="s">
        <v>27</v>
      </c>
      <c r="I8" s="218" t="s">
        <v>71</v>
      </c>
      <c r="J8" s="218"/>
      <c r="K8" s="218"/>
      <c r="L8" s="218"/>
      <c r="M8" s="218" t="s">
        <v>28</v>
      </c>
      <c r="N8" s="218" t="s">
        <v>29</v>
      </c>
      <c r="O8" s="218"/>
      <c r="P8" s="218" t="s">
        <v>207</v>
      </c>
      <c r="Q8" s="218"/>
      <c r="R8" s="218"/>
      <c r="S8" s="218"/>
      <c r="T8" s="218" t="s">
        <v>209</v>
      </c>
      <c r="U8" s="218"/>
      <c r="V8" s="218" t="s">
        <v>207</v>
      </c>
      <c r="W8" s="218"/>
      <c r="X8" s="218"/>
      <c r="Y8" s="218"/>
      <c r="Z8" s="218" t="s">
        <v>214</v>
      </c>
      <c r="AA8" s="218"/>
      <c r="AB8" s="218"/>
      <c r="AC8" s="218"/>
      <c r="AD8" s="218"/>
      <c r="AE8" s="218"/>
      <c r="AF8" s="218" t="s">
        <v>207</v>
      </c>
      <c r="AG8" s="218"/>
      <c r="AH8" s="218"/>
      <c r="AI8" s="218"/>
      <c r="AJ8" s="218" t="s">
        <v>216</v>
      </c>
      <c r="AK8" s="218"/>
      <c r="AL8" s="218"/>
      <c r="AM8" s="218"/>
      <c r="AN8" s="218"/>
      <c r="AO8" s="218"/>
      <c r="AP8" s="218" t="s">
        <v>207</v>
      </c>
      <c r="AQ8" s="218"/>
      <c r="AR8" s="218"/>
      <c r="AS8" s="218"/>
      <c r="AT8" s="218" t="s">
        <v>219</v>
      </c>
      <c r="AU8" s="218"/>
      <c r="AV8" s="218"/>
      <c r="AW8" s="218"/>
      <c r="AX8" s="218"/>
      <c r="AY8" s="218"/>
      <c r="AZ8" s="218"/>
      <c r="BA8" s="218" t="s">
        <v>28</v>
      </c>
      <c r="BB8" s="218" t="s">
        <v>29</v>
      </c>
      <c r="BC8" s="218"/>
      <c r="BD8" s="218"/>
    </row>
    <row r="9" spans="1:56" ht="21" customHeight="1">
      <c r="A9" s="218"/>
      <c r="B9" s="218"/>
      <c r="C9" s="218"/>
      <c r="D9" s="218"/>
      <c r="E9" s="218"/>
      <c r="F9" s="218"/>
      <c r="G9" s="218"/>
      <c r="H9" s="218"/>
      <c r="I9" s="218"/>
      <c r="J9" s="218"/>
      <c r="K9" s="218"/>
      <c r="L9" s="218"/>
      <c r="M9" s="218"/>
      <c r="N9" s="218" t="s">
        <v>30</v>
      </c>
      <c r="O9" s="218" t="s">
        <v>45</v>
      </c>
      <c r="P9" s="218" t="s">
        <v>27</v>
      </c>
      <c r="Q9" s="218" t="s">
        <v>71</v>
      </c>
      <c r="R9" s="218"/>
      <c r="S9" s="218"/>
      <c r="T9" s="218" t="s">
        <v>27</v>
      </c>
      <c r="U9" s="218" t="s">
        <v>71</v>
      </c>
      <c r="V9" s="218" t="s">
        <v>27</v>
      </c>
      <c r="W9" s="218" t="s">
        <v>71</v>
      </c>
      <c r="X9" s="218"/>
      <c r="Y9" s="218"/>
      <c r="Z9" s="218" t="s">
        <v>27</v>
      </c>
      <c r="AA9" s="218" t="s">
        <v>71</v>
      </c>
      <c r="AB9" s="218" t="s">
        <v>29</v>
      </c>
      <c r="AC9" s="218"/>
      <c r="AD9" s="218"/>
      <c r="AE9" s="218"/>
      <c r="AF9" s="218" t="s">
        <v>27</v>
      </c>
      <c r="AG9" s="218" t="s">
        <v>71</v>
      </c>
      <c r="AH9" s="218"/>
      <c r="AI9" s="218"/>
      <c r="AJ9" s="218" t="s">
        <v>27</v>
      </c>
      <c r="AK9" s="218" t="s">
        <v>71</v>
      </c>
      <c r="AL9" s="218" t="s">
        <v>29</v>
      </c>
      <c r="AM9" s="218"/>
      <c r="AN9" s="218"/>
      <c r="AO9" s="218"/>
      <c r="AP9" s="218" t="s">
        <v>27</v>
      </c>
      <c r="AQ9" s="218" t="s">
        <v>71</v>
      </c>
      <c r="AR9" s="218"/>
      <c r="AS9" s="218"/>
      <c r="AT9" s="218" t="s">
        <v>27</v>
      </c>
      <c r="AU9" s="218" t="s">
        <v>71</v>
      </c>
      <c r="AV9" s="218" t="s">
        <v>29</v>
      </c>
      <c r="AW9" s="218"/>
      <c r="AX9" s="218"/>
      <c r="AY9" s="218"/>
      <c r="AZ9" s="218"/>
      <c r="BA9" s="218"/>
      <c r="BB9" s="218" t="s">
        <v>30</v>
      </c>
      <c r="BC9" s="218" t="s">
        <v>45</v>
      </c>
      <c r="BD9" s="218"/>
    </row>
    <row r="10" spans="1:56" ht="39.75" customHeight="1">
      <c r="A10" s="218"/>
      <c r="B10" s="218"/>
      <c r="C10" s="218"/>
      <c r="D10" s="218"/>
      <c r="E10" s="218"/>
      <c r="F10" s="218"/>
      <c r="G10" s="218"/>
      <c r="H10" s="218"/>
      <c r="I10" s="218"/>
      <c r="J10" s="218"/>
      <c r="K10" s="218"/>
      <c r="L10" s="218"/>
      <c r="M10" s="218"/>
      <c r="N10" s="218"/>
      <c r="O10" s="218"/>
      <c r="P10" s="218"/>
      <c r="Q10" s="218" t="s">
        <v>28</v>
      </c>
      <c r="R10" s="218" t="s">
        <v>29</v>
      </c>
      <c r="S10" s="218"/>
      <c r="T10" s="218"/>
      <c r="U10" s="218"/>
      <c r="V10" s="218"/>
      <c r="W10" s="218" t="s">
        <v>28</v>
      </c>
      <c r="X10" s="218" t="s">
        <v>29</v>
      </c>
      <c r="Y10" s="218"/>
      <c r="Z10" s="218"/>
      <c r="AA10" s="218"/>
      <c r="AB10" s="218" t="s">
        <v>215</v>
      </c>
      <c r="AC10" s="218"/>
      <c r="AD10" s="218" t="s">
        <v>212</v>
      </c>
      <c r="AE10" s="218"/>
      <c r="AF10" s="218"/>
      <c r="AG10" s="218" t="s">
        <v>28</v>
      </c>
      <c r="AH10" s="218" t="s">
        <v>29</v>
      </c>
      <c r="AI10" s="218"/>
      <c r="AJ10" s="218"/>
      <c r="AK10" s="218"/>
      <c r="AL10" s="218" t="s">
        <v>217</v>
      </c>
      <c r="AM10" s="218"/>
      <c r="AN10" s="218" t="s">
        <v>213</v>
      </c>
      <c r="AO10" s="218"/>
      <c r="AP10" s="218"/>
      <c r="AQ10" s="218" t="s">
        <v>28</v>
      </c>
      <c r="AR10" s="218" t="s">
        <v>29</v>
      </c>
      <c r="AS10" s="218"/>
      <c r="AT10" s="218"/>
      <c r="AU10" s="218"/>
      <c r="AV10" s="218" t="s">
        <v>220</v>
      </c>
      <c r="AW10" s="218"/>
      <c r="AX10" s="218" t="s">
        <v>221</v>
      </c>
      <c r="AY10" s="218"/>
      <c r="AZ10" s="218"/>
      <c r="BA10" s="218"/>
      <c r="BB10" s="218"/>
      <c r="BC10" s="218"/>
      <c r="BD10" s="218"/>
    </row>
    <row r="11" spans="1:56" ht="64.5" customHeight="1">
      <c r="A11" s="218"/>
      <c r="B11" s="218"/>
      <c r="C11" s="218"/>
      <c r="D11" s="218"/>
      <c r="E11" s="218"/>
      <c r="F11" s="218"/>
      <c r="G11" s="218"/>
      <c r="H11" s="218"/>
      <c r="I11" s="218"/>
      <c r="J11" s="218"/>
      <c r="K11" s="218"/>
      <c r="L11" s="218"/>
      <c r="M11" s="218"/>
      <c r="N11" s="218"/>
      <c r="O11" s="218"/>
      <c r="P11" s="218"/>
      <c r="Q11" s="218"/>
      <c r="R11" s="94" t="s">
        <v>30</v>
      </c>
      <c r="S11" s="94" t="s">
        <v>45</v>
      </c>
      <c r="T11" s="218"/>
      <c r="U11" s="218"/>
      <c r="V11" s="218"/>
      <c r="W11" s="218"/>
      <c r="X11" s="94" t="s">
        <v>30</v>
      </c>
      <c r="Y11" s="94" t="s">
        <v>45</v>
      </c>
      <c r="Z11" s="218"/>
      <c r="AA11" s="218"/>
      <c r="AB11" s="94" t="s">
        <v>27</v>
      </c>
      <c r="AC11" s="94" t="s">
        <v>71</v>
      </c>
      <c r="AD11" s="99" t="s">
        <v>27</v>
      </c>
      <c r="AE11" s="94" t="s">
        <v>71</v>
      </c>
      <c r="AF11" s="218"/>
      <c r="AG11" s="218"/>
      <c r="AH11" s="94" t="s">
        <v>30</v>
      </c>
      <c r="AI11" s="94" t="s">
        <v>45</v>
      </c>
      <c r="AJ11" s="218"/>
      <c r="AK11" s="218"/>
      <c r="AL11" s="94" t="s">
        <v>27</v>
      </c>
      <c r="AM11" s="94" t="s">
        <v>71</v>
      </c>
      <c r="AN11" s="94" t="s">
        <v>27</v>
      </c>
      <c r="AO11" s="94" t="s">
        <v>71</v>
      </c>
      <c r="AP11" s="218"/>
      <c r="AQ11" s="218"/>
      <c r="AR11" s="94" t="s">
        <v>30</v>
      </c>
      <c r="AS11" s="94" t="s">
        <v>45</v>
      </c>
      <c r="AT11" s="218"/>
      <c r="AU11" s="218"/>
      <c r="AV11" s="94" t="s">
        <v>27</v>
      </c>
      <c r="AW11" s="94" t="s">
        <v>71</v>
      </c>
      <c r="AX11" s="94" t="s">
        <v>27</v>
      </c>
      <c r="AY11" s="94" t="s">
        <v>71</v>
      </c>
      <c r="AZ11" s="218"/>
      <c r="BA11" s="218"/>
      <c r="BB11" s="218"/>
      <c r="BC11" s="218"/>
      <c r="BD11" s="21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109</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132</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32</v>
      </c>
      <c r="B16" s="4" t="s">
        <v>33</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34</v>
      </c>
      <c r="B17" s="4" t="s">
        <v>35</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47</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31</v>
      </c>
      <c r="B19" s="7" t="s">
        <v>131</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87</v>
      </c>
      <c r="B20" s="7" t="s">
        <v>127</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32</v>
      </c>
      <c r="B21" s="4" t="s">
        <v>33</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34</v>
      </c>
      <c r="B22" s="4" t="s">
        <v>35</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89</v>
      </c>
      <c r="B23" s="7" t="s">
        <v>128</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32</v>
      </c>
      <c r="B24" s="4" t="s">
        <v>33</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34</v>
      </c>
      <c r="B25" s="4" t="s">
        <v>35</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90</v>
      </c>
      <c r="B26" s="7" t="s">
        <v>130</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116</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32</v>
      </c>
      <c r="B29" s="4" t="s">
        <v>33</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34</v>
      </c>
      <c r="B30" s="4" t="s">
        <v>35</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117</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32</v>
      </c>
      <c r="B32" s="4" t="s">
        <v>33</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34</v>
      </c>
      <c r="B33" s="4" t="s">
        <v>35</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36</v>
      </c>
      <c r="B34" s="7" t="s">
        <v>118</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87</v>
      </c>
      <c r="B35" s="7" t="s">
        <v>129</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32</v>
      </c>
      <c r="B36" s="4" t="s">
        <v>33</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34</v>
      </c>
      <c r="B37" s="4" t="s">
        <v>35</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89</v>
      </c>
      <c r="B38" s="7" t="s">
        <v>130</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32</v>
      </c>
      <c r="B39" s="4" t="s">
        <v>33</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34</v>
      </c>
      <c r="B40" s="4" t="s">
        <v>35</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21</v>
      </c>
      <c r="B41" s="16" t="s">
        <v>223</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120</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34</v>
      </c>
      <c r="B43" s="16" t="s">
        <v>34</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34</v>
      </c>
      <c r="B44" s="35" t="s">
        <v>34</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32" t="s">
        <v>140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row>
    <row r="2" spans="1:95" s="38" customFormat="1" ht="24.95" customHeight="1">
      <c r="A2" s="235" t="s">
        <v>78</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row>
    <row r="3" spans="1:95" ht="24.95" customHeight="1">
      <c r="A3" s="233" t="s">
        <v>205</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row>
    <row r="4" spans="1:95" ht="24.95" customHeight="1">
      <c r="A4" s="236" t="str">
        <f>'Bieu 01 TH'!A4:AN4</f>
        <v>(Biểu mẫu kèm theo Công văn số              /SKHĐT-TH ngày           tháng       năm 2019 của Sở Kế hoạch và Đầu tư)</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row>
    <row r="5" spans="1:95" s="39" customFormat="1" ht="24.95" customHeight="1">
      <c r="A5" s="234" t="s">
        <v>0</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row>
    <row r="6" spans="1:95" s="40" customFormat="1" ht="27" customHeight="1">
      <c r="A6" s="228" t="s">
        <v>141</v>
      </c>
      <c r="B6" s="228" t="s">
        <v>22</v>
      </c>
      <c r="C6" s="228" t="s">
        <v>23</v>
      </c>
      <c r="D6" s="228" t="s">
        <v>112</v>
      </c>
      <c r="E6" s="228" t="s">
        <v>113</v>
      </c>
      <c r="F6" s="228" t="s">
        <v>114</v>
      </c>
      <c r="G6" s="229" t="s">
        <v>192</v>
      </c>
      <c r="H6" s="229"/>
      <c r="I6" s="229"/>
      <c r="J6" s="229"/>
      <c r="K6" s="229"/>
      <c r="L6" s="228" t="s">
        <v>193</v>
      </c>
      <c r="M6" s="228"/>
      <c r="N6" s="228" t="s">
        <v>194</v>
      </c>
      <c r="O6" s="228"/>
      <c r="P6" s="228"/>
      <c r="Q6" s="228"/>
      <c r="R6" s="228"/>
      <c r="S6" s="228"/>
      <c r="T6" s="228"/>
      <c r="U6" s="228" t="s">
        <v>29</v>
      </c>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t="s">
        <v>125</v>
      </c>
      <c r="CK6" s="228"/>
      <c r="CL6" s="228"/>
      <c r="CM6" s="228"/>
      <c r="CN6" s="228"/>
      <c r="CO6" s="228"/>
      <c r="CP6" s="228"/>
      <c r="CQ6" s="228"/>
    </row>
    <row r="7" spans="1:95" s="40" customFormat="1" ht="27" customHeight="1">
      <c r="A7" s="228"/>
      <c r="B7" s="228"/>
      <c r="C7" s="228"/>
      <c r="D7" s="228"/>
      <c r="E7" s="228"/>
      <c r="F7" s="228"/>
      <c r="G7" s="229" t="s">
        <v>25</v>
      </c>
      <c r="H7" s="229" t="s">
        <v>26</v>
      </c>
      <c r="I7" s="229"/>
      <c r="J7" s="229"/>
      <c r="K7" s="229"/>
      <c r="L7" s="228"/>
      <c r="M7" s="228"/>
      <c r="N7" s="229" t="s">
        <v>27</v>
      </c>
      <c r="O7" s="228" t="s">
        <v>29</v>
      </c>
      <c r="P7" s="228"/>
      <c r="Q7" s="228"/>
      <c r="R7" s="228"/>
      <c r="S7" s="228"/>
      <c r="T7" s="228"/>
      <c r="U7" s="228" t="s">
        <v>208</v>
      </c>
      <c r="V7" s="228"/>
      <c r="W7" s="228"/>
      <c r="X7" s="228"/>
      <c r="Y7" s="228"/>
      <c r="Z7" s="228"/>
      <c r="AA7" s="228"/>
      <c r="AB7" s="228"/>
      <c r="AC7" s="228"/>
      <c r="AD7" s="228"/>
      <c r="AE7" s="228"/>
      <c r="AF7" s="228"/>
      <c r="AG7" s="228"/>
      <c r="AH7" s="228" t="s">
        <v>210</v>
      </c>
      <c r="AI7" s="228"/>
      <c r="AJ7" s="228"/>
      <c r="AK7" s="228"/>
      <c r="AL7" s="228"/>
      <c r="AM7" s="228"/>
      <c r="AN7" s="228"/>
      <c r="AO7" s="228"/>
      <c r="AP7" s="228"/>
      <c r="AQ7" s="228"/>
      <c r="AR7" s="228"/>
      <c r="AS7" s="228"/>
      <c r="AT7" s="228"/>
      <c r="AU7" s="228"/>
      <c r="AV7" s="228"/>
      <c r="AW7" s="228"/>
      <c r="AX7" s="228"/>
      <c r="AY7" s="228"/>
      <c r="AZ7" s="228" t="s">
        <v>211</v>
      </c>
      <c r="BA7" s="228"/>
      <c r="BB7" s="228"/>
      <c r="BC7" s="228"/>
      <c r="BD7" s="228"/>
      <c r="BE7" s="228"/>
      <c r="BF7" s="228"/>
      <c r="BG7" s="228"/>
      <c r="BH7" s="228"/>
      <c r="BI7" s="228"/>
      <c r="BJ7" s="228"/>
      <c r="BK7" s="228"/>
      <c r="BL7" s="228"/>
      <c r="BM7" s="228"/>
      <c r="BN7" s="228"/>
      <c r="BO7" s="228"/>
      <c r="BP7" s="228"/>
      <c r="BQ7" s="228"/>
      <c r="BR7" s="228" t="s">
        <v>218</v>
      </c>
      <c r="BS7" s="228"/>
      <c r="BT7" s="228"/>
      <c r="BU7" s="228"/>
      <c r="BV7" s="228"/>
      <c r="BW7" s="228"/>
      <c r="BX7" s="228"/>
      <c r="BY7" s="228"/>
      <c r="BZ7" s="228"/>
      <c r="CA7" s="228"/>
      <c r="CB7" s="228"/>
      <c r="CC7" s="228"/>
      <c r="CD7" s="228"/>
      <c r="CE7" s="228"/>
      <c r="CF7" s="228"/>
      <c r="CG7" s="228"/>
      <c r="CH7" s="228"/>
      <c r="CI7" s="228"/>
      <c r="CJ7" s="229" t="s">
        <v>27</v>
      </c>
      <c r="CK7" s="229" t="s">
        <v>5</v>
      </c>
      <c r="CL7" s="229"/>
      <c r="CM7" s="229"/>
      <c r="CN7" s="229"/>
      <c r="CO7" s="229"/>
      <c r="CP7" s="229"/>
      <c r="CQ7" s="228"/>
    </row>
    <row r="8" spans="1:95" s="40" customFormat="1" ht="27" customHeight="1">
      <c r="A8" s="228"/>
      <c r="B8" s="228"/>
      <c r="C8" s="228"/>
      <c r="D8" s="228"/>
      <c r="E8" s="228"/>
      <c r="F8" s="228"/>
      <c r="G8" s="229"/>
      <c r="H8" s="229" t="s">
        <v>27</v>
      </c>
      <c r="I8" s="229" t="s">
        <v>10</v>
      </c>
      <c r="J8" s="229"/>
      <c r="K8" s="229"/>
      <c r="L8" s="229" t="s">
        <v>27</v>
      </c>
      <c r="M8" s="229" t="s">
        <v>198</v>
      </c>
      <c r="N8" s="229"/>
      <c r="O8" s="229" t="s">
        <v>228</v>
      </c>
      <c r="P8" s="229"/>
      <c r="Q8" s="229"/>
      <c r="R8" s="229"/>
      <c r="S8" s="229"/>
      <c r="T8" s="229" t="s">
        <v>229</v>
      </c>
      <c r="U8" s="228" t="s">
        <v>230</v>
      </c>
      <c r="V8" s="228"/>
      <c r="W8" s="228"/>
      <c r="X8" s="228"/>
      <c r="Y8" s="228"/>
      <c r="Z8" s="228"/>
      <c r="AA8" s="228"/>
      <c r="AB8" s="228" t="s">
        <v>209</v>
      </c>
      <c r="AC8" s="228"/>
      <c r="AD8" s="228"/>
      <c r="AE8" s="228"/>
      <c r="AF8" s="228"/>
      <c r="AG8" s="228"/>
      <c r="AH8" s="228" t="s">
        <v>230</v>
      </c>
      <c r="AI8" s="228"/>
      <c r="AJ8" s="228"/>
      <c r="AK8" s="228"/>
      <c r="AL8" s="228"/>
      <c r="AM8" s="228"/>
      <c r="AN8" s="228"/>
      <c r="AO8" s="228" t="s">
        <v>214</v>
      </c>
      <c r="AP8" s="228"/>
      <c r="AQ8" s="228"/>
      <c r="AR8" s="228"/>
      <c r="AS8" s="228"/>
      <c r="AT8" s="228"/>
      <c r="AU8" s="228"/>
      <c r="AV8" s="228"/>
      <c r="AW8" s="228"/>
      <c r="AX8" s="228"/>
      <c r="AY8" s="228"/>
      <c r="AZ8" s="228" t="s">
        <v>230</v>
      </c>
      <c r="BA8" s="228"/>
      <c r="BB8" s="228"/>
      <c r="BC8" s="228"/>
      <c r="BD8" s="228"/>
      <c r="BE8" s="228"/>
      <c r="BF8" s="228"/>
      <c r="BG8" s="228" t="s">
        <v>216</v>
      </c>
      <c r="BH8" s="228"/>
      <c r="BI8" s="228"/>
      <c r="BJ8" s="228"/>
      <c r="BK8" s="228"/>
      <c r="BL8" s="228"/>
      <c r="BM8" s="228"/>
      <c r="BN8" s="228"/>
      <c r="BO8" s="228"/>
      <c r="BP8" s="228"/>
      <c r="BQ8" s="228"/>
      <c r="BR8" s="228" t="s">
        <v>230</v>
      </c>
      <c r="BS8" s="228"/>
      <c r="BT8" s="228"/>
      <c r="BU8" s="228"/>
      <c r="BV8" s="228"/>
      <c r="BW8" s="228"/>
      <c r="BX8" s="228"/>
      <c r="BY8" s="228" t="s">
        <v>219</v>
      </c>
      <c r="BZ8" s="228"/>
      <c r="CA8" s="228"/>
      <c r="CB8" s="228"/>
      <c r="CC8" s="228"/>
      <c r="CD8" s="228"/>
      <c r="CE8" s="228"/>
      <c r="CF8" s="228"/>
      <c r="CG8" s="228"/>
      <c r="CH8" s="228"/>
      <c r="CI8" s="228"/>
      <c r="CJ8" s="229"/>
      <c r="CK8" s="231" t="s">
        <v>236</v>
      </c>
      <c r="CL8" s="231"/>
      <c r="CM8" s="231"/>
      <c r="CN8" s="231"/>
      <c r="CO8" s="231"/>
      <c r="CP8" s="229" t="s">
        <v>232</v>
      </c>
      <c r="CQ8" s="228"/>
    </row>
    <row r="9" spans="1:95" s="40" customFormat="1" ht="27" customHeight="1">
      <c r="A9" s="228"/>
      <c r="B9" s="228"/>
      <c r="C9" s="228"/>
      <c r="D9" s="228"/>
      <c r="E9" s="228"/>
      <c r="F9" s="228"/>
      <c r="G9" s="229"/>
      <c r="H9" s="229"/>
      <c r="I9" s="229" t="s">
        <v>195</v>
      </c>
      <c r="J9" s="229" t="s">
        <v>196</v>
      </c>
      <c r="K9" s="229" t="s">
        <v>197</v>
      </c>
      <c r="L9" s="229"/>
      <c r="M9" s="229"/>
      <c r="N9" s="229"/>
      <c r="O9" s="231" t="s">
        <v>195</v>
      </c>
      <c r="P9" s="231"/>
      <c r="Q9" s="231"/>
      <c r="R9" s="229" t="s">
        <v>196</v>
      </c>
      <c r="S9" s="229" t="s">
        <v>197</v>
      </c>
      <c r="T9" s="229"/>
      <c r="U9" s="222" t="s">
        <v>27</v>
      </c>
      <c r="V9" s="225" t="s">
        <v>29</v>
      </c>
      <c r="W9" s="226"/>
      <c r="X9" s="226"/>
      <c r="Y9" s="226"/>
      <c r="Z9" s="226"/>
      <c r="AA9" s="227"/>
      <c r="AB9" s="222" t="s">
        <v>28</v>
      </c>
      <c r="AC9" s="225" t="s">
        <v>29</v>
      </c>
      <c r="AD9" s="226"/>
      <c r="AE9" s="226"/>
      <c r="AF9" s="226"/>
      <c r="AG9" s="227"/>
      <c r="AH9" s="229" t="s">
        <v>27</v>
      </c>
      <c r="AI9" s="228" t="s">
        <v>29</v>
      </c>
      <c r="AJ9" s="228"/>
      <c r="AK9" s="228"/>
      <c r="AL9" s="228"/>
      <c r="AM9" s="228"/>
      <c r="AN9" s="228"/>
      <c r="AO9" s="229" t="s">
        <v>233</v>
      </c>
      <c r="AP9" s="229"/>
      <c r="AQ9" s="229"/>
      <c r="AR9" s="229"/>
      <c r="AS9" s="229"/>
      <c r="AT9" s="229"/>
      <c r="AU9" s="228" t="s">
        <v>212</v>
      </c>
      <c r="AV9" s="228"/>
      <c r="AW9" s="228"/>
      <c r="AX9" s="228"/>
      <c r="AY9" s="228"/>
      <c r="AZ9" s="229" t="s">
        <v>27</v>
      </c>
      <c r="BA9" s="228" t="s">
        <v>29</v>
      </c>
      <c r="BB9" s="228"/>
      <c r="BC9" s="228"/>
      <c r="BD9" s="228"/>
      <c r="BE9" s="228"/>
      <c r="BF9" s="228"/>
      <c r="BG9" s="229" t="s">
        <v>234</v>
      </c>
      <c r="BH9" s="229"/>
      <c r="BI9" s="229"/>
      <c r="BJ9" s="229"/>
      <c r="BK9" s="229"/>
      <c r="BL9" s="229"/>
      <c r="BM9" s="228" t="s">
        <v>213</v>
      </c>
      <c r="BN9" s="228"/>
      <c r="BO9" s="228"/>
      <c r="BP9" s="228"/>
      <c r="BQ9" s="228"/>
      <c r="BR9" s="229" t="s">
        <v>27</v>
      </c>
      <c r="BS9" s="228" t="s">
        <v>29</v>
      </c>
      <c r="BT9" s="228"/>
      <c r="BU9" s="228"/>
      <c r="BV9" s="228"/>
      <c r="BW9" s="228"/>
      <c r="BX9" s="228"/>
      <c r="BY9" s="229" t="s">
        <v>235</v>
      </c>
      <c r="BZ9" s="229"/>
      <c r="CA9" s="229"/>
      <c r="CB9" s="229"/>
      <c r="CC9" s="229"/>
      <c r="CD9" s="229"/>
      <c r="CE9" s="228" t="s">
        <v>221</v>
      </c>
      <c r="CF9" s="228"/>
      <c r="CG9" s="228"/>
      <c r="CH9" s="228"/>
      <c r="CI9" s="228"/>
      <c r="CJ9" s="229"/>
      <c r="CK9" s="231" t="s">
        <v>195</v>
      </c>
      <c r="CL9" s="231"/>
      <c r="CM9" s="231"/>
      <c r="CN9" s="229" t="s">
        <v>196</v>
      </c>
      <c r="CO9" s="229" t="s">
        <v>197</v>
      </c>
      <c r="CP9" s="229"/>
      <c r="CQ9" s="228"/>
    </row>
    <row r="10" spans="1:95" s="40" customFormat="1" ht="33.75" customHeight="1">
      <c r="A10" s="228"/>
      <c r="B10" s="228"/>
      <c r="C10" s="228"/>
      <c r="D10" s="228"/>
      <c r="E10" s="228"/>
      <c r="F10" s="228"/>
      <c r="G10" s="229"/>
      <c r="H10" s="229"/>
      <c r="I10" s="229"/>
      <c r="J10" s="229"/>
      <c r="K10" s="229"/>
      <c r="L10" s="229"/>
      <c r="M10" s="229"/>
      <c r="N10" s="229"/>
      <c r="O10" s="229" t="s">
        <v>28</v>
      </c>
      <c r="P10" s="230" t="s">
        <v>237</v>
      </c>
      <c r="Q10" s="231" t="s">
        <v>45</v>
      </c>
      <c r="R10" s="229"/>
      <c r="S10" s="229"/>
      <c r="T10" s="229"/>
      <c r="U10" s="223"/>
      <c r="V10" s="229" t="s">
        <v>228</v>
      </c>
      <c r="W10" s="229"/>
      <c r="X10" s="229"/>
      <c r="Y10" s="229"/>
      <c r="Z10" s="229"/>
      <c r="AA10" s="229" t="s">
        <v>229</v>
      </c>
      <c r="AB10" s="223"/>
      <c r="AC10" s="229" t="s">
        <v>228</v>
      </c>
      <c r="AD10" s="229"/>
      <c r="AE10" s="229"/>
      <c r="AF10" s="229"/>
      <c r="AG10" s="229" t="s">
        <v>232</v>
      </c>
      <c r="AH10" s="229"/>
      <c r="AI10" s="229" t="s">
        <v>228</v>
      </c>
      <c r="AJ10" s="229"/>
      <c r="AK10" s="229"/>
      <c r="AL10" s="229"/>
      <c r="AM10" s="229"/>
      <c r="AN10" s="229" t="s">
        <v>229</v>
      </c>
      <c r="AO10" s="229" t="s">
        <v>28</v>
      </c>
      <c r="AP10" s="229" t="s">
        <v>228</v>
      </c>
      <c r="AQ10" s="229"/>
      <c r="AR10" s="229"/>
      <c r="AS10" s="229"/>
      <c r="AT10" s="229" t="s">
        <v>232</v>
      </c>
      <c r="AU10" s="229" t="s">
        <v>28</v>
      </c>
      <c r="AV10" s="229" t="s">
        <v>228</v>
      </c>
      <c r="AW10" s="229"/>
      <c r="AX10" s="229"/>
      <c r="AY10" s="229"/>
      <c r="AZ10" s="229"/>
      <c r="BA10" s="229" t="s">
        <v>228</v>
      </c>
      <c r="BB10" s="229"/>
      <c r="BC10" s="229"/>
      <c r="BD10" s="229"/>
      <c r="BE10" s="229"/>
      <c r="BF10" s="229" t="s">
        <v>229</v>
      </c>
      <c r="BG10" s="229" t="s">
        <v>28</v>
      </c>
      <c r="BH10" s="229" t="s">
        <v>228</v>
      </c>
      <c r="BI10" s="229"/>
      <c r="BJ10" s="229"/>
      <c r="BK10" s="229"/>
      <c r="BL10" s="229" t="s">
        <v>232</v>
      </c>
      <c r="BM10" s="229" t="s">
        <v>28</v>
      </c>
      <c r="BN10" s="229" t="s">
        <v>228</v>
      </c>
      <c r="BO10" s="229"/>
      <c r="BP10" s="229"/>
      <c r="BQ10" s="229"/>
      <c r="BR10" s="229"/>
      <c r="BS10" s="229" t="s">
        <v>228</v>
      </c>
      <c r="BT10" s="229"/>
      <c r="BU10" s="229"/>
      <c r="BV10" s="229"/>
      <c r="BW10" s="229"/>
      <c r="BX10" s="229" t="s">
        <v>229</v>
      </c>
      <c r="BY10" s="229" t="s">
        <v>28</v>
      </c>
      <c r="BZ10" s="229" t="s">
        <v>228</v>
      </c>
      <c r="CA10" s="229"/>
      <c r="CB10" s="229"/>
      <c r="CC10" s="229"/>
      <c r="CD10" s="229" t="s">
        <v>232</v>
      </c>
      <c r="CE10" s="229" t="s">
        <v>28</v>
      </c>
      <c r="CF10" s="229" t="s">
        <v>228</v>
      </c>
      <c r="CG10" s="229"/>
      <c r="CH10" s="229"/>
      <c r="CI10" s="229"/>
      <c r="CJ10" s="229"/>
      <c r="CK10" s="229" t="s">
        <v>28</v>
      </c>
      <c r="CL10" s="230" t="s">
        <v>237</v>
      </c>
      <c r="CM10" s="231" t="s">
        <v>45</v>
      </c>
      <c r="CN10" s="229"/>
      <c r="CO10" s="229"/>
      <c r="CP10" s="229"/>
      <c r="CQ10" s="228"/>
    </row>
    <row r="11" spans="1:95" s="40" customFormat="1" ht="33.75" customHeight="1">
      <c r="A11" s="228"/>
      <c r="B11" s="228"/>
      <c r="C11" s="228"/>
      <c r="D11" s="228"/>
      <c r="E11" s="228"/>
      <c r="F11" s="228"/>
      <c r="G11" s="229"/>
      <c r="H11" s="229"/>
      <c r="I11" s="229"/>
      <c r="J11" s="229"/>
      <c r="K11" s="229"/>
      <c r="L11" s="229"/>
      <c r="M11" s="229"/>
      <c r="N11" s="229"/>
      <c r="O11" s="229"/>
      <c r="P11" s="230"/>
      <c r="Q11" s="231"/>
      <c r="R11" s="229"/>
      <c r="S11" s="229"/>
      <c r="T11" s="229"/>
      <c r="U11" s="223"/>
      <c r="V11" s="231" t="s">
        <v>195</v>
      </c>
      <c r="W11" s="231"/>
      <c r="X11" s="231"/>
      <c r="Y11" s="229" t="s">
        <v>196</v>
      </c>
      <c r="Z11" s="229" t="s">
        <v>197</v>
      </c>
      <c r="AA11" s="229"/>
      <c r="AB11" s="223"/>
      <c r="AC11" s="229" t="s">
        <v>28</v>
      </c>
      <c r="AD11" s="229" t="s">
        <v>29</v>
      </c>
      <c r="AE11" s="229"/>
      <c r="AF11" s="229"/>
      <c r="AG11" s="229"/>
      <c r="AH11" s="229"/>
      <c r="AI11" s="231" t="s">
        <v>195</v>
      </c>
      <c r="AJ11" s="231"/>
      <c r="AK11" s="231"/>
      <c r="AL11" s="229" t="s">
        <v>196</v>
      </c>
      <c r="AM11" s="229" t="s">
        <v>197</v>
      </c>
      <c r="AN11" s="229"/>
      <c r="AO11" s="229"/>
      <c r="AP11" s="229" t="s">
        <v>28</v>
      </c>
      <c r="AQ11" s="229" t="s">
        <v>29</v>
      </c>
      <c r="AR11" s="229"/>
      <c r="AS11" s="229"/>
      <c r="AT11" s="229"/>
      <c r="AU11" s="229"/>
      <c r="AV11" s="229" t="s">
        <v>28</v>
      </c>
      <c r="AW11" s="229" t="s">
        <v>29</v>
      </c>
      <c r="AX11" s="229"/>
      <c r="AY11" s="229"/>
      <c r="AZ11" s="229"/>
      <c r="BA11" s="231" t="s">
        <v>195</v>
      </c>
      <c r="BB11" s="231"/>
      <c r="BC11" s="231"/>
      <c r="BD11" s="229" t="s">
        <v>196</v>
      </c>
      <c r="BE11" s="229" t="s">
        <v>197</v>
      </c>
      <c r="BF11" s="229"/>
      <c r="BG11" s="229"/>
      <c r="BH11" s="229" t="s">
        <v>28</v>
      </c>
      <c r="BI11" s="229" t="s">
        <v>29</v>
      </c>
      <c r="BJ11" s="229"/>
      <c r="BK11" s="229"/>
      <c r="BL11" s="229"/>
      <c r="BM11" s="229"/>
      <c r="BN11" s="229" t="s">
        <v>28</v>
      </c>
      <c r="BO11" s="229" t="s">
        <v>29</v>
      </c>
      <c r="BP11" s="229"/>
      <c r="BQ11" s="229"/>
      <c r="BR11" s="229"/>
      <c r="BS11" s="231" t="s">
        <v>195</v>
      </c>
      <c r="BT11" s="231"/>
      <c r="BU11" s="231"/>
      <c r="BV11" s="229" t="s">
        <v>196</v>
      </c>
      <c r="BW11" s="229" t="s">
        <v>197</v>
      </c>
      <c r="BX11" s="229"/>
      <c r="BY11" s="229"/>
      <c r="BZ11" s="229" t="s">
        <v>28</v>
      </c>
      <c r="CA11" s="229" t="s">
        <v>29</v>
      </c>
      <c r="CB11" s="229"/>
      <c r="CC11" s="229"/>
      <c r="CD11" s="229"/>
      <c r="CE11" s="229"/>
      <c r="CF11" s="229" t="s">
        <v>28</v>
      </c>
      <c r="CG11" s="229" t="s">
        <v>29</v>
      </c>
      <c r="CH11" s="229"/>
      <c r="CI11" s="229"/>
      <c r="CJ11" s="229"/>
      <c r="CK11" s="229"/>
      <c r="CL11" s="230"/>
      <c r="CM11" s="231"/>
      <c r="CN11" s="229"/>
      <c r="CO11" s="229"/>
      <c r="CP11" s="229"/>
      <c r="CQ11" s="228"/>
    </row>
    <row r="12" spans="1:95" s="40" customFormat="1" ht="78" customHeight="1">
      <c r="A12" s="228"/>
      <c r="B12" s="228"/>
      <c r="C12" s="228"/>
      <c r="D12" s="228"/>
      <c r="E12" s="228"/>
      <c r="F12" s="228"/>
      <c r="G12" s="229"/>
      <c r="H12" s="229"/>
      <c r="I12" s="229"/>
      <c r="J12" s="229"/>
      <c r="K12" s="229"/>
      <c r="L12" s="229"/>
      <c r="M12" s="229"/>
      <c r="N12" s="229"/>
      <c r="O12" s="229"/>
      <c r="P12" s="230"/>
      <c r="Q12" s="231"/>
      <c r="R12" s="229"/>
      <c r="S12" s="229"/>
      <c r="T12" s="229"/>
      <c r="U12" s="224"/>
      <c r="V12" s="102" t="s">
        <v>28</v>
      </c>
      <c r="W12" s="106" t="s">
        <v>237</v>
      </c>
      <c r="X12" s="107" t="s">
        <v>45</v>
      </c>
      <c r="Y12" s="229"/>
      <c r="Z12" s="229"/>
      <c r="AA12" s="229"/>
      <c r="AB12" s="224"/>
      <c r="AC12" s="229"/>
      <c r="AD12" s="102" t="s">
        <v>167</v>
      </c>
      <c r="AE12" s="102" t="s">
        <v>231</v>
      </c>
      <c r="AF12" s="102" t="s">
        <v>197</v>
      </c>
      <c r="AG12" s="229"/>
      <c r="AH12" s="229"/>
      <c r="AI12" s="102" t="s">
        <v>28</v>
      </c>
      <c r="AJ12" s="106" t="s">
        <v>237</v>
      </c>
      <c r="AK12" s="107" t="s">
        <v>45</v>
      </c>
      <c r="AL12" s="229"/>
      <c r="AM12" s="229"/>
      <c r="AN12" s="229"/>
      <c r="AO12" s="229"/>
      <c r="AP12" s="229"/>
      <c r="AQ12" s="102" t="s">
        <v>167</v>
      </c>
      <c r="AR12" s="102" t="s">
        <v>231</v>
      </c>
      <c r="AS12" s="102" t="s">
        <v>197</v>
      </c>
      <c r="AT12" s="229"/>
      <c r="AU12" s="229"/>
      <c r="AV12" s="229"/>
      <c r="AW12" s="102" t="s">
        <v>167</v>
      </c>
      <c r="AX12" s="102" t="s">
        <v>231</v>
      </c>
      <c r="AY12" s="102" t="s">
        <v>197</v>
      </c>
      <c r="AZ12" s="229"/>
      <c r="BA12" s="102" t="s">
        <v>28</v>
      </c>
      <c r="BB12" s="106" t="s">
        <v>237</v>
      </c>
      <c r="BC12" s="107" t="s">
        <v>45</v>
      </c>
      <c r="BD12" s="229"/>
      <c r="BE12" s="229"/>
      <c r="BF12" s="229"/>
      <c r="BG12" s="229"/>
      <c r="BH12" s="229"/>
      <c r="BI12" s="102" t="s">
        <v>167</v>
      </c>
      <c r="BJ12" s="102" t="s">
        <v>231</v>
      </c>
      <c r="BK12" s="102" t="s">
        <v>197</v>
      </c>
      <c r="BL12" s="229"/>
      <c r="BM12" s="229"/>
      <c r="BN12" s="229"/>
      <c r="BO12" s="102" t="s">
        <v>167</v>
      </c>
      <c r="BP12" s="102" t="s">
        <v>231</v>
      </c>
      <c r="BQ12" s="102" t="s">
        <v>197</v>
      </c>
      <c r="BR12" s="229"/>
      <c r="BS12" s="102" t="s">
        <v>28</v>
      </c>
      <c r="BT12" s="106" t="s">
        <v>237</v>
      </c>
      <c r="BU12" s="107" t="s">
        <v>45</v>
      </c>
      <c r="BV12" s="229"/>
      <c r="BW12" s="229"/>
      <c r="BX12" s="229"/>
      <c r="BY12" s="229"/>
      <c r="BZ12" s="229"/>
      <c r="CA12" s="102" t="s">
        <v>167</v>
      </c>
      <c r="CB12" s="102" t="s">
        <v>231</v>
      </c>
      <c r="CC12" s="102" t="s">
        <v>197</v>
      </c>
      <c r="CD12" s="229"/>
      <c r="CE12" s="229"/>
      <c r="CF12" s="229"/>
      <c r="CG12" s="102" t="s">
        <v>167</v>
      </c>
      <c r="CH12" s="102" t="s">
        <v>231</v>
      </c>
      <c r="CI12" s="102" t="s">
        <v>197</v>
      </c>
      <c r="CJ12" s="229"/>
      <c r="CK12" s="229"/>
      <c r="CL12" s="230"/>
      <c r="CM12" s="231"/>
      <c r="CN12" s="229"/>
      <c r="CO12" s="229"/>
      <c r="CP12" s="229"/>
      <c r="CQ12" s="228"/>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20</v>
      </c>
      <c r="B15" s="76" t="s">
        <v>199</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32</v>
      </c>
      <c r="B16" s="79" t="s">
        <v>176</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87</v>
      </c>
      <c r="B17" s="81" t="s">
        <v>177</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31</v>
      </c>
      <c r="B18" s="83" t="s">
        <v>33</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36</v>
      </c>
      <c r="B19" s="83" t="s">
        <v>33</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34</v>
      </c>
      <c r="B20" s="84" t="s">
        <v>35</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89</v>
      </c>
      <c r="B21" s="81" t="s">
        <v>178</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31</v>
      </c>
      <c r="B22" s="83" t="s">
        <v>33</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34</v>
      </c>
      <c r="B23" s="84" t="s">
        <v>35</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90</v>
      </c>
      <c r="B24" s="81" t="s">
        <v>179</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31</v>
      </c>
      <c r="B25" s="83" t="s">
        <v>33</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34</v>
      </c>
      <c r="B26" s="84" t="s">
        <v>35</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48</v>
      </c>
      <c r="B27" s="79" t="s">
        <v>180</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87</v>
      </c>
      <c r="B28" s="81" t="s">
        <v>177</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31</v>
      </c>
      <c r="B29" s="83" t="s">
        <v>33</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34</v>
      </c>
      <c r="B30" s="84" t="s">
        <v>35</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89</v>
      </c>
      <c r="B31" s="81" t="s">
        <v>178</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31</v>
      </c>
      <c r="B32" s="83" t="s">
        <v>33</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34</v>
      </c>
      <c r="B33" s="84" t="s">
        <v>35</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90</v>
      </c>
      <c r="B34" s="81" t="s">
        <v>179</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31</v>
      </c>
      <c r="B35" s="83" t="s">
        <v>33</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34</v>
      </c>
      <c r="B36" s="84" t="s">
        <v>35</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200</v>
      </c>
      <c r="B37" s="79" t="s">
        <v>201</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87</v>
      </c>
      <c r="B38" s="81" t="s">
        <v>177</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31</v>
      </c>
      <c r="B39" s="83" t="s">
        <v>33</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34</v>
      </c>
      <c r="B40" s="84" t="s">
        <v>35</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89</v>
      </c>
      <c r="B41" s="81" t="s">
        <v>178</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31</v>
      </c>
      <c r="B42" s="83" t="s">
        <v>33</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34</v>
      </c>
      <c r="B43" s="84" t="s">
        <v>35</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90</v>
      </c>
      <c r="B44" s="81" t="s">
        <v>179</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31</v>
      </c>
      <c r="B45" s="83" t="s">
        <v>33</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34</v>
      </c>
      <c r="B46" s="84" t="s">
        <v>35</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202</v>
      </c>
      <c r="B47" s="79" t="s">
        <v>203</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87</v>
      </c>
      <c r="B48" s="81" t="s">
        <v>177</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31</v>
      </c>
      <c r="B49" s="83" t="s">
        <v>33</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34</v>
      </c>
      <c r="B50" s="84" t="s">
        <v>35</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89</v>
      </c>
      <c r="B51" s="81" t="s">
        <v>178</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31</v>
      </c>
      <c r="B52" s="83" t="s">
        <v>33</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34</v>
      </c>
      <c r="B53" s="84" t="s">
        <v>35</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90</v>
      </c>
      <c r="B54" s="81" t="s">
        <v>179</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31</v>
      </c>
      <c r="B55" s="83" t="s">
        <v>33</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34</v>
      </c>
      <c r="B56" s="84" t="s">
        <v>35</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21</v>
      </c>
      <c r="B57" s="76" t="s">
        <v>199</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34</v>
      </c>
      <c r="B58" s="79" t="s">
        <v>204</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237" t="s">
        <v>206</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row>
    <row r="2" spans="1:94" s="38" customFormat="1" ht="34.5" customHeight="1">
      <c r="A2" s="257" t="s">
        <v>78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row>
    <row r="3" spans="1:94" ht="33.75" customHeight="1">
      <c r="A3" s="238" t="s">
        <v>187</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row>
    <row r="4" spans="1:94" ht="33.75" customHeight="1">
      <c r="A4" s="258" t="str">
        <f>'Bieu 01 TH'!A4:AN4</f>
        <v>(Biểu mẫu kèm theo Công văn số              /SKHĐT-TH ngày           tháng       năm 2019 của Sở Kế hoạch và Đầu tư)</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row>
    <row r="5" spans="1:94" s="39" customFormat="1" ht="30" customHeight="1">
      <c r="A5" s="234" t="s">
        <v>0</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row>
    <row r="6" spans="1:94" s="40" customFormat="1" ht="24.95" customHeight="1">
      <c r="A6" s="239" t="s">
        <v>141</v>
      </c>
      <c r="B6" s="239" t="s">
        <v>22</v>
      </c>
      <c r="C6" s="239" t="s">
        <v>23</v>
      </c>
      <c r="D6" s="239" t="s">
        <v>112</v>
      </c>
      <c r="E6" s="239" t="s">
        <v>113</v>
      </c>
      <c r="F6" s="239" t="s">
        <v>114</v>
      </c>
      <c r="G6" s="239" t="s">
        <v>142</v>
      </c>
      <c r="H6" s="239" t="s">
        <v>143</v>
      </c>
      <c r="I6" s="239" t="s">
        <v>144</v>
      </c>
      <c r="J6" s="242" t="s">
        <v>145</v>
      </c>
      <c r="K6" s="242"/>
      <c r="L6" s="242"/>
      <c r="M6" s="242"/>
      <c r="N6" s="242"/>
      <c r="O6" s="242"/>
      <c r="P6" s="242"/>
      <c r="Q6" s="242"/>
      <c r="R6" s="242"/>
      <c r="S6" s="243" t="s">
        <v>146</v>
      </c>
      <c r="T6" s="243"/>
      <c r="U6" s="243"/>
      <c r="V6" s="243"/>
      <c r="W6" s="243"/>
      <c r="X6" s="243" t="s">
        <v>147</v>
      </c>
      <c r="Y6" s="251"/>
      <c r="Z6" s="251"/>
      <c r="AA6" s="251"/>
      <c r="AB6" s="251"/>
      <c r="AC6" s="243" t="s">
        <v>148</v>
      </c>
      <c r="AD6" s="251"/>
      <c r="AE6" s="251"/>
      <c r="AF6" s="251"/>
      <c r="AG6" s="251"/>
      <c r="AH6" s="251"/>
      <c r="AI6" s="251"/>
      <c r="AJ6" s="243" t="s">
        <v>149</v>
      </c>
      <c r="AK6" s="243"/>
      <c r="AL6" s="243"/>
      <c r="AM6" s="243"/>
      <c r="AN6" s="243"/>
      <c r="AO6" s="243" t="s">
        <v>150</v>
      </c>
      <c r="AP6" s="243"/>
      <c r="AQ6" s="243"/>
      <c r="AR6" s="243"/>
      <c r="AS6" s="243"/>
      <c r="AT6" s="243"/>
      <c r="AU6" s="243"/>
      <c r="AV6" s="243" t="s">
        <v>151</v>
      </c>
      <c r="AW6" s="251"/>
      <c r="AX6" s="251"/>
      <c r="AY6" s="251"/>
      <c r="AZ6" s="251"/>
      <c r="BA6" s="242" t="s">
        <v>152</v>
      </c>
      <c r="BB6" s="242"/>
      <c r="BC6" s="242"/>
      <c r="BD6" s="242"/>
      <c r="BE6" s="242"/>
      <c r="BF6" s="242"/>
      <c r="BG6" s="242"/>
      <c r="BH6" s="242"/>
      <c r="BI6" s="242"/>
      <c r="BJ6" s="243" t="s">
        <v>153</v>
      </c>
      <c r="BK6" s="243"/>
      <c r="BL6" s="243"/>
      <c r="BM6" s="243"/>
      <c r="BN6" s="243"/>
      <c r="BO6" s="243"/>
      <c r="BP6" s="243"/>
      <c r="BQ6" s="245" t="s">
        <v>154</v>
      </c>
      <c r="BR6" s="246"/>
      <c r="BS6" s="246"/>
      <c r="BT6" s="246"/>
      <c r="BU6" s="246"/>
      <c r="BV6" s="246"/>
      <c r="BW6" s="246"/>
      <c r="BX6" s="246"/>
      <c r="BY6" s="247"/>
      <c r="BZ6" s="245" t="s">
        <v>155</v>
      </c>
      <c r="CA6" s="246"/>
      <c r="CB6" s="246"/>
      <c r="CC6" s="246"/>
      <c r="CD6" s="246"/>
      <c r="CE6" s="246"/>
      <c r="CF6" s="246"/>
      <c r="CG6" s="246"/>
      <c r="CH6" s="247"/>
      <c r="CI6" s="245" t="s">
        <v>125</v>
      </c>
      <c r="CJ6" s="246"/>
      <c r="CK6" s="246"/>
      <c r="CL6" s="246"/>
      <c r="CM6" s="246"/>
      <c r="CN6" s="246"/>
      <c r="CO6" s="247"/>
      <c r="CP6" s="239" t="s">
        <v>3</v>
      </c>
    </row>
    <row r="7" spans="1:94" s="40" customFormat="1" ht="24.95" customHeight="1">
      <c r="A7" s="240"/>
      <c r="B7" s="240"/>
      <c r="C7" s="240"/>
      <c r="D7" s="240"/>
      <c r="E7" s="240"/>
      <c r="F7" s="240"/>
      <c r="G7" s="240"/>
      <c r="H7" s="240"/>
      <c r="I7" s="240"/>
      <c r="J7" s="242" t="s">
        <v>156</v>
      </c>
      <c r="K7" s="242" t="s">
        <v>26</v>
      </c>
      <c r="L7" s="242"/>
      <c r="M7" s="242"/>
      <c r="N7" s="242"/>
      <c r="O7" s="242"/>
      <c r="P7" s="242"/>
      <c r="Q7" s="242"/>
      <c r="R7" s="242"/>
      <c r="S7" s="243"/>
      <c r="T7" s="243"/>
      <c r="U7" s="243"/>
      <c r="V7" s="243"/>
      <c r="W7" s="243"/>
      <c r="X7" s="251"/>
      <c r="Y7" s="251"/>
      <c r="Z7" s="251"/>
      <c r="AA7" s="251"/>
      <c r="AB7" s="251"/>
      <c r="AC7" s="251"/>
      <c r="AD7" s="251"/>
      <c r="AE7" s="251"/>
      <c r="AF7" s="251"/>
      <c r="AG7" s="251"/>
      <c r="AH7" s="251"/>
      <c r="AI7" s="251"/>
      <c r="AJ7" s="243"/>
      <c r="AK7" s="243"/>
      <c r="AL7" s="243"/>
      <c r="AM7" s="243"/>
      <c r="AN7" s="243"/>
      <c r="AO7" s="243"/>
      <c r="AP7" s="243"/>
      <c r="AQ7" s="243"/>
      <c r="AR7" s="243"/>
      <c r="AS7" s="243"/>
      <c r="AT7" s="243"/>
      <c r="AU7" s="243"/>
      <c r="AV7" s="251"/>
      <c r="AW7" s="251"/>
      <c r="AX7" s="251"/>
      <c r="AY7" s="251"/>
      <c r="AZ7" s="251"/>
      <c r="BA7" s="242" t="s">
        <v>156</v>
      </c>
      <c r="BB7" s="242" t="s">
        <v>26</v>
      </c>
      <c r="BC7" s="242"/>
      <c r="BD7" s="242"/>
      <c r="BE7" s="242"/>
      <c r="BF7" s="242"/>
      <c r="BG7" s="242"/>
      <c r="BH7" s="242"/>
      <c r="BI7" s="242"/>
      <c r="BJ7" s="243"/>
      <c r="BK7" s="243"/>
      <c r="BL7" s="243"/>
      <c r="BM7" s="243"/>
      <c r="BN7" s="243"/>
      <c r="BO7" s="243"/>
      <c r="BP7" s="243"/>
      <c r="BQ7" s="248"/>
      <c r="BR7" s="249"/>
      <c r="BS7" s="249"/>
      <c r="BT7" s="249"/>
      <c r="BU7" s="249"/>
      <c r="BV7" s="249"/>
      <c r="BW7" s="249"/>
      <c r="BX7" s="249"/>
      <c r="BY7" s="250"/>
      <c r="BZ7" s="248"/>
      <c r="CA7" s="249"/>
      <c r="CB7" s="249"/>
      <c r="CC7" s="249"/>
      <c r="CD7" s="249"/>
      <c r="CE7" s="249"/>
      <c r="CF7" s="249"/>
      <c r="CG7" s="249"/>
      <c r="CH7" s="250"/>
      <c r="CI7" s="248"/>
      <c r="CJ7" s="249"/>
      <c r="CK7" s="249"/>
      <c r="CL7" s="249"/>
      <c r="CM7" s="249"/>
      <c r="CN7" s="249"/>
      <c r="CO7" s="250"/>
      <c r="CP7" s="240"/>
    </row>
    <row r="8" spans="1:94" s="40" customFormat="1" ht="24.95" customHeight="1">
      <c r="A8" s="240"/>
      <c r="B8" s="240"/>
      <c r="C8" s="240"/>
      <c r="D8" s="240"/>
      <c r="E8" s="240"/>
      <c r="F8" s="240"/>
      <c r="G8" s="240"/>
      <c r="H8" s="240"/>
      <c r="I8" s="240"/>
      <c r="J8" s="242"/>
      <c r="K8" s="242" t="s">
        <v>27</v>
      </c>
      <c r="L8" s="244" t="s">
        <v>10</v>
      </c>
      <c r="M8" s="244"/>
      <c r="N8" s="244"/>
      <c r="O8" s="244"/>
      <c r="P8" s="244"/>
      <c r="Q8" s="244"/>
      <c r="R8" s="244"/>
      <c r="S8" s="242" t="s">
        <v>27</v>
      </c>
      <c r="T8" s="244" t="s">
        <v>10</v>
      </c>
      <c r="U8" s="244"/>
      <c r="V8" s="244"/>
      <c r="W8" s="244"/>
      <c r="X8" s="242" t="s">
        <v>27</v>
      </c>
      <c r="Y8" s="252" t="s">
        <v>10</v>
      </c>
      <c r="Z8" s="252"/>
      <c r="AA8" s="252"/>
      <c r="AB8" s="252"/>
      <c r="AC8" s="242" t="s">
        <v>27</v>
      </c>
      <c r="AD8" s="252" t="s">
        <v>10</v>
      </c>
      <c r="AE8" s="252"/>
      <c r="AF8" s="252"/>
      <c r="AG8" s="252"/>
      <c r="AH8" s="252"/>
      <c r="AI8" s="252"/>
      <c r="AJ8" s="242" t="s">
        <v>27</v>
      </c>
      <c r="AK8" s="252" t="s">
        <v>10</v>
      </c>
      <c r="AL8" s="252"/>
      <c r="AM8" s="252"/>
      <c r="AN8" s="252"/>
      <c r="AO8" s="242" t="s">
        <v>27</v>
      </c>
      <c r="AP8" s="252" t="s">
        <v>10</v>
      </c>
      <c r="AQ8" s="252"/>
      <c r="AR8" s="252"/>
      <c r="AS8" s="252"/>
      <c r="AT8" s="252"/>
      <c r="AU8" s="252"/>
      <c r="AV8" s="242" t="s">
        <v>27</v>
      </c>
      <c r="AW8" s="252" t="s">
        <v>10</v>
      </c>
      <c r="AX8" s="252"/>
      <c r="AY8" s="252"/>
      <c r="AZ8" s="252"/>
      <c r="BA8" s="242"/>
      <c r="BB8" s="242" t="s">
        <v>27</v>
      </c>
      <c r="BC8" s="252" t="s">
        <v>10</v>
      </c>
      <c r="BD8" s="252"/>
      <c r="BE8" s="252"/>
      <c r="BF8" s="252"/>
      <c r="BG8" s="252"/>
      <c r="BH8" s="252"/>
      <c r="BI8" s="252"/>
      <c r="BJ8" s="242" t="s">
        <v>27</v>
      </c>
      <c r="BK8" s="244" t="s">
        <v>10</v>
      </c>
      <c r="BL8" s="244"/>
      <c r="BM8" s="244"/>
      <c r="BN8" s="244"/>
      <c r="BO8" s="244"/>
      <c r="BP8" s="244"/>
      <c r="BQ8" s="242" t="s">
        <v>27</v>
      </c>
      <c r="BR8" s="253" t="s">
        <v>10</v>
      </c>
      <c r="BS8" s="254"/>
      <c r="BT8" s="254"/>
      <c r="BU8" s="254"/>
      <c r="BV8" s="254"/>
      <c r="BW8" s="254"/>
      <c r="BX8" s="254"/>
      <c r="BY8" s="255"/>
      <c r="BZ8" s="242" t="s">
        <v>27</v>
      </c>
      <c r="CA8" s="253" t="s">
        <v>10</v>
      </c>
      <c r="CB8" s="254"/>
      <c r="CC8" s="254"/>
      <c r="CD8" s="254"/>
      <c r="CE8" s="254"/>
      <c r="CF8" s="254"/>
      <c r="CG8" s="254"/>
      <c r="CH8" s="255"/>
      <c r="CI8" s="242" t="s">
        <v>27</v>
      </c>
      <c r="CJ8" s="253" t="s">
        <v>10</v>
      </c>
      <c r="CK8" s="254"/>
      <c r="CL8" s="254"/>
      <c r="CM8" s="254"/>
      <c r="CN8" s="254"/>
      <c r="CO8" s="255"/>
      <c r="CP8" s="240"/>
    </row>
    <row r="9" spans="1:94" s="40" customFormat="1" ht="24.95" customHeight="1">
      <c r="A9" s="240"/>
      <c r="B9" s="240"/>
      <c r="C9" s="240"/>
      <c r="D9" s="240"/>
      <c r="E9" s="240"/>
      <c r="F9" s="240"/>
      <c r="G9" s="240"/>
      <c r="H9" s="240"/>
      <c r="I9" s="240"/>
      <c r="J9" s="242"/>
      <c r="K9" s="242"/>
      <c r="L9" s="243" t="s">
        <v>157</v>
      </c>
      <c r="M9" s="243"/>
      <c r="N9" s="41"/>
      <c r="O9" s="242" t="s">
        <v>158</v>
      </c>
      <c r="P9" s="242"/>
      <c r="Q9" s="242"/>
      <c r="R9" s="242"/>
      <c r="S9" s="242"/>
      <c r="T9" s="243" t="s">
        <v>159</v>
      </c>
      <c r="U9" s="243"/>
      <c r="V9" s="243"/>
      <c r="W9" s="242" t="s">
        <v>160</v>
      </c>
      <c r="X9" s="242"/>
      <c r="Y9" s="243" t="s">
        <v>159</v>
      </c>
      <c r="Z9" s="243"/>
      <c r="AA9" s="243"/>
      <c r="AB9" s="242" t="s">
        <v>160</v>
      </c>
      <c r="AC9" s="242"/>
      <c r="AD9" s="243" t="s">
        <v>159</v>
      </c>
      <c r="AE9" s="243"/>
      <c r="AF9" s="243"/>
      <c r="AG9" s="242" t="s">
        <v>161</v>
      </c>
      <c r="AH9" s="242"/>
      <c r="AI9" s="242"/>
      <c r="AJ9" s="242"/>
      <c r="AK9" s="243" t="s">
        <v>159</v>
      </c>
      <c r="AL9" s="243"/>
      <c r="AM9" s="243"/>
      <c r="AN9" s="242" t="s">
        <v>160</v>
      </c>
      <c r="AO9" s="242"/>
      <c r="AP9" s="243" t="s">
        <v>159</v>
      </c>
      <c r="AQ9" s="243"/>
      <c r="AR9" s="243"/>
      <c r="AS9" s="242" t="s">
        <v>161</v>
      </c>
      <c r="AT9" s="242"/>
      <c r="AU9" s="242"/>
      <c r="AV9" s="242"/>
      <c r="AW9" s="243" t="s">
        <v>159</v>
      </c>
      <c r="AX9" s="243"/>
      <c r="AY9" s="243"/>
      <c r="AZ9" s="242" t="s">
        <v>160</v>
      </c>
      <c r="BA9" s="242"/>
      <c r="BB9" s="242"/>
      <c r="BC9" s="243" t="s">
        <v>162</v>
      </c>
      <c r="BD9" s="243"/>
      <c r="BE9" s="243"/>
      <c r="BF9" s="242" t="s">
        <v>163</v>
      </c>
      <c r="BG9" s="242"/>
      <c r="BH9" s="242"/>
      <c r="BI9" s="242"/>
      <c r="BJ9" s="242"/>
      <c r="BK9" s="243" t="s">
        <v>159</v>
      </c>
      <c r="BL9" s="243"/>
      <c r="BM9" s="243"/>
      <c r="BN9" s="242" t="s">
        <v>160</v>
      </c>
      <c r="BO9" s="242"/>
      <c r="BP9" s="242"/>
      <c r="BQ9" s="242"/>
      <c r="BR9" s="243" t="s">
        <v>159</v>
      </c>
      <c r="BS9" s="243"/>
      <c r="BT9" s="243"/>
      <c r="BU9" s="243"/>
      <c r="BV9" s="243"/>
      <c r="BW9" s="242" t="s">
        <v>160</v>
      </c>
      <c r="BX9" s="242"/>
      <c r="BY9" s="242"/>
      <c r="BZ9" s="242"/>
      <c r="CA9" s="243" t="s">
        <v>159</v>
      </c>
      <c r="CB9" s="243"/>
      <c r="CC9" s="243"/>
      <c r="CD9" s="243"/>
      <c r="CE9" s="243"/>
      <c r="CF9" s="242" t="s">
        <v>160</v>
      </c>
      <c r="CG9" s="242"/>
      <c r="CH9" s="242"/>
      <c r="CI9" s="242"/>
      <c r="CJ9" s="243" t="s">
        <v>159</v>
      </c>
      <c r="CK9" s="243"/>
      <c r="CL9" s="243"/>
      <c r="CM9" s="242" t="s">
        <v>160</v>
      </c>
      <c r="CN9" s="242"/>
      <c r="CO9" s="242"/>
      <c r="CP9" s="240"/>
    </row>
    <row r="10" spans="1:94" s="40" customFormat="1" ht="24.95" customHeight="1">
      <c r="A10" s="240"/>
      <c r="B10" s="240"/>
      <c r="C10" s="240"/>
      <c r="D10" s="240"/>
      <c r="E10" s="240"/>
      <c r="F10" s="240"/>
      <c r="G10" s="240"/>
      <c r="H10" s="240"/>
      <c r="I10" s="240"/>
      <c r="J10" s="242"/>
      <c r="K10" s="242"/>
      <c r="L10" s="242" t="s">
        <v>28</v>
      </c>
      <c r="M10" s="242" t="s">
        <v>164</v>
      </c>
      <c r="N10" s="41"/>
      <c r="O10" s="242" t="s">
        <v>165</v>
      </c>
      <c r="P10" s="242" t="s">
        <v>166</v>
      </c>
      <c r="Q10" s="242"/>
      <c r="R10" s="242"/>
      <c r="S10" s="242"/>
      <c r="T10" s="243"/>
      <c r="U10" s="243"/>
      <c r="V10" s="243"/>
      <c r="W10" s="242"/>
      <c r="X10" s="242"/>
      <c r="Y10" s="242" t="s">
        <v>28</v>
      </c>
      <c r="Z10" s="242" t="s">
        <v>29</v>
      </c>
      <c r="AA10" s="242"/>
      <c r="AB10" s="242"/>
      <c r="AC10" s="242"/>
      <c r="AD10" s="242" t="s">
        <v>28</v>
      </c>
      <c r="AE10" s="242" t="s">
        <v>164</v>
      </c>
      <c r="AF10" s="42"/>
      <c r="AG10" s="243" t="s">
        <v>28</v>
      </c>
      <c r="AH10" s="243" t="s">
        <v>29</v>
      </c>
      <c r="AI10" s="243"/>
      <c r="AJ10" s="242"/>
      <c r="AK10" s="242" t="s">
        <v>28</v>
      </c>
      <c r="AL10" s="242" t="s">
        <v>29</v>
      </c>
      <c r="AM10" s="242"/>
      <c r="AN10" s="242"/>
      <c r="AO10" s="242"/>
      <c r="AP10" s="242" t="s">
        <v>28</v>
      </c>
      <c r="AQ10" s="242" t="s">
        <v>164</v>
      </c>
      <c r="AR10" s="42"/>
      <c r="AS10" s="243" t="s">
        <v>28</v>
      </c>
      <c r="AT10" s="243" t="s">
        <v>29</v>
      </c>
      <c r="AU10" s="243"/>
      <c r="AV10" s="242"/>
      <c r="AW10" s="242" t="s">
        <v>28</v>
      </c>
      <c r="AX10" s="242" t="s">
        <v>29</v>
      </c>
      <c r="AY10" s="242"/>
      <c r="AZ10" s="242"/>
      <c r="BA10" s="242"/>
      <c r="BB10" s="242"/>
      <c r="BC10" s="243"/>
      <c r="BD10" s="243"/>
      <c r="BE10" s="243"/>
      <c r="BF10" s="242"/>
      <c r="BG10" s="242"/>
      <c r="BH10" s="242"/>
      <c r="BI10" s="242"/>
      <c r="BJ10" s="242"/>
      <c r="BK10" s="242" t="s">
        <v>28</v>
      </c>
      <c r="BL10" s="242" t="s">
        <v>40</v>
      </c>
      <c r="BM10" s="242"/>
      <c r="BN10" s="243" t="s">
        <v>28</v>
      </c>
      <c r="BO10" s="243" t="s">
        <v>29</v>
      </c>
      <c r="BP10" s="243"/>
      <c r="BQ10" s="242"/>
      <c r="BR10" s="242" t="s">
        <v>28</v>
      </c>
      <c r="BS10" s="242" t="s">
        <v>40</v>
      </c>
      <c r="BT10" s="242"/>
      <c r="BU10" s="42"/>
      <c r="BV10" s="42"/>
      <c r="BW10" s="239" t="s">
        <v>28</v>
      </c>
      <c r="BX10" s="243" t="s">
        <v>29</v>
      </c>
      <c r="BY10" s="243"/>
      <c r="BZ10" s="242"/>
      <c r="CA10" s="242" t="s">
        <v>28</v>
      </c>
      <c r="CB10" s="242" t="s">
        <v>40</v>
      </c>
      <c r="CC10" s="242"/>
      <c r="CD10" s="42"/>
      <c r="CE10" s="42"/>
      <c r="CF10" s="239" t="s">
        <v>28</v>
      </c>
      <c r="CG10" s="243" t="s">
        <v>29</v>
      </c>
      <c r="CH10" s="243"/>
      <c r="CI10" s="242"/>
      <c r="CJ10" s="242" t="s">
        <v>28</v>
      </c>
      <c r="CK10" s="242" t="s">
        <v>40</v>
      </c>
      <c r="CL10" s="242"/>
      <c r="CM10" s="239" t="s">
        <v>28</v>
      </c>
      <c r="CN10" s="243" t="s">
        <v>29</v>
      </c>
      <c r="CO10" s="243"/>
      <c r="CP10" s="240"/>
    </row>
    <row r="11" spans="1:94" s="40" customFormat="1" ht="24.95" customHeight="1">
      <c r="A11" s="240"/>
      <c r="B11" s="240"/>
      <c r="C11" s="240"/>
      <c r="D11" s="240"/>
      <c r="E11" s="240"/>
      <c r="F11" s="240"/>
      <c r="G11" s="240"/>
      <c r="H11" s="240"/>
      <c r="I11" s="240"/>
      <c r="J11" s="242"/>
      <c r="K11" s="242"/>
      <c r="L11" s="242"/>
      <c r="M11" s="242"/>
      <c r="N11" s="42"/>
      <c r="O11" s="242"/>
      <c r="P11" s="242" t="s">
        <v>28</v>
      </c>
      <c r="Q11" s="242" t="s">
        <v>5</v>
      </c>
      <c r="R11" s="242"/>
      <c r="S11" s="242"/>
      <c r="T11" s="242" t="s">
        <v>28</v>
      </c>
      <c r="U11" s="242" t="s">
        <v>5</v>
      </c>
      <c r="V11" s="242"/>
      <c r="W11" s="242"/>
      <c r="X11" s="242"/>
      <c r="Y11" s="242"/>
      <c r="Z11" s="242" t="s">
        <v>167</v>
      </c>
      <c r="AA11" s="242" t="s">
        <v>168</v>
      </c>
      <c r="AB11" s="242"/>
      <c r="AC11" s="242"/>
      <c r="AD11" s="242"/>
      <c r="AE11" s="242"/>
      <c r="AF11" s="242" t="s">
        <v>168</v>
      </c>
      <c r="AG11" s="243"/>
      <c r="AH11" s="242" t="s">
        <v>169</v>
      </c>
      <c r="AI11" s="242" t="s">
        <v>170</v>
      </c>
      <c r="AJ11" s="242"/>
      <c r="AK11" s="242"/>
      <c r="AL11" s="242" t="s">
        <v>167</v>
      </c>
      <c r="AM11" s="242" t="s">
        <v>168</v>
      </c>
      <c r="AN11" s="242"/>
      <c r="AO11" s="242"/>
      <c r="AP11" s="242"/>
      <c r="AQ11" s="242"/>
      <c r="AR11" s="242" t="s">
        <v>168</v>
      </c>
      <c r="AS11" s="243"/>
      <c r="AT11" s="242" t="s">
        <v>169</v>
      </c>
      <c r="AU11" s="242" t="s">
        <v>170</v>
      </c>
      <c r="AV11" s="242"/>
      <c r="AW11" s="242"/>
      <c r="AX11" s="242" t="s">
        <v>167</v>
      </c>
      <c r="AY11" s="242" t="s">
        <v>168</v>
      </c>
      <c r="AZ11" s="242"/>
      <c r="BA11" s="242"/>
      <c r="BB11" s="242"/>
      <c r="BC11" s="242" t="s">
        <v>28</v>
      </c>
      <c r="BD11" s="242" t="s">
        <v>164</v>
      </c>
      <c r="BE11" s="42"/>
      <c r="BF11" s="242" t="s">
        <v>165</v>
      </c>
      <c r="BG11" s="242" t="s">
        <v>166</v>
      </c>
      <c r="BH11" s="242"/>
      <c r="BI11" s="242"/>
      <c r="BJ11" s="242"/>
      <c r="BK11" s="242"/>
      <c r="BL11" s="242" t="s">
        <v>28</v>
      </c>
      <c r="BM11" s="244" t="s">
        <v>171</v>
      </c>
      <c r="BN11" s="243"/>
      <c r="BO11" s="242" t="s">
        <v>169</v>
      </c>
      <c r="BP11" s="242" t="s">
        <v>170</v>
      </c>
      <c r="BQ11" s="242"/>
      <c r="BR11" s="242"/>
      <c r="BS11" s="242" t="s">
        <v>28</v>
      </c>
      <c r="BT11" s="244" t="s">
        <v>171</v>
      </c>
      <c r="BU11" s="242" t="s">
        <v>168</v>
      </c>
      <c r="BV11" s="242"/>
      <c r="BW11" s="240"/>
      <c r="BX11" s="256" t="s">
        <v>169</v>
      </c>
      <c r="BY11" s="256" t="s">
        <v>170</v>
      </c>
      <c r="BZ11" s="242"/>
      <c r="CA11" s="242"/>
      <c r="CB11" s="242" t="s">
        <v>28</v>
      </c>
      <c r="CC11" s="244" t="s">
        <v>171</v>
      </c>
      <c r="CD11" s="242" t="s">
        <v>168</v>
      </c>
      <c r="CE11" s="242"/>
      <c r="CF11" s="240"/>
      <c r="CG11" s="256" t="s">
        <v>169</v>
      </c>
      <c r="CH11" s="256" t="s">
        <v>170</v>
      </c>
      <c r="CI11" s="242"/>
      <c r="CJ11" s="242"/>
      <c r="CK11" s="242" t="s">
        <v>28</v>
      </c>
      <c r="CL11" s="244" t="s">
        <v>171</v>
      </c>
      <c r="CM11" s="240"/>
      <c r="CN11" s="256" t="s">
        <v>169</v>
      </c>
      <c r="CO11" s="256" t="s">
        <v>170</v>
      </c>
      <c r="CP11" s="240"/>
    </row>
    <row r="12" spans="1:94" s="40" customFormat="1" ht="24.95" customHeight="1">
      <c r="A12" s="240"/>
      <c r="B12" s="240"/>
      <c r="C12" s="240"/>
      <c r="D12" s="240"/>
      <c r="E12" s="240"/>
      <c r="F12" s="240"/>
      <c r="G12" s="240"/>
      <c r="H12" s="240"/>
      <c r="I12" s="240"/>
      <c r="J12" s="242"/>
      <c r="K12" s="242"/>
      <c r="L12" s="242"/>
      <c r="M12" s="242"/>
      <c r="N12" s="242" t="s">
        <v>168</v>
      </c>
      <c r="O12" s="242"/>
      <c r="P12" s="242"/>
      <c r="Q12" s="242" t="s">
        <v>169</v>
      </c>
      <c r="R12" s="242" t="s">
        <v>170</v>
      </c>
      <c r="S12" s="242"/>
      <c r="T12" s="242"/>
      <c r="U12" s="43"/>
      <c r="V12" s="43"/>
      <c r="W12" s="242"/>
      <c r="X12" s="242"/>
      <c r="Y12" s="242"/>
      <c r="Z12" s="242"/>
      <c r="AA12" s="242"/>
      <c r="AB12" s="242"/>
      <c r="AC12" s="242"/>
      <c r="AD12" s="242"/>
      <c r="AE12" s="242"/>
      <c r="AF12" s="242"/>
      <c r="AG12" s="243"/>
      <c r="AH12" s="242"/>
      <c r="AI12" s="242"/>
      <c r="AJ12" s="242"/>
      <c r="AK12" s="242"/>
      <c r="AL12" s="242"/>
      <c r="AM12" s="242"/>
      <c r="AN12" s="242"/>
      <c r="AO12" s="242"/>
      <c r="AP12" s="242"/>
      <c r="AQ12" s="242"/>
      <c r="AR12" s="242"/>
      <c r="AS12" s="243"/>
      <c r="AT12" s="242"/>
      <c r="AU12" s="242"/>
      <c r="AV12" s="242"/>
      <c r="AW12" s="242"/>
      <c r="AX12" s="242"/>
      <c r="AY12" s="242"/>
      <c r="AZ12" s="242"/>
      <c r="BA12" s="242"/>
      <c r="BB12" s="242"/>
      <c r="BC12" s="242"/>
      <c r="BD12" s="242"/>
      <c r="BE12" s="242" t="s">
        <v>168</v>
      </c>
      <c r="BF12" s="242"/>
      <c r="BG12" s="242" t="s">
        <v>28</v>
      </c>
      <c r="BH12" s="242" t="s">
        <v>5</v>
      </c>
      <c r="BI12" s="242"/>
      <c r="BJ12" s="242"/>
      <c r="BK12" s="242"/>
      <c r="BL12" s="242"/>
      <c r="BM12" s="244"/>
      <c r="BN12" s="243"/>
      <c r="BO12" s="242"/>
      <c r="BP12" s="242"/>
      <c r="BQ12" s="242"/>
      <c r="BR12" s="242"/>
      <c r="BS12" s="242"/>
      <c r="BT12" s="244"/>
      <c r="BU12" s="242" t="s">
        <v>28</v>
      </c>
      <c r="BV12" s="244" t="s">
        <v>171</v>
      </c>
      <c r="BW12" s="240"/>
      <c r="BX12" s="223"/>
      <c r="BY12" s="223"/>
      <c r="BZ12" s="242"/>
      <c r="CA12" s="242"/>
      <c r="CB12" s="242"/>
      <c r="CC12" s="244"/>
      <c r="CD12" s="242" t="s">
        <v>28</v>
      </c>
      <c r="CE12" s="244" t="s">
        <v>171</v>
      </c>
      <c r="CF12" s="240"/>
      <c r="CG12" s="223"/>
      <c r="CH12" s="223"/>
      <c r="CI12" s="242"/>
      <c r="CJ12" s="242"/>
      <c r="CK12" s="242"/>
      <c r="CL12" s="244"/>
      <c r="CM12" s="240"/>
      <c r="CN12" s="223"/>
      <c r="CO12" s="223"/>
      <c r="CP12" s="240"/>
    </row>
    <row r="13" spans="1:94" s="40" customFormat="1" ht="39.75" customHeight="1">
      <c r="A13" s="241"/>
      <c r="B13" s="241"/>
      <c r="C13" s="241"/>
      <c r="D13" s="241"/>
      <c r="E13" s="241"/>
      <c r="F13" s="241"/>
      <c r="G13" s="241"/>
      <c r="H13" s="241"/>
      <c r="I13" s="241"/>
      <c r="J13" s="242"/>
      <c r="K13" s="242"/>
      <c r="L13" s="242"/>
      <c r="M13" s="242"/>
      <c r="N13" s="242"/>
      <c r="O13" s="242"/>
      <c r="P13" s="242"/>
      <c r="Q13" s="242"/>
      <c r="R13" s="242"/>
      <c r="S13" s="242"/>
      <c r="T13" s="242"/>
      <c r="U13" s="43" t="s">
        <v>172</v>
      </c>
      <c r="V13" s="43" t="s">
        <v>168</v>
      </c>
      <c r="W13" s="242"/>
      <c r="X13" s="242"/>
      <c r="Y13" s="242"/>
      <c r="Z13" s="242"/>
      <c r="AA13" s="242"/>
      <c r="AB13" s="242"/>
      <c r="AC13" s="242"/>
      <c r="AD13" s="242"/>
      <c r="AE13" s="242"/>
      <c r="AF13" s="242"/>
      <c r="AG13" s="243"/>
      <c r="AH13" s="242"/>
      <c r="AI13" s="242"/>
      <c r="AJ13" s="242"/>
      <c r="AK13" s="242"/>
      <c r="AL13" s="242"/>
      <c r="AM13" s="242"/>
      <c r="AN13" s="242"/>
      <c r="AO13" s="242"/>
      <c r="AP13" s="242"/>
      <c r="AQ13" s="242"/>
      <c r="AR13" s="242"/>
      <c r="AS13" s="243"/>
      <c r="AT13" s="242"/>
      <c r="AU13" s="242"/>
      <c r="AV13" s="242"/>
      <c r="AW13" s="242"/>
      <c r="AX13" s="242"/>
      <c r="AY13" s="242"/>
      <c r="AZ13" s="242"/>
      <c r="BA13" s="242"/>
      <c r="BB13" s="242"/>
      <c r="BC13" s="242"/>
      <c r="BD13" s="242"/>
      <c r="BE13" s="242"/>
      <c r="BF13" s="242"/>
      <c r="BG13" s="242"/>
      <c r="BH13" s="43" t="s">
        <v>169</v>
      </c>
      <c r="BI13" s="43" t="s">
        <v>170</v>
      </c>
      <c r="BJ13" s="242"/>
      <c r="BK13" s="242"/>
      <c r="BL13" s="242"/>
      <c r="BM13" s="244"/>
      <c r="BN13" s="243"/>
      <c r="BO13" s="242"/>
      <c r="BP13" s="242"/>
      <c r="BQ13" s="242"/>
      <c r="BR13" s="242"/>
      <c r="BS13" s="242"/>
      <c r="BT13" s="244"/>
      <c r="BU13" s="242"/>
      <c r="BV13" s="244"/>
      <c r="BW13" s="241"/>
      <c r="BX13" s="224"/>
      <c r="BY13" s="224"/>
      <c r="BZ13" s="242"/>
      <c r="CA13" s="242"/>
      <c r="CB13" s="242"/>
      <c r="CC13" s="244"/>
      <c r="CD13" s="242"/>
      <c r="CE13" s="244"/>
      <c r="CF13" s="241"/>
      <c r="CG13" s="224"/>
      <c r="CH13" s="224"/>
      <c r="CI13" s="242"/>
      <c r="CJ13" s="242"/>
      <c r="CK13" s="242"/>
      <c r="CL13" s="244"/>
      <c r="CM13" s="241"/>
      <c r="CN13" s="224"/>
      <c r="CO13" s="224"/>
      <c r="CP13" s="241"/>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66</v>
      </c>
      <c r="B16" s="48" t="s">
        <v>173</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20</v>
      </c>
      <c r="B17" s="51" t="s">
        <v>174</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175</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31</v>
      </c>
      <c r="B19" s="60" t="s">
        <v>176</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87</v>
      </c>
      <c r="B20" s="60" t="s">
        <v>177</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32</v>
      </c>
      <c r="B21" s="65" t="s">
        <v>33</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48</v>
      </c>
      <c r="B22" s="65" t="s">
        <v>33</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34</v>
      </c>
      <c r="B23" s="66" t="s">
        <v>35</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89</v>
      </c>
      <c r="B24" s="60" t="s">
        <v>178</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32</v>
      </c>
      <c r="B25" s="65" t="s">
        <v>33</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34</v>
      </c>
      <c r="B26" s="66" t="s">
        <v>35</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90</v>
      </c>
      <c r="B27" s="60" t="s">
        <v>179</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32</v>
      </c>
      <c r="B28" s="65" t="s">
        <v>33</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34</v>
      </c>
      <c r="B29" s="66" t="s">
        <v>35</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36</v>
      </c>
      <c r="B30" s="60" t="s">
        <v>180</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87</v>
      </c>
      <c r="B31" s="60" t="s">
        <v>177</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32</v>
      </c>
      <c r="B32" s="65" t="s">
        <v>33</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34</v>
      </c>
      <c r="B33" s="66" t="s">
        <v>35</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89</v>
      </c>
      <c r="B34" s="60" t="s">
        <v>178</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32</v>
      </c>
      <c r="B35" s="65" t="s">
        <v>33</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34</v>
      </c>
      <c r="B36" s="66" t="s">
        <v>35</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90</v>
      </c>
      <c r="B37" s="60" t="s">
        <v>179</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32</v>
      </c>
      <c r="B38" s="65" t="s">
        <v>33</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34</v>
      </c>
      <c r="B39" s="66" t="s">
        <v>35</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181</v>
      </c>
      <c r="B40" s="60" t="s">
        <v>182</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87</v>
      </c>
      <c r="B41" s="60" t="s">
        <v>177</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32</v>
      </c>
      <c r="B42" s="65" t="s">
        <v>33</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34</v>
      </c>
      <c r="B43" s="66" t="s">
        <v>35</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89</v>
      </c>
      <c r="B44" s="60" t="s">
        <v>178</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32</v>
      </c>
      <c r="B45" s="65" t="s">
        <v>33</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34</v>
      </c>
      <c r="B46" s="66" t="s">
        <v>35</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90</v>
      </c>
      <c r="B47" s="60" t="s">
        <v>179</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32</v>
      </c>
      <c r="B48" s="65" t="s">
        <v>33</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34</v>
      </c>
      <c r="B49" s="66" t="s">
        <v>35</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183</v>
      </c>
      <c r="B50" s="60" t="s">
        <v>184</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87</v>
      </c>
      <c r="B51" s="60" t="s">
        <v>177</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32</v>
      </c>
      <c r="B52" s="65" t="s">
        <v>33</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34</v>
      </c>
      <c r="B53" s="66" t="s">
        <v>35</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89</v>
      </c>
      <c r="B54" s="60" t="s">
        <v>178</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32</v>
      </c>
      <c r="B55" s="65" t="s">
        <v>33</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34</v>
      </c>
      <c r="B56" s="66" t="s">
        <v>35</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90</v>
      </c>
      <c r="B57" s="60" t="s">
        <v>179</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32</v>
      </c>
      <c r="B58" s="65" t="s">
        <v>33</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34</v>
      </c>
      <c r="B59" s="66" t="s">
        <v>35</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21</v>
      </c>
      <c r="B60" s="51" t="s">
        <v>174</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34</v>
      </c>
      <c r="B61" s="55" t="s">
        <v>120</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74</v>
      </c>
      <c r="B62" s="55" t="s">
        <v>185</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34</v>
      </c>
      <c r="B63" s="55" t="s">
        <v>186</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3"/>
  <sheetViews>
    <sheetView view="pageBreakPreview" zoomScale="60" zoomScaleNormal="100" workbookViewId="0">
      <selection activeCell="A4" sqref="A4:S4"/>
    </sheetView>
  </sheetViews>
  <sheetFormatPr defaultRowHeight="12.75"/>
  <cols>
    <col min="1" max="1" width="6.1640625" style="153" customWidth="1"/>
    <col min="2" max="2" width="56.83203125" style="153" customWidth="1"/>
    <col min="3" max="3" width="12.1640625" style="156" customWidth="1"/>
    <col min="4" max="4" width="13.83203125" style="156" customWidth="1"/>
    <col min="5" max="5" width="9.33203125" style="156"/>
    <col min="6" max="6" width="12" style="156" customWidth="1"/>
    <col min="7" max="8" width="17.33203125" style="153" customWidth="1"/>
    <col min="9" max="9" width="15" style="153" customWidth="1"/>
    <col min="10" max="10" width="15.83203125" style="153" customWidth="1"/>
    <col min="11" max="12" width="16" style="153" customWidth="1"/>
    <col min="13" max="14" width="10" style="153" bestFit="1" customWidth="1"/>
    <col min="15" max="16" width="15.6640625" style="153" customWidth="1"/>
    <col min="17" max="18" width="10" style="153" bestFit="1" customWidth="1"/>
    <col min="19" max="19" width="31" style="156" customWidth="1"/>
    <col min="20" max="20" width="27.83203125" style="172" customWidth="1"/>
    <col min="21" max="16384" width="9.33203125" style="153"/>
  </cols>
  <sheetData>
    <row r="1" spans="1:20" s="155" customFormat="1" ht="18.75">
      <c r="A1" s="261" t="s">
        <v>396</v>
      </c>
      <c r="B1" s="261"/>
      <c r="C1" s="261"/>
      <c r="D1" s="261"/>
      <c r="E1" s="261"/>
      <c r="F1" s="261"/>
      <c r="G1" s="261"/>
      <c r="H1" s="261"/>
      <c r="I1" s="261"/>
      <c r="J1" s="261"/>
      <c r="K1" s="261"/>
      <c r="L1" s="261"/>
      <c r="M1" s="261"/>
      <c r="N1" s="261"/>
      <c r="O1" s="261"/>
      <c r="P1" s="261"/>
      <c r="Q1" s="261"/>
      <c r="R1" s="261"/>
      <c r="S1" s="261"/>
      <c r="T1" s="195"/>
    </row>
    <row r="2" spans="1:20" s="155" customFormat="1" ht="18.75" hidden="1">
      <c r="A2" s="264" t="s">
        <v>77</v>
      </c>
      <c r="B2" s="264"/>
      <c r="C2" s="264"/>
      <c r="D2" s="264"/>
      <c r="E2" s="264"/>
      <c r="F2" s="264"/>
      <c r="G2" s="264"/>
      <c r="H2" s="264"/>
      <c r="I2" s="264"/>
      <c r="J2" s="264"/>
      <c r="K2" s="264"/>
      <c r="L2" s="264"/>
      <c r="M2" s="264"/>
      <c r="N2" s="264"/>
      <c r="O2" s="264"/>
      <c r="P2" s="264"/>
      <c r="Q2" s="264"/>
      <c r="R2" s="264"/>
      <c r="S2" s="264"/>
      <c r="T2" s="195"/>
    </row>
    <row r="3" spans="1:20" ht="39.75" customHeight="1">
      <c r="A3" s="262" t="s">
        <v>241</v>
      </c>
      <c r="B3" s="262"/>
      <c r="C3" s="262"/>
      <c r="D3" s="262"/>
      <c r="E3" s="262"/>
      <c r="F3" s="262"/>
      <c r="G3" s="262"/>
      <c r="H3" s="262"/>
      <c r="I3" s="262"/>
      <c r="J3" s="262"/>
      <c r="K3" s="262"/>
      <c r="L3" s="262"/>
      <c r="M3" s="262"/>
      <c r="N3" s="262"/>
      <c r="O3" s="262"/>
      <c r="P3" s="262"/>
      <c r="Q3" s="262"/>
      <c r="R3" s="262"/>
      <c r="S3" s="262"/>
    </row>
    <row r="4" spans="1:20" ht="18" customHeight="1">
      <c r="A4" s="260" t="s">
        <v>506</v>
      </c>
      <c r="B4" s="260"/>
      <c r="C4" s="260"/>
      <c r="D4" s="260"/>
      <c r="E4" s="260"/>
      <c r="F4" s="260"/>
      <c r="G4" s="260"/>
      <c r="H4" s="260"/>
      <c r="I4" s="260"/>
      <c r="J4" s="260"/>
      <c r="K4" s="260"/>
      <c r="L4" s="260"/>
      <c r="M4" s="260"/>
      <c r="N4" s="260"/>
      <c r="O4" s="260"/>
      <c r="P4" s="260"/>
      <c r="Q4" s="260"/>
      <c r="R4" s="260"/>
      <c r="S4" s="260"/>
    </row>
    <row r="5" spans="1:20" ht="21.75" customHeight="1">
      <c r="A5" s="263" t="s">
        <v>0</v>
      </c>
      <c r="B5" s="263"/>
      <c r="C5" s="263"/>
      <c r="D5" s="263"/>
      <c r="E5" s="263"/>
      <c r="F5" s="263"/>
      <c r="G5" s="263"/>
      <c r="H5" s="263"/>
      <c r="I5" s="263"/>
      <c r="J5" s="263"/>
      <c r="K5" s="263"/>
      <c r="L5" s="263"/>
      <c r="M5" s="263"/>
      <c r="N5" s="263"/>
      <c r="O5" s="263"/>
      <c r="P5" s="263"/>
      <c r="Q5" s="263"/>
      <c r="R5" s="263"/>
      <c r="S5" s="263"/>
    </row>
    <row r="6" spans="1:20" s="155" customFormat="1" ht="39.75" customHeight="1">
      <c r="A6" s="259" t="s">
        <v>1</v>
      </c>
      <c r="B6" s="259" t="s">
        <v>22</v>
      </c>
      <c r="C6" s="259" t="s">
        <v>23</v>
      </c>
      <c r="D6" s="259" t="s">
        <v>38</v>
      </c>
      <c r="E6" s="259" t="s">
        <v>39</v>
      </c>
      <c r="F6" s="259" t="s">
        <v>24</v>
      </c>
      <c r="G6" s="259"/>
      <c r="H6" s="259"/>
      <c r="I6" s="259" t="s">
        <v>41</v>
      </c>
      <c r="J6" s="259"/>
      <c r="K6" s="259" t="s">
        <v>14</v>
      </c>
      <c r="L6" s="259"/>
      <c r="M6" s="259"/>
      <c r="N6" s="259"/>
      <c r="O6" s="259"/>
      <c r="P6" s="259"/>
      <c r="Q6" s="259"/>
      <c r="R6" s="259"/>
      <c r="S6" s="259" t="s">
        <v>3</v>
      </c>
      <c r="T6" s="195"/>
    </row>
    <row r="7" spans="1:20" s="155" customFormat="1" ht="31.5" customHeight="1">
      <c r="A7" s="259"/>
      <c r="B7" s="259"/>
      <c r="C7" s="259"/>
      <c r="D7" s="259"/>
      <c r="E7" s="259"/>
      <c r="F7" s="259" t="s">
        <v>25</v>
      </c>
      <c r="G7" s="259" t="s">
        <v>26</v>
      </c>
      <c r="H7" s="259"/>
      <c r="I7" s="259" t="s">
        <v>27</v>
      </c>
      <c r="J7" s="259" t="s">
        <v>70</v>
      </c>
      <c r="K7" s="259" t="s">
        <v>42</v>
      </c>
      <c r="L7" s="259"/>
      <c r="M7" s="259"/>
      <c r="N7" s="259"/>
      <c r="O7" s="259" t="s">
        <v>43</v>
      </c>
      <c r="P7" s="259"/>
      <c r="Q7" s="259"/>
      <c r="R7" s="259"/>
      <c r="S7" s="259"/>
      <c r="T7" s="195"/>
    </row>
    <row r="8" spans="1:20" s="155" customFormat="1" ht="24.95" customHeight="1">
      <c r="A8" s="259"/>
      <c r="B8" s="259"/>
      <c r="C8" s="259"/>
      <c r="D8" s="259"/>
      <c r="E8" s="259"/>
      <c r="F8" s="259"/>
      <c r="G8" s="259" t="s">
        <v>27</v>
      </c>
      <c r="H8" s="259" t="s">
        <v>70</v>
      </c>
      <c r="I8" s="259"/>
      <c r="J8" s="259"/>
      <c r="K8" s="259" t="s">
        <v>27</v>
      </c>
      <c r="L8" s="259" t="s">
        <v>71</v>
      </c>
      <c r="M8" s="259"/>
      <c r="N8" s="259"/>
      <c r="O8" s="259" t="s">
        <v>27</v>
      </c>
      <c r="P8" s="259" t="s">
        <v>71</v>
      </c>
      <c r="Q8" s="259"/>
      <c r="R8" s="259"/>
      <c r="S8" s="259"/>
      <c r="T8" s="195"/>
    </row>
    <row r="9" spans="1:20" s="155" customFormat="1" ht="21.75" customHeight="1">
      <c r="A9" s="259"/>
      <c r="B9" s="259"/>
      <c r="C9" s="259"/>
      <c r="D9" s="259"/>
      <c r="E9" s="259"/>
      <c r="F9" s="259"/>
      <c r="G9" s="259"/>
      <c r="H9" s="259"/>
      <c r="I9" s="259"/>
      <c r="J9" s="259"/>
      <c r="K9" s="259"/>
      <c r="L9" s="259" t="s">
        <v>28</v>
      </c>
      <c r="M9" s="259" t="s">
        <v>29</v>
      </c>
      <c r="N9" s="259"/>
      <c r="O9" s="259"/>
      <c r="P9" s="259" t="s">
        <v>28</v>
      </c>
      <c r="Q9" s="259" t="s">
        <v>29</v>
      </c>
      <c r="R9" s="259"/>
      <c r="S9" s="259"/>
      <c r="T9" s="195"/>
    </row>
    <row r="10" spans="1:20" s="155" customFormat="1" ht="66" customHeight="1">
      <c r="A10" s="259"/>
      <c r="B10" s="259"/>
      <c r="C10" s="259"/>
      <c r="D10" s="259"/>
      <c r="E10" s="259"/>
      <c r="F10" s="259"/>
      <c r="G10" s="259"/>
      <c r="H10" s="259"/>
      <c r="I10" s="259"/>
      <c r="J10" s="259"/>
      <c r="K10" s="259"/>
      <c r="L10" s="259"/>
      <c r="M10" s="157" t="s">
        <v>30</v>
      </c>
      <c r="N10" s="157" t="s">
        <v>366</v>
      </c>
      <c r="O10" s="259"/>
      <c r="P10" s="259"/>
      <c r="Q10" s="157" t="s">
        <v>30</v>
      </c>
      <c r="R10" s="157" t="s">
        <v>45</v>
      </c>
      <c r="S10" s="259"/>
      <c r="T10" s="195"/>
    </row>
    <row r="11" spans="1:20" s="155" customFormat="1" ht="24.95" customHeight="1">
      <c r="A11" s="157">
        <v>1</v>
      </c>
      <c r="B11" s="157">
        <v>2</v>
      </c>
      <c r="C11" s="157">
        <v>3</v>
      </c>
      <c r="D11" s="157">
        <v>4</v>
      </c>
      <c r="E11" s="157">
        <v>5</v>
      </c>
      <c r="F11" s="157">
        <v>6</v>
      </c>
      <c r="G11" s="157">
        <v>7</v>
      </c>
      <c r="H11" s="157">
        <v>8</v>
      </c>
      <c r="I11" s="157">
        <v>9</v>
      </c>
      <c r="J11" s="157">
        <v>10</v>
      </c>
      <c r="K11" s="157">
        <v>11</v>
      </c>
      <c r="L11" s="157">
        <v>12</v>
      </c>
      <c r="M11" s="157">
        <v>13</v>
      </c>
      <c r="N11" s="157">
        <v>14</v>
      </c>
      <c r="O11" s="157">
        <v>15</v>
      </c>
      <c r="P11" s="157">
        <v>16</v>
      </c>
      <c r="Q11" s="157">
        <v>17</v>
      </c>
      <c r="R11" s="157">
        <v>18</v>
      </c>
      <c r="S11" s="180">
        <v>19</v>
      </c>
      <c r="T11" s="195"/>
    </row>
    <row r="12" spans="1:20" s="155" customFormat="1" ht="21.95" customHeight="1">
      <c r="A12" s="157"/>
      <c r="B12" s="179" t="s">
        <v>486</v>
      </c>
      <c r="C12" s="157"/>
      <c r="D12" s="161"/>
      <c r="E12" s="161"/>
      <c r="F12" s="161"/>
      <c r="G12" s="159">
        <f t="shared" ref="G12:K12" si="0">G13+G120+G134</f>
        <v>1208411.095</v>
      </c>
      <c r="H12" s="159">
        <f t="shared" si="0"/>
        <v>1175142.095</v>
      </c>
      <c r="I12" s="159">
        <f t="shared" si="0"/>
        <v>83906.452993999992</v>
      </c>
      <c r="J12" s="159">
        <f t="shared" si="0"/>
        <v>83906.452993999992</v>
      </c>
      <c r="K12" s="159">
        <f t="shared" si="0"/>
        <v>653179.04200600006</v>
      </c>
      <c r="L12" s="159">
        <f>L13+L120+L134</f>
        <v>653179.04200600006</v>
      </c>
      <c r="M12" s="159">
        <f t="shared" ref="M12:O12" si="1">M13+M120+M134</f>
        <v>0</v>
      </c>
      <c r="N12" s="159">
        <f t="shared" si="1"/>
        <v>0</v>
      </c>
      <c r="O12" s="159">
        <f t="shared" si="1"/>
        <v>653179.04200600006</v>
      </c>
      <c r="P12" s="159">
        <f>P13+P120+P134</f>
        <v>653179.04200600006</v>
      </c>
      <c r="Q12" s="159">
        <f t="shared" ref="Q12" si="2">Q13+Q120+Q134</f>
        <v>0</v>
      </c>
      <c r="R12" s="159">
        <f t="shared" ref="R12" si="3">R13+R120+R134</f>
        <v>0</v>
      </c>
      <c r="S12" s="180"/>
      <c r="T12" s="198">
        <f>K12+'Biểu 02'!N12</f>
        <v>1182432.681756</v>
      </c>
    </row>
    <row r="13" spans="1:20" s="155" customFormat="1" ht="33" customHeight="1">
      <c r="A13" s="157" t="s">
        <v>66</v>
      </c>
      <c r="B13" s="157" t="s">
        <v>67</v>
      </c>
      <c r="C13" s="157"/>
      <c r="D13" s="161"/>
      <c r="E13" s="161"/>
      <c r="F13" s="161"/>
      <c r="G13" s="159">
        <f t="shared" ref="G13:R13" si="4">G14+G107</f>
        <v>976995</v>
      </c>
      <c r="H13" s="159">
        <f t="shared" si="4"/>
        <v>943726</v>
      </c>
      <c r="I13" s="159">
        <f t="shared" si="4"/>
        <v>61847.328074999998</v>
      </c>
      <c r="J13" s="159">
        <f t="shared" si="4"/>
        <v>61847.328074999998</v>
      </c>
      <c r="K13" s="159">
        <f t="shared" si="4"/>
        <v>452849.67192500003</v>
      </c>
      <c r="L13" s="159">
        <f>L14+L107</f>
        <v>452849.67192500003</v>
      </c>
      <c r="M13" s="159">
        <f t="shared" si="4"/>
        <v>0</v>
      </c>
      <c r="N13" s="159">
        <f t="shared" si="4"/>
        <v>0</v>
      </c>
      <c r="O13" s="159">
        <f t="shared" si="4"/>
        <v>452849.67192500003</v>
      </c>
      <c r="P13" s="159">
        <f t="shared" si="4"/>
        <v>452849.67192500003</v>
      </c>
      <c r="Q13" s="159">
        <f t="shared" si="4"/>
        <v>0</v>
      </c>
      <c r="R13" s="159">
        <f t="shared" si="4"/>
        <v>0</v>
      </c>
      <c r="S13" s="180"/>
      <c r="T13" s="195"/>
    </row>
    <row r="14" spans="1:20" s="155" customFormat="1" ht="27.75" customHeight="1">
      <c r="A14" s="157" t="s">
        <v>82</v>
      </c>
      <c r="B14" s="157" t="s">
        <v>80</v>
      </c>
      <c r="C14" s="157"/>
      <c r="D14" s="161"/>
      <c r="E14" s="161"/>
      <c r="F14" s="161"/>
      <c r="G14" s="159">
        <f t="shared" ref="G14:R14" si="5">G15+G54+G93</f>
        <v>802396</v>
      </c>
      <c r="H14" s="159">
        <f t="shared" si="5"/>
        <v>789396</v>
      </c>
      <c r="I14" s="159">
        <f t="shared" si="5"/>
        <v>0</v>
      </c>
      <c r="J14" s="159">
        <f t="shared" si="5"/>
        <v>0</v>
      </c>
      <c r="K14" s="159">
        <f t="shared" si="5"/>
        <v>399367</v>
      </c>
      <c r="L14" s="159">
        <f>L15+L54+L93</f>
        <v>399367</v>
      </c>
      <c r="M14" s="159">
        <f t="shared" si="5"/>
        <v>0</v>
      </c>
      <c r="N14" s="159">
        <f t="shared" si="5"/>
        <v>0</v>
      </c>
      <c r="O14" s="159">
        <f t="shared" si="5"/>
        <v>399367</v>
      </c>
      <c r="P14" s="159">
        <f>P15+P54+P93</f>
        <v>399367</v>
      </c>
      <c r="Q14" s="159">
        <f t="shared" si="5"/>
        <v>0</v>
      </c>
      <c r="R14" s="159">
        <f t="shared" si="5"/>
        <v>0</v>
      </c>
      <c r="S14" s="180"/>
      <c r="T14" s="195"/>
    </row>
    <row r="15" spans="1:20" ht="21.95" customHeight="1">
      <c r="A15" s="157" t="s">
        <v>20</v>
      </c>
      <c r="B15" s="157" t="s">
        <v>46</v>
      </c>
      <c r="C15" s="157"/>
      <c r="D15" s="161"/>
      <c r="E15" s="161"/>
      <c r="F15" s="161"/>
      <c r="G15" s="159">
        <f>SUM(G16:G53)</f>
        <v>405029</v>
      </c>
      <c r="H15" s="159">
        <f t="shared" ref="H15:R15" si="6">SUM(H16:H53)</f>
        <v>392029</v>
      </c>
      <c r="I15" s="159">
        <f t="shared" si="6"/>
        <v>0</v>
      </c>
      <c r="J15" s="159">
        <f t="shared" si="6"/>
        <v>0</v>
      </c>
      <c r="K15" s="159">
        <f t="shared" si="6"/>
        <v>30426</v>
      </c>
      <c r="L15" s="159">
        <f t="shared" si="6"/>
        <v>30426</v>
      </c>
      <c r="M15" s="159">
        <f t="shared" si="6"/>
        <v>0</v>
      </c>
      <c r="N15" s="159">
        <f t="shared" si="6"/>
        <v>0</v>
      </c>
      <c r="O15" s="159">
        <f t="shared" si="6"/>
        <v>30426</v>
      </c>
      <c r="P15" s="159">
        <f>SUM(P16:P53)</f>
        <v>30426</v>
      </c>
      <c r="Q15" s="159">
        <f t="shared" si="6"/>
        <v>0</v>
      </c>
      <c r="R15" s="159">
        <f t="shared" si="6"/>
        <v>0</v>
      </c>
      <c r="S15" s="180"/>
    </row>
    <row r="16" spans="1:20">
      <c r="A16" s="145">
        <v>1</v>
      </c>
      <c r="B16" s="150" t="s">
        <v>405</v>
      </c>
      <c r="C16" s="145"/>
      <c r="D16" s="145" t="s">
        <v>332</v>
      </c>
      <c r="E16" s="145" t="s">
        <v>246</v>
      </c>
      <c r="F16" s="145"/>
      <c r="G16" s="158">
        <v>4500</v>
      </c>
      <c r="H16" s="158">
        <v>4500</v>
      </c>
      <c r="I16" s="158"/>
      <c r="J16" s="158"/>
      <c r="K16" s="158">
        <v>500</v>
      </c>
      <c r="L16" s="158">
        <v>500</v>
      </c>
      <c r="M16" s="158"/>
      <c r="N16" s="158"/>
      <c r="O16" s="158">
        <v>500</v>
      </c>
      <c r="P16" s="158">
        <v>500</v>
      </c>
      <c r="Q16" s="158"/>
      <c r="R16" s="158"/>
      <c r="S16" s="145"/>
    </row>
    <row r="17" spans="1:20">
      <c r="A17" s="145">
        <v>2</v>
      </c>
      <c r="B17" s="150" t="s">
        <v>483</v>
      </c>
      <c r="C17" s="145"/>
      <c r="D17" s="145" t="s">
        <v>332</v>
      </c>
      <c r="E17" s="145">
        <v>2021</v>
      </c>
      <c r="F17" s="145"/>
      <c r="G17" s="158">
        <v>750</v>
      </c>
      <c r="H17" s="158">
        <v>750</v>
      </c>
      <c r="I17" s="158"/>
      <c r="J17" s="158"/>
      <c r="K17" s="158">
        <v>200</v>
      </c>
      <c r="L17" s="158">
        <v>200</v>
      </c>
      <c r="M17" s="158"/>
      <c r="N17" s="158"/>
      <c r="O17" s="158">
        <v>200</v>
      </c>
      <c r="P17" s="158">
        <v>200</v>
      </c>
      <c r="Q17" s="158"/>
      <c r="R17" s="158"/>
      <c r="S17" s="145"/>
    </row>
    <row r="18" spans="1:20" s="172" customFormat="1" ht="25.5">
      <c r="A18" s="173">
        <v>3</v>
      </c>
      <c r="B18" s="182" t="s">
        <v>488</v>
      </c>
      <c r="C18" s="173"/>
      <c r="D18" s="173" t="s">
        <v>332</v>
      </c>
      <c r="E18" s="173">
        <v>2021</v>
      </c>
      <c r="F18" s="173"/>
      <c r="G18" s="174">
        <v>1300</v>
      </c>
      <c r="H18" s="174">
        <v>1300</v>
      </c>
      <c r="I18" s="174"/>
      <c r="J18" s="174"/>
      <c r="K18" s="174">
        <v>326</v>
      </c>
      <c r="L18" s="174">
        <v>326</v>
      </c>
      <c r="M18" s="174"/>
      <c r="N18" s="174"/>
      <c r="O18" s="174">
        <v>326</v>
      </c>
      <c r="P18" s="174">
        <v>326</v>
      </c>
      <c r="Q18" s="174"/>
      <c r="R18" s="174"/>
      <c r="S18" s="173"/>
    </row>
    <row r="19" spans="1:20">
      <c r="A19" s="145">
        <v>4</v>
      </c>
      <c r="B19" s="150" t="s">
        <v>384</v>
      </c>
      <c r="C19" s="145"/>
      <c r="D19" s="145" t="s">
        <v>332</v>
      </c>
      <c r="E19" s="145" t="s">
        <v>246</v>
      </c>
      <c r="F19" s="145"/>
      <c r="G19" s="158">
        <v>2500</v>
      </c>
      <c r="H19" s="158">
        <v>2500</v>
      </c>
      <c r="I19" s="158"/>
      <c r="J19" s="158"/>
      <c r="K19" s="158">
        <f>L19</f>
        <v>500</v>
      </c>
      <c r="L19" s="158">
        <v>500</v>
      </c>
      <c r="M19" s="158"/>
      <c r="N19" s="158"/>
      <c r="O19" s="158">
        <v>500</v>
      </c>
      <c r="P19" s="158">
        <v>500</v>
      </c>
      <c r="Q19" s="158"/>
      <c r="R19" s="158"/>
      <c r="S19" s="145"/>
    </row>
    <row r="20" spans="1:20">
      <c r="A20" s="145">
        <v>5</v>
      </c>
      <c r="B20" s="144" t="s">
        <v>338</v>
      </c>
      <c r="C20" s="145"/>
      <c r="D20" s="145" t="s">
        <v>332</v>
      </c>
      <c r="E20" s="145" t="s">
        <v>246</v>
      </c>
      <c r="F20" s="145"/>
      <c r="G20" s="158">
        <v>15000</v>
      </c>
      <c r="H20" s="158">
        <v>15000</v>
      </c>
      <c r="I20" s="160"/>
      <c r="J20" s="160"/>
      <c r="K20" s="158">
        <f t="shared" ref="K20:K48" si="7">L20</f>
        <v>2000</v>
      </c>
      <c r="L20" s="158">
        <v>2000</v>
      </c>
      <c r="M20" s="158"/>
      <c r="N20" s="158"/>
      <c r="O20" s="158">
        <v>2000</v>
      </c>
      <c r="P20" s="158">
        <v>2000</v>
      </c>
      <c r="Q20" s="158"/>
      <c r="R20" s="158"/>
      <c r="S20" s="145"/>
    </row>
    <row r="21" spans="1:20" s="151" customFormat="1">
      <c r="A21" s="145">
        <v>6</v>
      </c>
      <c r="B21" s="148" t="s">
        <v>339</v>
      </c>
      <c r="C21" s="149"/>
      <c r="D21" s="149" t="s">
        <v>245</v>
      </c>
      <c r="E21" s="149" t="s">
        <v>246</v>
      </c>
      <c r="F21" s="149"/>
      <c r="G21" s="158">
        <v>8487</v>
      </c>
      <c r="H21" s="158">
        <f t="shared" ref="H21:H46" si="8">G21</f>
        <v>8487</v>
      </c>
      <c r="I21" s="158"/>
      <c r="J21" s="158"/>
      <c r="K21" s="158">
        <f t="shared" si="7"/>
        <v>200</v>
      </c>
      <c r="L21" s="158">
        <v>200</v>
      </c>
      <c r="M21" s="158"/>
      <c r="N21" s="158"/>
      <c r="O21" s="158">
        <v>200</v>
      </c>
      <c r="P21" s="158">
        <v>200</v>
      </c>
      <c r="Q21" s="158"/>
      <c r="R21" s="158"/>
      <c r="S21" s="149"/>
      <c r="T21" s="175"/>
    </row>
    <row r="22" spans="1:20" s="151" customFormat="1">
      <c r="A22" s="145">
        <v>7</v>
      </c>
      <c r="B22" s="148" t="s">
        <v>340</v>
      </c>
      <c r="C22" s="149"/>
      <c r="D22" s="149" t="s">
        <v>245</v>
      </c>
      <c r="E22" s="149" t="s">
        <v>246</v>
      </c>
      <c r="F22" s="149"/>
      <c r="G22" s="158">
        <v>4267</v>
      </c>
      <c r="H22" s="158">
        <f t="shared" si="8"/>
        <v>4267</v>
      </c>
      <c r="I22" s="158"/>
      <c r="J22" s="158"/>
      <c r="K22" s="158">
        <f t="shared" si="7"/>
        <v>200</v>
      </c>
      <c r="L22" s="158">
        <v>200</v>
      </c>
      <c r="M22" s="158"/>
      <c r="N22" s="158"/>
      <c r="O22" s="158">
        <v>200</v>
      </c>
      <c r="P22" s="158">
        <v>200</v>
      </c>
      <c r="Q22" s="158"/>
      <c r="R22" s="158"/>
      <c r="S22" s="149"/>
      <c r="T22" s="175"/>
    </row>
    <row r="23" spans="1:20" s="151" customFormat="1">
      <c r="A23" s="145">
        <v>8</v>
      </c>
      <c r="B23" s="148" t="s">
        <v>341</v>
      </c>
      <c r="C23" s="149"/>
      <c r="D23" s="149" t="s">
        <v>245</v>
      </c>
      <c r="E23" s="149" t="s">
        <v>246</v>
      </c>
      <c r="F23" s="149"/>
      <c r="G23" s="158">
        <f>H23</f>
        <v>7455</v>
      </c>
      <c r="H23" s="158">
        <v>7455</v>
      </c>
      <c r="I23" s="158"/>
      <c r="J23" s="158"/>
      <c r="K23" s="158">
        <f t="shared" si="7"/>
        <v>200</v>
      </c>
      <c r="L23" s="158">
        <v>200</v>
      </c>
      <c r="M23" s="158"/>
      <c r="N23" s="158"/>
      <c r="O23" s="158">
        <v>200</v>
      </c>
      <c r="P23" s="158">
        <v>200</v>
      </c>
      <c r="Q23" s="158"/>
      <c r="R23" s="158"/>
      <c r="S23" s="149"/>
      <c r="T23" s="175"/>
    </row>
    <row r="24" spans="1:20" s="151" customFormat="1">
      <c r="A24" s="145">
        <v>9</v>
      </c>
      <c r="B24" s="148" t="s">
        <v>342</v>
      </c>
      <c r="C24" s="149"/>
      <c r="D24" s="149" t="s">
        <v>245</v>
      </c>
      <c r="E24" s="149" t="s">
        <v>246</v>
      </c>
      <c r="F24" s="149"/>
      <c r="G24" s="158">
        <f>H24</f>
        <v>5163</v>
      </c>
      <c r="H24" s="158">
        <v>5163</v>
      </c>
      <c r="I24" s="158"/>
      <c r="J24" s="158"/>
      <c r="K24" s="158">
        <f t="shared" si="7"/>
        <v>200</v>
      </c>
      <c r="L24" s="158">
        <v>200</v>
      </c>
      <c r="M24" s="158"/>
      <c r="N24" s="158"/>
      <c r="O24" s="158">
        <v>200</v>
      </c>
      <c r="P24" s="158">
        <v>200</v>
      </c>
      <c r="Q24" s="158"/>
      <c r="R24" s="158"/>
      <c r="S24" s="149"/>
      <c r="T24" s="175"/>
    </row>
    <row r="25" spans="1:20" s="151" customFormat="1">
      <c r="A25" s="145">
        <v>10</v>
      </c>
      <c r="B25" s="148" t="s">
        <v>343</v>
      </c>
      <c r="C25" s="149"/>
      <c r="D25" s="149" t="s">
        <v>245</v>
      </c>
      <c r="E25" s="149" t="s">
        <v>246</v>
      </c>
      <c r="F25" s="149"/>
      <c r="G25" s="158">
        <v>3965</v>
      </c>
      <c r="H25" s="158">
        <f t="shared" si="8"/>
        <v>3965</v>
      </c>
      <c r="I25" s="158"/>
      <c r="J25" s="158"/>
      <c r="K25" s="158">
        <f t="shared" si="7"/>
        <v>200</v>
      </c>
      <c r="L25" s="158">
        <v>200</v>
      </c>
      <c r="M25" s="158"/>
      <c r="N25" s="158"/>
      <c r="O25" s="158">
        <v>200</v>
      </c>
      <c r="P25" s="158">
        <v>200</v>
      </c>
      <c r="Q25" s="158"/>
      <c r="R25" s="158"/>
      <c r="S25" s="149"/>
      <c r="T25" s="175"/>
    </row>
    <row r="26" spans="1:20" s="151" customFormat="1">
      <c r="A26" s="145">
        <v>11</v>
      </c>
      <c r="B26" s="148" t="s">
        <v>344</v>
      </c>
      <c r="C26" s="149"/>
      <c r="D26" s="149" t="s">
        <v>245</v>
      </c>
      <c r="E26" s="149" t="s">
        <v>246</v>
      </c>
      <c r="F26" s="149"/>
      <c r="G26" s="158">
        <v>11764</v>
      </c>
      <c r="H26" s="158">
        <f t="shared" si="8"/>
        <v>11764</v>
      </c>
      <c r="I26" s="158"/>
      <c r="J26" s="158"/>
      <c r="K26" s="158">
        <f t="shared" si="7"/>
        <v>200</v>
      </c>
      <c r="L26" s="158">
        <v>200</v>
      </c>
      <c r="M26" s="158"/>
      <c r="N26" s="158"/>
      <c r="O26" s="158">
        <v>200</v>
      </c>
      <c r="P26" s="158">
        <v>200</v>
      </c>
      <c r="Q26" s="158"/>
      <c r="R26" s="158"/>
      <c r="S26" s="149"/>
      <c r="T26" s="175"/>
    </row>
    <row r="27" spans="1:20" s="151" customFormat="1">
      <c r="A27" s="145">
        <v>12</v>
      </c>
      <c r="B27" s="148" t="s">
        <v>345</v>
      </c>
      <c r="C27" s="149"/>
      <c r="D27" s="149" t="s">
        <v>245</v>
      </c>
      <c r="E27" s="149" t="s">
        <v>246</v>
      </c>
      <c r="F27" s="149"/>
      <c r="G27" s="158">
        <v>4015</v>
      </c>
      <c r="H27" s="158">
        <f t="shared" si="8"/>
        <v>4015</v>
      </c>
      <c r="I27" s="158"/>
      <c r="J27" s="158"/>
      <c r="K27" s="158">
        <f t="shared" si="7"/>
        <v>200</v>
      </c>
      <c r="L27" s="158">
        <v>200</v>
      </c>
      <c r="M27" s="158"/>
      <c r="N27" s="158"/>
      <c r="O27" s="158">
        <v>200</v>
      </c>
      <c r="P27" s="158">
        <v>200</v>
      </c>
      <c r="Q27" s="158"/>
      <c r="R27" s="158"/>
      <c r="S27" s="149"/>
      <c r="T27" s="175"/>
    </row>
    <row r="28" spans="1:20" s="151" customFormat="1">
      <c r="A28" s="145">
        <v>13</v>
      </c>
      <c r="B28" s="148" t="s">
        <v>346</v>
      </c>
      <c r="C28" s="149"/>
      <c r="D28" s="149" t="s">
        <v>245</v>
      </c>
      <c r="E28" s="149" t="s">
        <v>246</v>
      </c>
      <c r="F28" s="149"/>
      <c r="G28" s="158">
        <v>5759</v>
      </c>
      <c r="H28" s="158">
        <f t="shared" si="8"/>
        <v>5759</v>
      </c>
      <c r="I28" s="158"/>
      <c r="J28" s="158"/>
      <c r="K28" s="158">
        <f t="shared" si="7"/>
        <v>200</v>
      </c>
      <c r="L28" s="158">
        <v>200</v>
      </c>
      <c r="M28" s="158"/>
      <c r="N28" s="158"/>
      <c r="O28" s="158">
        <v>200</v>
      </c>
      <c r="P28" s="158">
        <v>200</v>
      </c>
      <c r="Q28" s="158"/>
      <c r="R28" s="158"/>
      <c r="S28" s="149"/>
      <c r="T28" s="175"/>
    </row>
    <row r="29" spans="1:20" s="151" customFormat="1">
      <c r="A29" s="145">
        <v>14</v>
      </c>
      <c r="B29" s="148" t="s">
        <v>347</v>
      </c>
      <c r="C29" s="149"/>
      <c r="D29" s="149" t="s">
        <v>245</v>
      </c>
      <c r="E29" s="149" t="s">
        <v>246</v>
      </c>
      <c r="F29" s="149"/>
      <c r="G29" s="158">
        <v>1902</v>
      </c>
      <c r="H29" s="158">
        <f t="shared" si="8"/>
        <v>1902</v>
      </c>
      <c r="I29" s="158"/>
      <c r="J29" s="158"/>
      <c r="K29" s="158">
        <f t="shared" si="7"/>
        <v>200</v>
      </c>
      <c r="L29" s="158">
        <v>200</v>
      </c>
      <c r="M29" s="158"/>
      <c r="N29" s="158"/>
      <c r="O29" s="158">
        <v>200</v>
      </c>
      <c r="P29" s="158">
        <v>200</v>
      </c>
      <c r="Q29" s="158"/>
      <c r="R29" s="158"/>
      <c r="S29" s="149"/>
      <c r="T29" s="175"/>
    </row>
    <row r="30" spans="1:20" s="151" customFormat="1">
      <c r="A30" s="145">
        <v>15</v>
      </c>
      <c r="B30" s="148" t="s">
        <v>348</v>
      </c>
      <c r="C30" s="149"/>
      <c r="D30" s="149" t="s">
        <v>245</v>
      </c>
      <c r="E30" s="149" t="s">
        <v>246</v>
      </c>
      <c r="F30" s="149"/>
      <c r="G30" s="158">
        <v>1902</v>
      </c>
      <c r="H30" s="158">
        <f t="shared" si="8"/>
        <v>1902</v>
      </c>
      <c r="I30" s="158"/>
      <c r="J30" s="158"/>
      <c r="K30" s="158">
        <f t="shared" si="7"/>
        <v>200</v>
      </c>
      <c r="L30" s="158">
        <v>200</v>
      </c>
      <c r="M30" s="158"/>
      <c r="N30" s="158"/>
      <c r="O30" s="158">
        <v>200</v>
      </c>
      <c r="P30" s="158">
        <v>200</v>
      </c>
      <c r="Q30" s="158"/>
      <c r="R30" s="158"/>
      <c r="S30" s="149"/>
      <c r="T30" s="175"/>
    </row>
    <row r="31" spans="1:20" s="151" customFormat="1">
      <c r="A31" s="145">
        <v>16</v>
      </c>
      <c r="B31" s="148" t="s">
        <v>349</v>
      </c>
      <c r="C31" s="149"/>
      <c r="D31" s="149" t="s">
        <v>245</v>
      </c>
      <c r="E31" s="149" t="s">
        <v>246</v>
      </c>
      <c r="F31" s="149"/>
      <c r="G31" s="158">
        <v>1902</v>
      </c>
      <c r="H31" s="158">
        <f t="shared" si="8"/>
        <v>1902</v>
      </c>
      <c r="I31" s="158"/>
      <c r="J31" s="158"/>
      <c r="K31" s="158">
        <f t="shared" si="7"/>
        <v>200</v>
      </c>
      <c r="L31" s="158">
        <v>200</v>
      </c>
      <c r="M31" s="158"/>
      <c r="N31" s="158"/>
      <c r="O31" s="158">
        <v>200</v>
      </c>
      <c r="P31" s="158">
        <v>200</v>
      </c>
      <c r="Q31" s="158"/>
      <c r="R31" s="158"/>
      <c r="S31" s="149"/>
      <c r="T31" s="175"/>
    </row>
    <row r="32" spans="1:20" s="151" customFormat="1">
      <c r="A32" s="145">
        <v>9</v>
      </c>
      <c r="B32" s="148" t="s">
        <v>495</v>
      </c>
      <c r="C32" s="149"/>
      <c r="D32" s="149" t="s">
        <v>245</v>
      </c>
      <c r="E32" s="149" t="s">
        <v>246</v>
      </c>
      <c r="F32" s="149"/>
      <c r="G32" s="158">
        <f>H32</f>
        <v>1942</v>
      </c>
      <c r="H32" s="158">
        <v>1942</v>
      </c>
      <c r="I32" s="158"/>
      <c r="J32" s="158"/>
      <c r="K32" s="158">
        <f>L32</f>
        <v>500</v>
      </c>
      <c r="L32" s="158">
        <v>500</v>
      </c>
      <c r="M32" s="158"/>
      <c r="N32" s="158"/>
      <c r="O32" s="158">
        <f t="shared" ref="O32" si="9">P32</f>
        <v>500</v>
      </c>
      <c r="P32" s="158">
        <f t="shared" ref="P32" si="10">L32</f>
        <v>500</v>
      </c>
      <c r="Q32" s="158"/>
      <c r="R32" s="158"/>
      <c r="S32" s="149"/>
      <c r="T32" s="175"/>
    </row>
    <row r="33" spans="1:20" s="151" customFormat="1">
      <c r="A33" s="145">
        <v>17</v>
      </c>
      <c r="B33" s="148" t="s">
        <v>350</v>
      </c>
      <c r="C33" s="149"/>
      <c r="D33" s="149" t="s">
        <v>245</v>
      </c>
      <c r="E33" s="149" t="s">
        <v>246</v>
      </c>
      <c r="F33" s="149"/>
      <c r="G33" s="158">
        <v>45000</v>
      </c>
      <c r="H33" s="158">
        <f t="shared" si="8"/>
        <v>45000</v>
      </c>
      <c r="I33" s="158"/>
      <c r="J33" s="158"/>
      <c r="K33" s="158">
        <f t="shared" si="7"/>
        <v>500</v>
      </c>
      <c r="L33" s="158">
        <v>500</v>
      </c>
      <c r="M33" s="158"/>
      <c r="N33" s="158"/>
      <c r="O33" s="158">
        <v>500</v>
      </c>
      <c r="P33" s="158">
        <v>500</v>
      </c>
      <c r="Q33" s="158"/>
      <c r="R33" s="158"/>
      <c r="S33" s="149"/>
      <c r="T33" s="175"/>
    </row>
    <row r="34" spans="1:20" s="151" customFormat="1">
      <c r="A34" s="145">
        <v>18</v>
      </c>
      <c r="B34" s="148" t="s">
        <v>351</v>
      </c>
      <c r="C34" s="149"/>
      <c r="D34" s="149" t="s">
        <v>245</v>
      </c>
      <c r="E34" s="149" t="s">
        <v>246</v>
      </c>
      <c r="F34" s="149"/>
      <c r="G34" s="158">
        <v>25000</v>
      </c>
      <c r="H34" s="158">
        <f t="shared" si="8"/>
        <v>25000</v>
      </c>
      <c r="I34" s="158"/>
      <c r="J34" s="158"/>
      <c r="K34" s="158">
        <f t="shared" si="7"/>
        <v>500</v>
      </c>
      <c r="L34" s="158">
        <v>500</v>
      </c>
      <c r="M34" s="158"/>
      <c r="N34" s="158"/>
      <c r="O34" s="158">
        <v>500</v>
      </c>
      <c r="P34" s="158">
        <v>500</v>
      </c>
      <c r="Q34" s="158"/>
      <c r="R34" s="158"/>
      <c r="S34" s="149"/>
      <c r="T34" s="175"/>
    </row>
    <row r="35" spans="1:20" s="151" customFormat="1">
      <c r="A35" s="145">
        <v>19</v>
      </c>
      <c r="B35" s="148" t="s">
        <v>352</v>
      </c>
      <c r="C35" s="149"/>
      <c r="D35" s="149" t="s">
        <v>245</v>
      </c>
      <c r="E35" s="149" t="s">
        <v>246</v>
      </c>
      <c r="F35" s="149"/>
      <c r="G35" s="158">
        <v>20000</v>
      </c>
      <c r="H35" s="158">
        <f t="shared" si="8"/>
        <v>20000</v>
      </c>
      <c r="I35" s="158"/>
      <c r="J35" s="158"/>
      <c r="K35" s="158">
        <f t="shared" si="7"/>
        <v>500</v>
      </c>
      <c r="L35" s="158">
        <v>500</v>
      </c>
      <c r="M35" s="158"/>
      <c r="N35" s="158"/>
      <c r="O35" s="158">
        <v>500</v>
      </c>
      <c r="P35" s="158">
        <v>500</v>
      </c>
      <c r="Q35" s="158"/>
      <c r="R35" s="158"/>
      <c r="S35" s="149"/>
      <c r="T35" s="175"/>
    </row>
    <row r="36" spans="1:20" s="151" customFormat="1">
      <c r="A36" s="145">
        <v>20</v>
      </c>
      <c r="B36" s="148" t="s">
        <v>353</v>
      </c>
      <c r="C36" s="149"/>
      <c r="D36" s="149" t="s">
        <v>245</v>
      </c>
      <c r="E36" s="149" t="s">
        <v>246</v>
      </c>
      <c r="F36" s="149"/>
      <c r="G36" s="158">
        <v>10000</v>
      </c>
      <c r="H36" s="158">
        <f t="shared" si="8"/>
        <v>10000</v>
      </c>
      <c r="I36" s="158"/>
      <c r="J36" s="158"/>
      <c r="K36" s="158">
        <f t="shared" si="7"/>
        <v>500</v>
      </c>
      <c r="L36" s="158">
        <v>500</v>
      </c>
      <c r="M36" s="158"/>
      <c r="N36" s="158"/>
      <c r="O36" s="158">
        <v>500</v>
      </c>
      <c r="P36" s="158">
        <v>500</v>
      </c>
      <c r="Q36" s="158"/>
      <c r="R36" s="158"/>
      <c r="S36" s="149"/>
      <c r="T36" s="175"/>
    </row>
    <row r="37" spans="1:20" s="151" customFormat="1">
      <c r="A37" s="145">
        <v>21</v>
      </c>
      <c r="B37" s="148" t="s">
        <v>354</v>
      </c>
      <c r="C37" s="149"/>
      <c r="D37" s="149" t="s">
        <v>245</v>
      </c>
      <c r="E37" s="149" t="s">
        <v>246</v>
      </c>
      <c r="F37" s="149"/>
      <c r="G37" s="158">
        <v>25000</v>
      </c>
      <c r="H37" s="158">
        <f t="shared" si="8"/>
        <v>25000</v>
      </c>
      <c r="I37" s="158"/>
      <c r="J37" s="158"/>
      <c r="K37" s="158">
        <f t="shared" si="7"/>
        <v>500</v>
      </c>
      <c r="L37" s="158">
        <v>500</v>
      </c>
      <c r="M37" s="158"/>
      <c r="N37" s="158"/>
      <c r="O37" s="158">
        <v>500</v>
      </c>
      <c r="P37" s="158">
        <v>500</v>
      </c>
      <c r="Q37" s="158"/>
      <c r="R37" s="158"/>
      <c r="S37" s="149"/>
      <c r="T37" s="175"/>
    </row>
    <row r="38" spans="1:20" s="151" customFormat="1">
      <c r="A38" s="145">
        <v>22</v>
      </c>
      <c r="B38" s="148" t="s">
        <v>355</v>
      </c>
      <c r="C38" s="149"/>
      <c r="D38" s="149" t="s">
        <v>245</v>
      </c>
      <c r="E38" s="149" t="s">
        <v>246</v>
      </c>
      <c r="F38" s="149"/>
      <c r="G38" s="158">
        <v>5000</v>
      </c>
      <c r="H38" s="158">
        <f t="shared" si="8"/>
        <v>5000</v>
      </c>
      <c r="I38" s="158"/>
      <c r="J38" s="158"/>
      <c r="K38" s="158">
        <f t="shared" si="7"/>
        <v>500</v>
      </c>
      <c r="L38" s="158">
        <v>500</v>
      </c>
      <c r="M38" s="158"/>
      <c r="N38" s="158"/>
      <c r="O38" s="158">
        <v>500</v>
      </c>
      <c r="P38" s="158">
        <v>500</v>
      </c>
      <c r="Q38" s="158"/>
      <c r="R38" s="158"/>
      <c r="S38" s="149"/>
      <c r="T38" s="175"/>
    </row>
    <row r="39" spans="1:20" s="151" customFormat="1">
      <c r="A39" s="145">
        <v>23</v>
      </c>
      <c r="B39" s="148" t="s">
        <v>356</v>
      </c>
      <c r="C39" s="149"/>
      <c r="D39" s="149" t="s">
        <v>245</v>
      </c>
      <c r="E39" s="149" t="s">
        <v>246</v>
      </c>
      <c r="F39" s="149"/>
      <c r="G39" s="158">
        <v>3000</v>
      </c>
      <c r="H39" s="158">
        <f t="shared" si="8"/>
        <v>3000</v>
      </c>
      <c r="I39" s="158"/>
      <c r="J39" s="158"/>
      <c r="K39" s="158">
        <f t="shared" si="7"/>
        <v>500</v>
      </c>
      <c r="L39" s="158">
        <v>500</v>
      </c>
      <c r="M39" s="158"/>
      <c r="N39" s="158"/>
      <c r="O39" s="158">
        <v>500</v>
      </c>
      <c r="P39" s="158">
        <v>500</v>
      </c>
      <c r="Q39" s="158"/>
      <c r="R39" s="158"/>
      <c r="S39" s="149"/>
      <c r="T39" s="175"/>
    </row>
    <row r="40" spans="1:20" s="151" customFormat="1">
      <c r="A40" s="145">
        <v>24</v>
      </c>
      <c r="B40" s="148" t="s">
        <v>357</v>
      </c>
      <c r="C40" s="149"/>
      <c r="D40" s="149" t="s">
        <v>245</v>
      </c>
      <c r="E40" s="149" t="s">
        <v>246</v>
      </c>
      <c r="F40" s="149"/>
      <c r="G40" s="158">
        <v>25000</v>
      </c>
      <c r="H40" s="158">
        <f t="shared" si="8"/>
        <v>25000</v>
      </c>
      <c r="I40" s="158"/>
      <c r="J40" s="158"/>
      <c r="K40" s="158">
        <f t="shared" si="7"/>
        <v>500</v>
      </c>
      <c r="L40" s="158">
        <v>500</v>
      </c>
      <c r="M40" s="158"/>
      <c r="N40" s="158"/>
      <c r="O40" s="158">
        <v>500</v>
      </c>
      <c r="P40" s="158">
        <v>500</v>
      </c>
      <c r="Q40" s="158"/>
      <c r="R40" s="158"/>
      <c r="S40" s="149"/>
      <c r="T40" s="175"/>
    </row>
    <row r="41" spans="1:20" s="151" customFormat="1">
      <c r="A41" s="145">
        <v>25</v>
      </c>
      <c r="B41" s="148" t="s">
        <v>358</v>
      </c>
      <c r="C41" s="149"/>
      <c r="D41" s="149" t="s">
        <v>245</v>
      </c>
      <c r="E41" s="149" t="s">
        <v>246</v>
      </c>
      <c r="F41" s="149"/>
      <c r="G41" s="158">
        <v>7000</v>
      </c>
      <c r="H41" s="158">
        <f t="shared" si="8"/>
        <v>7000</v>
      </c>
      <c r="I41" s="158"/>
      <c r="J41" s="158"/>
      <c r="K41" s="158">
        <f t="shared" si="7"/>
        <v>500</v>
      </c>
      <c r="L41" s="158">
        <v>500</v>
      </c>
      <c r="M41" s="158"/>
      <c r="N41" s="158"/>
      <c r="O41" s="158">
        <v>500</v>
      </c>
      <c r="P41" s="158">
        <v>500</v>
      </c>
      <c r="Q41" s="158"/>
      <c r="R41" s="158"/>
      <c r="S41" s="149"/>
      <c r="T41" s="175"/>
    </row>
    <row r="42" spans="1:20" s="151" customFormat="1">
      <c r="A42" s="145">
        <v>26</v>
      </c>
      <c r="B42" s="148" t="s">
        <v>359</v>
      </c>
      <c r="C42" s="149"/>
      <c r="D42" s="149" t="s">
        <v>245</v>
      </c>
      <c r="E42" s="149" t="s">
        <v>246</v>
      </c>
      <c r="F42" s="149"/>
      <c r="G42" s="158">
        <v>10000</v>
      </c>
      <c r="H42" s="158">
        <f t="shared" si="8"/>
        <v>10000</v>
      </c>
      <c r="I42" s="158"/>
      <c r="J42" s="158"/>
      <c r="K42" s="158">
        <f t="shared" si="7"/>
        <v>500</v>
      </c>
      <c r="L42" s="158">
        <v>500</v>
      </c>
      <c r="M42" s="158"/>
      <c r="N42" s="158"/>
      <c r="O42" s="158">
        <v>500</v>
      </c>
      <c r="P42" s="158">
        <v>500</v>
      </c>
      <c r="Q42" s="158"/>
      <c r="R42" s="158"/>
      <c r="S42" s="149"/>
      <c r="T42" s="175"/>
    </row>
    <row r="43" spans="1:20" s="151" customFormat="1" ht="25.5">
      <c r="A43" s="145">
        <v>27</v>
      </c>
      <c r="B43" s="148" t="s">
        <v>379</v>
      </c>
      <c r="C43" s="149"/>
      <c r="D43" s="149" t="s">
        <v>245</v>
      </c>
      <c r="E43" s="149" t="s">
        <v>246</v>
      </c>
      <c r="F43" s="149"/>
      <c r="G43" s="158">
        <v>7000</v>
      </c>
      <c r="H43" s="158">
        <f t="shared" si="8"/>
        <v>7000</v>
      </c>
      <c r="I43" s="158"/>
      <c r="J43" s="158"/>
      <c r="K43" s="158">
        <f t="shared" si="7"/>
        <v>500</v>
      </c>
      <c r="L43" s="158">
        <v>500</v>
      </c>
      <c r="M43" s="158"/>
      <c r="N43" s="158"/>
      <c r="O43" s="158">
        <f>P43</f>
        <v>500</v>
      </c>
      <c r="P43" s="158">
        <f>L43</f>
        <v>500</v>
      </c>
      <c r="Q43" s="158"/>
      <c r="R43" s="158"/>
      <c r="S43" s="149"/>
      <c r="T43" s="175"/>
    </row>
    <row r="44" spans="1:20" s="151" customFormat="1" ht="25.5">
      <c r="A44" s="145">
        <v>28</v>
      </c>
      <c r="B44" s="148" t="s">
        <v>378</v>
      </c>
      <c r="C44" s="149"/>
      <c r="D44" s="149" t="s">
        <v>245</v>
      </c>
      <c r="E44" s="149" t="s">
        <v>246</v>
      </c>
      <c r="F44" s="149"/>
      <c r="G44" s="158">
        <v>12500</v>
      </c>
      <c r="H44" s="158">
        <f t="shared" si="8"/>
        <v>12500</v>
      </c>
      <c r="I44" s="158"/>
      <c r="J44" s="158"/>
      <c r="K44" s="158">
        <f t="shared" si="7"/>
        <v>1000</v>
      </c>
      <c r="L44" s="158">
        <v>1000</v>
      </c>
      <c r="M44" s="158"/>
      <c r="N44" s="158"/>
      <c r="O44" s="158">
        <f t="shared" ref="O44:O48" si="11">P44</f>
        <v>1000</v>
      </c>
      <c r="P44" s="158">
        <f t="shared" ref="P44:P48" si="12">L44</f>
        <v>1000</v>
      </c>
      <c r="Q44" s="158"/>
      <c r="R44" s="158"/>
      <c r="S44" s="149"/>
      <c r="T44" s="175"/>
    </row>
    <row r="45" spans="1:20" s="151" customFormat="1" ht="25.5">
      <c r="A45" s="145">
        <v>29</v>
      </c>
      <c r="B45" s="148" t="s">
        <v>380</v>
      </c>
      <c r="C45" s="149"/>
      <c r="D45" s="149" t="s">
        <v>247</v>
      </c>
      <c r="E45" s="149" t="s">
        <v>246</v>
      </c>
      <c r="F45" s="149"/>
      <c r="G45" s="158">
        <f>H45</f>
        <v>11000</v>
      </c>
      <c r="H45" s="158">
        <v>11000</v>
      </c>
      <c r="I45" s="158"/>
      <c r="J45" s="158"/>
      <c r="K45" s="158">
        <f t="shared" si="7"/>
        <v>1000</v>
      </c>
      <c r="L45" s="158">
        <v>1000</v>
      </c>
      <c r="M45" s="158"/>
      <c r="N45" s="158"/>
      <c r="O45" s="158">
        <f t="shared" si="11"/>
        <v>1000</v>
      </c>
      <c r="P45" s="158">
        <f t="shared" si="12"/>
        <v>1000</v>
      </c>
      <c r="Q45" s="158"/>
      <c r="R45" s="158"/>
      <c r="S45" s="149"/>
      <c r="T45" s="175"/>
    </row>
    <row r="46" spans="1:20" s="151" customFormat="1" ht="25.5">
      <c r="A46" s="145">
        <v>30</v>
      </c>
      <c r="B46" s="148" t="s">
        <v>381</v>
      </c>
      <c r="C46" s="149"/>
      <c r="D46" s="149" t="s">
        <v>247</v>
      </c>
      <c r="E46" s="149" t="s">
        <v>246</v>
      </c>
      <c r="F46" s="149"/>
      <c r="G46" s="158">
        <v>9500</v>
      </c>
      <c r="H46" s="158">
        <f t="shared" si="8"/>
        <v>9500</v>
      </c>
      <c r="I46" s="158"/>
      <c r="J46" s="158"/>
      <c r="K46" s="158">
        <f t="shared" si="7"/>
        <v>1000</v>
      </c>
      <c r="L46" s="158">
        <v>1000</v>
      </c>
      <c r="M46" s="158"/>
      <c r="N46" s="158"/>
      <c r="O46" s="158">
        <f t="shared" si="11"/>
        <v>1000</v>
      </c>
      <c r="P46" s="158">
        <f t="shared" si="12"/>
        <v>1000</v>
      </c>
      <c r="Q46" s="158"/>
      <c r="R46" s="158"/>
      <c r="S46" s="149"/>
      <c r="T46" s="175"/>
    </row>
    <row r="47" spans="1:20" s="151" customFormat="1" ht="25.5">
      <c r="A47" s="145">
        <v>31</v>
      </c>
      <c r="B47" s="148" t="s">
        <v>382</v>
      </c>
      <c r="C47" s="149"/>
      <c r="D47" s="149" t="s">
        <v>248</v>
      </c>
      <c r="E47" s="149" t="s">
        <v>246</v>
      </c>
      <c r="F47" s="149"/>
      <c r="G47" s="158">
        <f>H47</f>
        <v>22000</v>
      </c>
      <c r="H47" s="158">
        <v>22000</v>
      </c>
      <c r="I47" s="158"/>
      <c r="J47" s="158"/>
      <c r="K47" s="158">
        <f t="shared" si="7"/>
        <v>2000</v>
      </c>
      <c r="L47" s="158">
        <v>2000</v>
      </c>
      <c r="M47" s="158"/>
      <c r="N47" s="158"/>
      <c r="O47" s="158">
        <f t="shared" si="11"/>
        <v>2000</v>
      </c>
      <c r="P47" s="158">
        <f t="shared" si="12"/>
        <v>2000</v>
      </c>
      <c r="Q47" s="158"/>
      <c r="R47" s="158"/>
      <c r="S47" s="149"/>
      <c r="T47" s="175"/>
    </row>
    <row r="48" spans="1:20" s="151" customFormat="1">
      <c r="A48" s="145">
        <v>32</v>
      </c>
      <c r="B48" s="148" t="s">
        <v>383</v>
      </c>
      <c r="C48" s="149"/>
      <c r="D48" s="149" t="s">
        <v>248</v>
      </c>
      <c r="E48" s="149" t="s">
        <v>246</v>
      </c>
      <c r="F48" s="149"/>
      <c r="G48" s="158">
        <v>5500</v>
      </c>
      <c r="H48" s="158">
        <v>5500</v>
      </c>
      <c r="I48" s="158"/>
      <c r="J48" s="158"/>
      <c r="K48" s="158">
        <f t="shared" si="7"/>
        <v>500</v>
      </c>
      <c r="L48" s="158">
        <v>500</v>
      </c>
      <c r="M48" s="158"/>
      <c r="N48" s="158"/>
      <c r="O48" s="158">
        <f t="shared" si="11"/>
        <v>500</v>
      </c>
      <c r="P48" s="158">
        <f t="shared" si="12"/>
        <v>500</v>
      </c>
      <c r="Q48" s="158"/>
      <c r="R48" s="158"/>
      <c r="S48" s="149"/>
      <c r="T48" s="175"/>
    </row>
    <row r="49" spans="1:21" s="151" customFormat="1">
      <c r="A49" s="145">
        <v>33</v>
      </c>
      <c r="B49" s="148" t="s">
        <v>406</v>
      </c>
      <c r="C49" s="149"/>
      <c r="D49" s="149" t="s">
        <v>245</v>
      </c>
      <c r="E49" s="149" t="s">
        <v>246</v>
      </c>
      <c r="F49" s="149"/>
      <c r="G49" s="158">
        <v>4500</v>
      </c>
      <c r="H49" s="158">
        <f t="shared" ref="H49" si="13">G49</f>
        <v>4500</v>
      </c>
      <c r="I49" s="158"/>
      <c r="J49" s="158"/>
      <c r="K49" s="158">
        <f t="shared" ref="K49" si="14">L49</f>
        <v>400</v>
      </c>
      <c r="L49" s="158">
        <v>400</v>
      </c>
      <c r="M49" s="158"/>
      <c r="N49" s="158"/>
      <c r="O49" s="158">
        <v>400</v>
      </c>
      <c r="P49" s="158">
        <v>400</v>
      </c>
      <c r="Q49" s="158"/>
      <c r="R49" s="158"/>
      <c r="S49" s="149"/>
      <c r="T49" s="175"/>
    </row>
    <row r="50" spans="1:21" s="151" customFormat="1">
      <c r="A50" s="145">
        <v>34</v>
      </c>
      <c r="B50" s="148" t="s">
        <v>407</v>
      </c>
      <c r="C50" s="149"/>
      <c r="D50" s="149" t="s">
        <v>245</v>
      </c>
      <c r="E50" s="149" t="s">
        <v>246</v>
      </c>
      <c r="F50" s="149"/>
      <c r="G50" s="158">
        <v>3200</v>
      </c>
      <c r="H50" s="158">
        <f t="shared" ref="H50" si="15">G50</f>
        <v>3200</v>
      </c>
      <c r="I50" s="158"/>
      <c r="J50" s="158"/>
      <c r="K50" s="158">
        <f t="shared" ref="K50:K53" si="16">L50</f>
        <v>300</v>
      </c>
      <c r="L50" s="158">
        <v>300</v>
      </c>
      <c r="M50" s="158"/>
      <c r="N50" s="158"/>
      <c r="O50" s="158">
        <v>300</v>
      </c>
      <c r="P50" s="158">
        <v>300</v>
      </c>
      <c r="Q50" s="158"/>
      <c r="R50" s="158"/>
      <c r="S50" s="149"/>
      <c r="T50" s="175"/>
    </row>
    <row r="51" spans="1:21" s="175" customFormat="1">
      <c r="A51" s="173">
        <v>35</v>
      </c>
      <c r="B51" s="199" t="s">
        <v>485</v>
      </c>
      <c r="C51" s="200"/>
      <c r="D51" s="200" t="s">
        <v>248</v>
      </c>
      <c r="E51" s="200" t="s">
        <v>246</v>
      </c>
      <c r="F51" s="200"/>
      <c r="G51" s="174">
        <v>1030</v>
      </c>
      <c r="H51" s="174">
        <v>1030</v>
      </c>
      <c r="I51" s="174"/>
      <c r="J51" s="174"/>
      <c r="K51" s="174">
        <f t="shared" si="16"/>
        <v>500</v>
      </c>
      <c r="L51" s="174">
        <v>500</v>
      </c>
      <c r="M51" s="174"/>
      <c r="N51" s="174"/>
      <c r="O51" s="174">
        <v>500</v>
      </c>
      <c r="P51" s="174">
        <v>500</v>
      </c>
      <c r="Q51" s="174"/>
      <c r="R51" s="174"/>
      <c r="S51" s="200"/>
    </row>
    <row r="52" spans="1:21" ht="25.5">
      <c r="A52" s="145">
        <v>36</v>
      </c>
      <c r="B52" s="150" t="s">
        <v>397</v>
      </c>
      <c r="C52" s="145"/>
      <c r="D52" s="145" t="s">
        <v>266</v>
      </c>
      <c r="E52" s="145" t="s">
        <v>398</v>
      </c>
      <c r="F52" s="145"/>
      <c r="G52" s="158">
        <v>15000</v>
      </c>
      <c r="H52" s="158">
        <v>2000</v>
      </c>
      <c r="I52" s="158"/>
      <c r="J52" s="158"/>
      <c r="K52" s="158">
        <f t="shared" si="16"/>
        <v>2000</v>
      </c>
      <c r="L52" s="158">
        <v>2000</v>
      </c>
      <c r="M52" s="158"/>
      <c r="N52" s="158"/>
      <c r="O52" s="158">
        <v>2000</v>
      </c>
      <c r="P52" s="158">
        <v>2000</v>
      </c>
      <c r="Q52" s="158"/>
      <c r="R52" s="158"/>
      <c r="S52" s="181" t="s">
        <v>490</v>
      </c>
      <c r="T52" s="196"/>
      <c r="U52" s="190"/>
    </row>
    <row r="53" spans="1:21" ht="18" customHeight="1">
      <c r="A53" s="145">
        <v>37</v>
      </c>
      <c r="B53" s="150" t="s">
        <v>496</v>
      </c>
      <c r="C53" s="145"/>
      <c r="D53" s="145" t="s">
        <v>266</v>
      </c>
      <c r="E53" s="145" t="s">
        <v>246</v>
      </c>
      <c r="F53" s="145"/>
      <c r="G53" s="158">
        <f>H53</f>
        <v>56226</v>
      </c>
      <c r="H53" s="158">
        <v>56226</v>
      </c>
      <c r="I53" s="158"/>
      <c r="J53" s="158"/>
      <c r="K53" s="158">
        <f t="shared" si="16"/>
        <v>10000</v>
      </c>
      <c r="L53" s="158">
        <v>10000</v>
      </c>
      <c r="M53" s="158"/>
      <c r="N53" s="158"/>
      <c r="O53" s="158">
        <v>10000</v>
      </c>
      <c r="P53" s="158">
        <v>10000</v>
      </c>
      <c r="Q53" s="158"/>
      <c r="R53" s="158"/>
      <c r="S53" s="192"/>
      <c r="T53" s="183"/>
      <c r="U53" s="194"/>
    </row>
    <row r="54" spans="1:21" s="152" customFormat="1">
      <c r="A54" s="157" t="s">
        <v>21</v>
      </c>
      <c r="B54" s="157" t="s">
        <v>47</v>
      </c>
      <c r="C54" s="157"/>
      <c r="D54" s="157"/>
      <c r="E54" s="157"/>
      <c r="F54" s="157"/>
      <c r="G54" s="159">
        <f t="shared" ref="G54:R54" si="17">G55</f>
        <v>390029</v>
      </c>
      <c r="H54" s="159">
        <f t="shared" si="17"/>
        <v>390029</v>
      </c>
      <c r="I54" s="159">
        <f t="shared" si="17"/>
        <v>0</v>
      </c>
      <c r="J54" s="159">
        <f t="shared" si="17"/>
        <v>0</v>
      </c>
      <c r="K54" s="159">
        <f t="shared" ref="K54:P54" si="18">K55</f>
        <v>361603</v>
      </c>
      <c r="L54" s="159">
        <f t="shared" si="17"/>
        <v>361603</v>
      </c>
      <c r="M54" s="159">
        <f t="shared" si="17"/>
        <v>0</v>
      </c>
      <c r="N54" s="159">
        <f t="shared" si="17"/>
        <v>0</v>
      </c>
      <c r="O54" s="159">
        <f t="shared" si="17"/>
        <v>361603</v>
      </c>
      <c r="P54" s="159">
        <f t="shared" si="18"/>
        <v>361603</v>
      </c>
      <c r="Q54" s="159">
        <f t="shared" si="17"/>
        <v>0</v>
      </c>
      <c r="R54" s="159">
        <f t="shared" si="17"/>
        <v>0</v>
      </c>
      <c r="S54" s="180"/>
      <c r="T54" s="197"/>
    </row>
    <row r="55" spans="1:21" ht="28.5">
      <c r="A55" s="146" t="s">
        <v>32</v>
      </c>
      <c r="B55" s="142" t="s">
        <v>367</v>
      </c>
      <c r="C55" s="157"/>
      <c r="D55" s="157"/>
      <c r="E55" s="157"/>
      <c r="F55" s="157"/>
      <c r="G55" s="159">
        <f>SUM(G56:G92)</f>
        <v>390029</v>
      </c>
      <c r="H55" s="159">
        <f t="shared" ref="H55:R55" si="19">SUM(H56:H92)</f>
        <v>390029</v>
      </c>
      <c r="I55" s="159">
        <f t="shared" si="19"/>
        <v>0</v>
      </c>
      <c r="J55" s="159">
        <f t="shared" si="19"/>
        <v>0</v>
      </c>
      <c r="K55" s="159">
        <f t="shared" si="19"/>
        <v>361603</v>
      </c>
      <c r="L55" s="159">
        <f t="shared" si="19"/>
        <v>361603</v>
      </c>
      <c r="M55" s="159">
        <f t="shared" si="19"/>
        <v>0</v>
      </c>
      <c r="N55" s="159">
        <f t="shared" si="19"/>
        <v>0</v>
      </c>
      <c r="O55" s="159">
        <f t="shared" si="19"/>
        <v>361603</v>
      </c>
      <c r="P55" s="159">
        <f t="shared" si="19"/>
        <v>361603</v>
      </c>
      <c r="Q55" s="159">
        <f t="shared" si="19"/>
        <v>0</v>
      </c>
      <c r="R55" s="159">
        <f t="shared" si="19"/>
        <v>0</v>
      </c>
      <c r="S55" s="180"/>
    </row>
    <row r="56" spans="1:21" ht="16.5" customHeight="1">
      <c r="A56" s="145">
        <v>1</v>
      </c>
      <c r="B56" s="150" t="s">
        <v>405</v>
      </c>
      <c r="C56" s="145"/>
      <c r="D56" s="145" t="s">
        <v>332</v>
      </c>
      <c r="E56" s="145" t="s">
        <v>246</v>
      </c>
      <c r="F56" s="145"/>
      <c r="G56" s="158">
        <v>4500</v>
      </c>
      <c r="H56" s="158">
        <v>4500</v>
      </c>
      <c r="I56" s="158"/>
      <c r="J56" s="158"/>
      <c r="K56" s="158">
        <v>4000</v>
      </c>
      <c r="L56" s="158">
        <v>4000</v>
      </c>
      <c r="M56" s="158"/>
      <c r="N56" s="158"/>
      <c r="O56" s="158">
        <v>4000</v>
      </c>
      <c r="P56" s="158">
        <v>4000</v>
      </c>
      <c r="Q56" s="158"/>
      <c r="R56" s="158"/>
      <c r="S56" s="145"/>
    </row>
    <row r="57" spans="1:21" ht="15.75" customHeight="1">
      <c r="A57" s="145">
        <v>2</v>
      </c>
      <c r="B57" s="150" t="s">
        <v>483</v>
      </c>
      <c r="C57" s="145"/>
      <c r="D57" s="145" t="s">
        <v>332</v>
      </c>
      <c r="E57" s="145">
        <v>2021</v>
      </c>
      <c r="F57" s="145"/>
      <c r="G57" s="158">
        <v>750</v>
      </c>
      <c r="H57" s="158">
        <v>750</v>
      </c>
      <c r="I57" s="158"/>
      <c r="J57" s="158"/>
      <c r="K57" s="158">
        <v>550</v>
      </c>
      <c r="L57" s="158">
        <v>550</v>
      </c>
      <c r="M57" s="158"/>
      <c r="N57" s="158"/>
      <c r="O57" s="158">
        <v>550</v>
      </c>
      <c r="P57" s="158">
        <v>550</v>
      </c>
      <c r="Q57" s="158"/>
      <c r="R57" s="158"/>
      <c r="S57" s="145"/>
    </row>
    <row r="58" spans="1:21" s="172" customFormat="1" ht="25.5">
      <c r="A58" s="173">
        <v>3</v>
      </c>
      <c r="B58" s="182" t="s">
        <v>488</v>
      </c>
      <c r="C58" s="173"/>
      <c r="D58" s="173" t="s">
        <v>332</v>
      </c>
      <c r="E58" s="173">
        <v>2021</v>
      </c>
      <c r="F58" s="173"/>
      <c r="G58" s="174">
        <v>1300</v>
      </c>
      <c r="H58" s="174">
        <v>1300</v>
      </c>
      <c r="I58" s="174"/>
      <c r="J58" s="174"/>
      <c r="K58" s="174">
        <v>974</v>
      </c>
      <c r="L58" s="174">
        <v>974</v>
      </c>
      <c r="M58" s="174"/>
      <c r="N58" s="174"/>
      <c r="O58" s="174">
        <f>G58-326</f>
        <v>974</v>
      </c>
      <c r="P58" s="174">
        <f>H58-326</f>
        <v>974</v>
      </c>
      <c r="Q58" s="174"/>
      <c r="R58" s="174"/>
      <c r="S58" s="173"/>
    </row>
    <row r="59" spans="1:21">
      <c r="A59" s="145">
        <v>4</v>
      </c>
      <c r="B59" s="150" t="s">
        <v>384</v>
      </c>
      <c r="C59" s="145"/>
      <c r="D59" s="145" t="s">
        <v>332</v>
      </c>
      <c r="E59" s="145" t="s">
        <v>246</v>
      </c>
      <c r="F59" s="145"/>
      <c r="G59" s="158">
        <v>2500</v>
      </c>
      <c r="H59" s="158">
        <v>2500</v>
      </c>
      <c r="I59" s="158"/>
      <c r="J59" s="158"/>
      <c r="K59" s="158">
        <f>L59</f>
        <v>2000</v>
      </c>
      <c r="L59" s="158">
        <f t="shared" ref="L59:L88" si="20">H19-L19</f>
        <v>2000</v>
      </c>
      <c r="M59" s="158"/>
      <c r="N59" s="158"/>
      <c r="O59" s="158">
        <f>P59</f>
        <v>2000</v>
      </c>
      <c r="P59" s="158">
        <f>L59</f>
        <v>2000</v>
      </c>
      <c r="Q59" s="158"/>
      <c r="R59" s="158"/>
      <c r="S59" s="145"/>
    </row>
    <row r="60" spans="1:21">
      <c r="A60" s="145">
        <v>5</v>
      </c>
      <c r="B60" s="144" t="s">
        <v>338</v>
      </c>
      <c r="C60" s="145"/>
      <c r="D60" s="145" t="s">
        <v>332</v>
      </c>
      <c r="E60" s="145" t="s">
        <v>246</v>
      </c>
      <c r="F60" s="145"/>
      <c r="G60" s="158">
        <v>15000</v>
      </c>
      <c r="H60" s="158">
        <v>15000</v>
      </c>
      <c r="I60" s="160"/>
      <c r="J60" s="160"/>
      <c r="K60" s="158">
        <f t="shared" ref="K60:K92" si="21">L60</f>
        <v>13000</v>
      </c>
      <c r="L60" s="158">
        <f t="shared" si="20"/>
        <v>13000</v>
      </c>
      <c r="M60" s="158"/>
      <c r="N60" s="158"/>
      <c r="O60" s="158">
        <f t="shared" ref="O60:O88" si="22">P60</f>
        <v>13000</v>
      </c>
      <c r="P60" s="158">
        <f t="shared" ref="P60:P88" si="23">L60</f>
        <v>13000</v>
      </c>
      <c r="Q60" s="158"/>
      <c r="R60" s="158"/>
      <c r="S60" s="145"/>
    </row>
    <row r="61" spans="1:21" s="189" customFormat="1" ht="15" customHeight="1">
      <c r="A61" s="185">
        <v>6</v>
      </c>
      <c r="B61" s="186" t="s">
        <v>339</v>
      </c>
      <c r="C61" s="187"/>
      <c r="D61" s="187" t="s">
        <v>245</v>
      </c>
      <c r="E61" s="187" t="s">
        <v>246</v>
      </c>
      <c r="F61" s="187"/>
      <c r="G61" s="188">
        <v>8487</v>
      </c>
      <c r="H61" s="188">
        <f t="shared" ref="H61:H84" si="24">G61</f>
        <v>8487</v>
      </c>
      <c r="I61" s="188"/>
      <c r="J61" s="188"/>
      <c r="K61" s="188">
        <f t="shared" si="21"/>
        <v>8287</v>
      </c>
      <c r="L61" s="188">
        <f t="shared" si="20"/>
        <v>8287</v>
      </c>
      <c r="M61" s="188"/>
      <c r="N61" s="188"/>
      <c r="O61" s="188">
        <f t="shared" si="22"/>
        <v>8287</v>
      </c>
      <c r="P61" s="188">
        <f t="shared" si="23"/>
        <v>8287</v>
      </c>
      <c r="Q61" s="188"/>
      <c r="R61" s="188"/>
      <c r="S61" s="187"/>
      <c r="T61" s="184"/>
    </row>
    <row r="62" spans="1:21" s="189" customFormat="1">
      <c r="A62" s="185">
        <v>7</v>
      </c>
      <c r="B62" s="186" t="s">
        <v>340</v>
      </c>
      <c r="C62" s="187"/>
      <c r="D62" s="187" t="s">
        <v>245</v>
      </c>
      <c r="E62" s="187" t="s">
        <v>246</v>
      </c>
      <c r="F62" s="187"/>
      <c r="G62" s="188">
        <v>4267</v>
      </c>
      <c r="H62" s="188">
        <f t="shared" si="24"/>
        <v>4267</v>
      </c>
      <c r="I62" s="188"/>
      <c r="J62" s="188"/>
      <c r="K62" s="188">
        <f t="shared" si="21"/>
        <v>4067</v>
      </c>
      <c r="L62" s="188">
        <f t="shared" si="20"/>
        <v>4067</v>
      </c>
      <c r="M62" s="188"/>
      <c r="N62" s="188"/>
      <c r="O62" s="188">
        <f t="shared" si="22"/>
        <v>4067</v>
      </c>
      <c r="P62" s="188">
        <f t="shared" si="23"/>
        <v>4067</v>
      </c>
      <c r="Q62" s="188"/>
      <c r="R62" s="188"/>
      <c r="S62" s="187"/>
      <c r="T62" s="184"/>
    </row>
    <row r="63" spans="1:21" s="189" customFormat="1" ht="12" customHeight="1">
      <c r="A63" s="185">
        <v>8</v>
      </c>
      <c r="B63" s="186" t="s">
        <v>341</v>
      </c>
      <c r="C63" s="187"/>
      <c r="D63" s="187" t="s">
        <v>245</v>
      </c>
      <c r="E63" s="187" t="s">
        <v>246</v>
      </c>
      <c r="F63" s="187"/>
      <c r="G63" s="188">
        <v>7455</v>
      </c>
      <c r="H63" s="188">
        <v>7455</v>
      </c>
      <c r="I63" s="188"/>
      <c r="J63" s="188"/>
      <c r="K63" s="188">
        <f t="shared" si="21"/>
        <v>7255</v>
      </c>
      <c r="L63" s="188">
        <f t="shared" si="20"/>
        <v>7255</v>
      </c>
      <c r="M63" s="188"/>
      <c r="N63" s="188"/>
      <c r="O63" s="188">
        <f t="shared" si="22"/>
        <v>7255</v>
      </c>
      <c r="P63" s="188">
        <f t="shared" si="23"/>
        <v>7255</v>
      </c>
      <c r="Q63" s="188"/>
      <c r="R63" s="188"/>
      <c r="S63" s="187"/>
      <c r="T63" s="184"/>
    </row>
    <row r="64" spans="1:21" s="151" customFormat="1">
      <c r="A64" s="145">
        <v>9</v>
      </c>
      <c r="B64" s="148" t="s">
        <v>342</v>
      </c>
      <c r="C64" s="149"/>
      <c r="D64" s="149" t="s">
        <v>245</v>
      </c>
      <c r="E64" s="149" t="s">
        <v>246</v>
      </c>
      <c r="F64" s="149"/>
      <c r="G64" s="158">
        <v>5163</v>
      </c>
      <c r="H64" s="158">
        <v>5163</v>
      </c>
      <c r="I64" s="158"/>
      <c r="J64" s="158"/>
      <c r="K64" s="158">
        <f t="shared" si="21"/>
        <v>4963</v>
      </c>
      <c r="L64" s="158">
        <f t="shared" si="20"/>
        <v>4963</v>
      </c>
      <c r="M64" s="158"/>
      <c r="N64" s="158"/>
      <c r="O64" s="158">
        <f t="shared" si="22"/>
        <v>4963</v>
      </c>
      <c r="P64" s="158">
        <f t="shared" si="23"/>
        <v>4963</v>
      </c>
      <c r="Q64" s="158"/>
      <c r="R64" s="158"/>
      <c r="S64" s="193"/>
      <c r="T64" s="175"/>
    </row>
    <row r="65" spans="1:20" s="151" customFormat="1">
      <c r="A65" s="145">
        <v>10</v>
      </c>
      <c r="B65" s="148" t="s">
        <v>343</v>
      </c>
      <c r="C65" s="149"/>
      <c r="D65" s="149" t="s">
        <v>245</v>
      </c>
      <c r="E65" s="149" t="s">
        <v>246</v>
      </c>
      <c r="F65" s="149"/>
      <c r="G65" s="158">
        <v>3965</v>
      </c>
      <c r="H65" s="158">
        <f t="shared" si="24"/>
        <v>3965</v>
      </c>
      <c r="I65" s="158"/>
      <c r="J65" s="158"/>
      <c r="K65" s="158">
        <f t="shared" si="21"/>
        <v>3765</v>
      </c>
      <c r="L65" s="158">
        <f t="shared" si="20"/>
        <v>3765</v>
      </c>
      <c r="M65" s="158"/>
      <c r="N65" s="158"/>
      <c r="O65" s="158">
        <f t="shared" si="22"/>
        <v>3765</v>
      </c>
      <c r="P65" s="158">
        <f t="shared" si="23"/>
        <v>3765</v>
      </c>
      <c r="Q65" s="158"/>
      <c r="R65" s="158"/>
      <c r="S65" s="149"/>
      <c r="T65" s="175"/>
    </row>
    <row r="66" spans="1:20" s="151" customFormat="1">
      <c r="A66" s="145">
        <v>11</v>
      </c>
      <c r="B66" s="148" t="s">
        <v>344</v>
      </c>
      <c r="C66" s="149"/>
      <c r="D66" s="149" t="s">
        <v>245</v>
      </c>
      <c r="E66" s="149" t="s">
        <v>246</v>
      </c>
      <c r="F66" s="149"/>
      <c r="G66" s="158">
        <v>11764</v>
      </c>
      <c r="H66" s="158">
        <f t="shared" si="24"/>
        <v>11764</v>
      </c>
      <c r="I66" s="158"/>
      <c r="J66" s="158"/>
      <c r="K66" s="158">
        <f t="shared" si="21"/>
        <v>11564</v>
      </c>
      <c r="L66" s="158">
        <f t="shared" si="20"/>
        <v>11564</v>
      </c>
      <c r="M66" s="158"/>
      <c r="N66" s="158"/>
      <c r="O66" s="158">
        <f t="shared" si="22"/>
        <v>11564</v>
      </c>
      <c r="P66" s="158">
        <f t="shared" si="23"/>
        <v>11564</v>
      </c>
      <c r="Q66" s="158"/>
      <c r="R66" s="158"/>
      <c r="S66" s="149"/>
      <c r="T66" s="175"/>
    </row>
    <row r="67" spans="1:20" s="151" customFormat="1">
      <c r="A67" s="145">
        <v>12</v>
      </c>
      <c r="B67" s="148" t="s">
        <v>345</v>
      </c>
      <c r="C67" s="149"/>
      <c r="D67" s="149" t="s">
        <v>245</v>
      </c>
      <c r="E67" s="149" t="s">
        <v>246</v>
      </c>
      <c r="F67" s="149"/>
      <c r="G67" s="158">
        <v>4015</v>
      </c>
      <c r="H67" s="158">
        <f t="shared" si="24"/>
        <v>4015</v>
      </c>
      <c r="I67" s="158"/>
      <c r="J67" s="158"/>
      <c r="K67" s="158">
        <f t="shared" si="21"/>
        <v>3815</v>
      </c>
      <c r="L67" s="158">
        <f t="shared" si="20"/>
        <v>3815</v>
      </c>
      <c r="M67" s="158"/>
      <c r="N67" s="158"/>
      <c r="O67" s="158">
        <f t="shared" si="22"/>
        <v>3815</v>
      </c>
      <c r="P67" s="158">
        <f t="shared" si="23"/>
        <v>3815</v>
      </c>
      <c r="Q67" s="158"/>
      <c r="R67" s="158"/>
      <c r="S67" s="149"/>
      <c r="T67" s="175"/>
    </row>
    <row r="68" spans="1:20" s="151" customFormat="1">
      <c r="A68" s="145">
        <v>13</v>
      </c>
      <c r="B68" s="148" t="s">
        <v>346</v>
      </c>
      <c r="C68" s="149"/>
      <c r="D68" s="149" t="s">
        <v>245</v>
      </c>
      <c r="E68" s="149" t="s">
        <v>246</v>
      </c>
      <c r="F68" s="149"/>
      <c r="G68" s="158">
        <v>5759</v>
      </c>
      <c r="H68" s="158">
        <f t="shared" si="24"/>
        <v>5759</v>
      </c>
      <c r="I68" s="158"/>
      <c r="J68" s="158"/>
      <c r="K68" s="158">
        <f t="shared" si="21"/>
        <v>5559</v>
      </c>
      <c r="L68" s="158">
        <f t="shared" si="20"/>
        <v>5559</v>
      </c>
      <c r="M68" s="158"/>
      <c r="N68" s="158"/>
      <c r="O68" s="158">
        <f t="shared" si="22"/>
        <v>5559</v>
      </c>
      <c r="P68" s="158">
        <f t="shared" si="23"/>
        <v>5559</v>
      </c>
      <c r="Q68" s="158"/>
      <c r="R68" s="158"/>
      <c r="S68" s="149"/>
      <c r="T68" s="175"/>
    </row>
    <row r="69" spans="1:20" s="151" customFormat="1">
      <c r="A69" s="145">
        <v>14</v>
      </c>
      <c r="B69" s="148" t="s">
        <v>347</v>
      </c>
      <c r="C69" s="149"/>
      <c r="D69" s="149" t="s">
        <v>245</v>
      </c>
      <c r="E69" s="149" t="s">
        <v>246</v>
      </c>
      <c r="F69" s="149"/>
      <c r="G69" s="158">
        <v>1902</v>
      </c>
      <c r="H69" s="158">
        <f t="shared" si="24"/>
        <v>1902</v>
      </c>
      <c r="I69" s="158"/>
      <c r="J69" s="158"/>
      <c r="K69" s="158">
        <f t="shared" si="21"/>
        <v>1702</v>
      </c>
      <c r="L69" s="158">
        <f t="shared" si="20"/>
        <v>1702</v>
      </c>
      <c r="M69" s="158"/>
      <c r="N69" s="158"/>
      <c r="O69" s="158">
        <f t="shared" si="22"/>
        <v>1702</v>
      </c>
      <c r="P69" s="158">
        <f t="shared" si="23"/>
        <v>1702</v>
      </c>
      <c r="Q69" s="158"/>
      <c r="R69" s="158"/>
      <c r="S69" s="149"/>
      <c r="T69" s="175"/>
    </row>
    <row r="70" spans="1:20" s="151" customFormat="1">
      <c r="A70" s="145">
        <v>15</v>
      </c>
      <c r="B70" s="148" t="s">
        <v>348</v>
      </c>
      <c r="C70" s="149"/>
      <c r="D70" s="149" t="s">
        <v>245</v>
      </c>
      <c r="E70" s="149" t="s">
        <v>246</v>
      </c>
      <c r="F70" s="149"/>
      <c r="G70" s="158">
        <v>1902</v>
      </c>
      <c r="H70" s="158">
        <f t="shared" si="24"/>
        <v>1902</v>
      </c>
      <c r="I70" s="158"/>
      <c r="J70" s="158"/>
      <c r="K70" s="158">
        <f t="shared" si="21"/>
        <v>1702</v>
      </c>
      <c r="L70" s="158">
        <f t="shared" si="20"/>
        <v>1702</v>
      </c>
      <c r="M70" s="158"/>
      <c r="N70" s="158"/>
      <c r="O70" s="158">
        <f t="shared" si="22"/>
        <v>1702</v>
      </c>
      <c r="P70" s="158">
        <f t="shared" si="23"/>
        <v>1702</v>
      </c>
      <c r="Q70" s="158"/>
      <c r="R70" s="158"/>
      <c r="S70" s="149"/>
      <c r="T70" s="175"/>
    </row>
    <row r="71" spans="1:20" s="151" customFormat="1">
      <c r="A71" s="145">
        <v>16</v>
      </c>
      <c r="B71" s="148" t="s">
        <v>349</v>
      </c>
      <c r="C71" s="149"/>
      <c r="D71" s="149" t="s">
        <v>245</v>
      </c>
      <c r="E71" s="149" t="s">
        <v>246</v>
      </c>
      <c r="F71" s="149"/>
      <c r="G71" s="158">
        <v>1902</v>
      </c>
      <c r="H71" s="158">
        <f t="shared" si="24"/>
        <v>1902</v>
      </c>
      <c r="I71" s="158"/>
      <c r="J71" s="158"/>
      <c r="K71" s="158">
        <f t="shared" si="21"/>
        <v>1702</v>
      </c>
      <c r="L71" s="158">
        <f t="shared" si="20"/>
        <v>1702</v>
      </c>
      <c r="M71" s="158"/>
      <c r="N71" s="158"/>
      <c r="O71" s="158">
        <f t="shared" si="22"/>
        <v>1702</v>
      </c>
      <c r="P71" s="158">
        <f t="shared" si="23"/>
        <v>1702</v>
      </c>
      <c r="Q71" s="158"/>
      <c r="R71" s="158"/>
      <c r="S71" s="149"/>
      <c r="T71" s="175"/>
    </row>
    <row r="72" spans="1:20" s="151" customFormat="1">
      <c r="A72" s="145">
        <v>9</v>
      </c>
      <c r="B72" s="148" t="s">
        <v>495</v>
      </c>
      <c r="C72" s="149"/>
      <c r="D72" s="149" t="s">
        <v>245</v>
      </c>
      <c r="E72" s="149" t="s">
        <v>246</v>
      </c>
      <c r="F72" s="149"/>
      <c r="G72" s="158">
        <f>H72</f>
        <v>1942</v>
      </c>
      <c r="H72" s="158">
        <v>1942</v>
      </c>
      <c r="I72" s="158"/>
      <c r="J72" s="158"/>
      <c r="K72" s="158">
        <f t="shared" si="21"/>
        <v>1442</v>
      </c>
      <c r="L72" s="158">
        <f t="shared" si="20"/>
        <v>1442</v>
      </c>
      <c r="M72" s="158"/>
      <c r="N72" s="158"/>
      <c r="O72" s="158">
        <f t="shared" si="22"/>
        <v>1442</v>
      </c>
      <c r="P72" s="158">
        <f t="shared" si="23"/>
        <v>1442</v>
      </c>
      <c r="Q72" s="158"/>
      <c r="R72" s="158"/>
      <c r="S72" s="149"/>
      <c r="T72" s="175"/>
    </row>
    <row r="73" spans="1:20" s="151" customFormat="1">
      <c r="A73" s="145">
        <v>17</v>
      </c>
      <c r="B73" s="148" t="s">
        <v>350</v>
      </c>
      <c r="C73" s="149"/>
      <c r="D73" s="149" t="s">
        <v>245</v>
      </c>
      <c r="E73" s="149" t="s">
        <v>246</v>
      </c>
      <c r="F73" s="149"/>
      <c r="G73" s="158">
        <v>45000</v>
      </c>
      <c r="H73" s="158">
        <f t="shared" si="24"/>
        <v>45000</v>
      </c>
      <c r="I73" s="158"/>
      <c r="J73" s="158"/>
      <c r="K73" s="158">
        <f t="shared" si="21"/>
        <v>44500</v>
      </c>
      <c r="L73" s="158">
        <f t="shared" si="20"/>
        <v>44500</v>
      </c>
      <c r="M73" s="158"/>
      <c r="N73" s="158"/>
      <c r="O73" s="158">
        <f t="shared" si="22"/>
        <v>44500</v>
      </c>
      <c r="P73" s="158">
        <f t="shared" si="23"/>
        <v>44500</v>
      </c>
      <c r="Q73" s="158"/>
      <c r="R73" s="158"/>
      <c r="S73" s="149"/>
      <c r="T73" s="175"/>
    </row>
    <row r="74" spans="1:20" s="151" customFormat="1">
      <c r="A74" s="145">
        <v>18</v>
      </c>
      <c r="B74" s="148" t="s">
        <v>351</v>
      </c>
      <c r="C74" s="149"/>
      <c r="D74" s="149" t="s">
        <v>245</v>
      </c>
      <c r="E74" s="149" t="s">
        <v>246</v>
      </c>
      <c r="F74" s="149"/>
      <c r="G74" s="158">
        <v>25000</v>
      </c>
      <c r="H74" s="158">
        <f t="shared" si="24"/>
        <v>25000</v>
      </c>
      <c r="I74" s="158"/>
      <c r="J74" s="158"/>
      <c r="K74" s="158">
        <f t="shared" si="21"/>
        <v>24500</v>
      </c>
      <c r="L74" s="158">
        <f t="shared" si="20"/>
        <v>24500</v>
      </c>
      <c r="M74" s="158"/>
      <c r="N74" s="158"/>
      <c r="O74" s="158">
        <f t="shared" si="22"/>
        <v>24500</v>
      </c>
      <c r="P74" s="158">
        <f t="shared" si="23"/>
        <v>24500</v>
      </c>
      <c r="Q74" s="158"/>
      <c r="R74" s="158"/>
      <c r="S74" s="149"/>
      <c r="T74" s="175"/>
    </row>
    <row r="75" spans="1:20" s="151" customFormat="1">
      <c r="A75" s="145">
        <v>19</v>
      </c>
      <c r="B75" s="148" t="s">
        <v>352</v>
      </c>
      <c r="C75" s="149"/>
      <c r="D75" s="149" t="s">
        <v>245</v>
      </c>
      <c r="E75" s="149" t="s">
        <v>246</v>
      </c>
      <c r="F75" s="149"/>
      <c r="G75" s="158">
        <v>20000</v>
      </c>
      <c r="H75" s="158">
        <f t="shared" si="24"/>
        <v>20000</v>
      </c>
      <c r="I75" s="158"/>
      <c r="J75" s="158"/>
      <c r="K75" s="158">
        <f t="shared" si="21"/>
        <v>19500</v>
      </c>
      <c r="L75" s="158">
        <f t="shared" si="20"/>
        <v>19500</v>
      </c>
      <c r="M75" s="158"/>
      <c r="N75" s="158"/>
      <c r="O75" s="158">
        <f t="shared" si="22"/>
        <v>19500</v>
      </c>
      <c r="P75" s="158">
        <f t="shared" si="23"/>
        <v>19500</v>
      </c>
      <c r="Q75" s="158"/>
      <c r="R75" s="158"/>
      <c r="S75" s="149"/>
      <c r="T75" s="175"/>
    </row>
    <row r="76" spans="1:20" s="151" customFormat="1">
      <c r="A76" s="145">
        <v>20</v>
      </c>
      <c r="B76" s="148" t="s">
        <v>353</v>
      </c>
      <c r="C76" s="149"/>
      <c r="D76" s="149" t="s">
        <v>245</v>
      </c>
      <c r="E76" s="149" t="s">
        <v>246</v>
      </c>
      <c r="F76" s="149"/>
      <c r="G76" s="158">
        <v>10000</v>
      </c>
      <c r="H76" s="158">
        <f t="shared" si="24"/>
        <v>10000</v>
      </c>
      <c r="I76" s="158"/>
      <c r="J76" s="158"/>
      <c r="K76" s="158">
        <f t="shared" si="21"/>
        <v>9500</v>
      </c>
      <c r="L76" s="158">
        <f t="shared" si="20"/>
        <v>9500</v>
      </c>
      <c r="M76" s="158"/>
      <c r="N76" s="158"/>
      <c r="O76" s="158">
        <f t="shared" si="22"/>
        <v>9500</v>
      </c>
      <c r="P76" s="158">
        <f t="shared" si="23"/>
        <v>9500</v>
      </c>
      <c r="Q76" s="158"/>
      <c r="R76" s="158"/>
      <c r="S76" s="149"/>
      <c r="T76" s="175"/>
    </row>
    <row r="77" spans="1:20" s="151" customFormat="1">
      <c r="A77" s="145">
        <v>21</v>
      </c>
      <c r="B77" s="148" t="s">
        <v>354</v>
      </c>
      <c r="C77" s="149"/>
      <c r="D77" s="149" t="s">
        <v>245</v>
      </c>
      <c r="E77" s="149" t="s">
        <v>246</v>
      </c>
      <c r="F77" s="149"/>
      <c r="G77" s="158">
        <v>25000</v>
      </c>
      <c r="H77" s="158">
        <f t="shared" si="24"/>
        <v>25000</v>
      </c>
      <c r="I77" s="158"/>
      <c r="J77" s="158"/>
      <c r="K77" s="158">
        <f t="shared" si="21"/>
        <v>24500</v>
      </c>
      <c r="L77" s="158">
        <f t="shared" si="20"/>
        <v>24500</v>
      </c>
      <c r="M77" s="158"/>
      <c r="N77" s="158"/>
      <c r="O77" s="158">
        <f t="shared" si="22"/>
        <v>24500</v>
      </c>
      <c r="P77" s="158">
        <f t="shared" si="23"/>
        <v>24500</v>
      </c>
      <c r="Q77" s="158"/>
      <c r="R77" s="158"/>
      <c r="S77" s="149"/>
      <c r="T77" s="175"/>
    </row>
    <row r="78" spans="1:20" s="151" customFormat="1">
      <c r="A78" s="145">
        <v>22</v>
      </c>
      <c r="B78" s="148" t="s">
        <v>355</v>
      </c>
      <c r="C78" s="149"/>
      <c r="D78" s="149" t="s">
        <v>245</v>
      </c>
      <c r="E78" s="149" t="s">
        <v>246</v>
      </c>
      <c r="F78" s="149"/>
      <c r="G78" s="158">
        <v>5000</v>
      </c>
      <c r="H78" s="158">
        <f t="shared" si="24"/>
        <v>5000</v>
      </c>
      <c r="I78" s="158"/>
      <c r="J78" s="158"/>
      <c r="K78" s="158">
        <f t="shared" si="21"/>
        <v>4500</v>
      </c>
      <c r="L78" s="158">
        <f t="shared" si="20"/>
        <v>4500</v>
      </c>
      <c r="M78" s="158"/>
      <c r="N78" s="158"/>
      <c r="O78" s="158">
        <f t="shared" si="22"/>
        <v>4500</v>
      </c>
      <c r="P78" s="158">
        <f t="shared" si="23"/>
        <v>4500</v>
      </c>
      <c r="Q78" s="158"/>
      <c r="R78" s="158"/>
      <c r="S78" s="149"/>
      <c r="T78" s="175"/>
    </row>
    <row r="79" spans="1:20" s="151" customFormat="1">
      <c r="A79" s="145">
        <v>23</v>
      </c>
      <c r="B79" s="148" t="s">
        <v>356</v>
      </c>
      <c r="C79" s="149"/>
      <c r="D79" s="149" t="s">
        <v>245</v>
      </c>
      <c r="E79" s="149" t="s">
        <v>246</v>
      </c>
      <c r="F79" s="149"/>
      <c r="G79" s="158">
        <v>3000</v>
      </c>
      <c r="H79" s="158">
        <f t="shared" si="24"/>
        <v>3000</v>
      </c>
      <c r="I79" s="158"/>
      <c r="J79" s="158"/>
      <c r="K79" s="158">
        <f t="shared" si="21"/>
        <v>2500</v>
      </c>
      <c r="L79" s="158">
        <f t="shared" si="20"/>
        <v>2500</v>
      </c>
      <c r="M79" s="158"/>
      <c r="N79" s="158"/>
      <c r="O79" s="158">
        <f t="shared" si="22"/>
        <v>2500</v>
      </c>
      <c r="P79" s="158">
        <f t="shared" si="23"/>
        <v>2500</v>
      </c>
      <c r="Q79" s="158"/>
      <c r="R79" s="158"/>
      <c r="S79" s="149"/>
      <c r="T79" s="175"/>
    </row>
    <row r="80" spans="1:20" s="151" customFormat="1">
      <c r="A80" s="145">
        <v>24</v>
      </c>
      <c r="B80" s="148" t="s">
        <v>357</v>
      </c>
      <c r="C80" s="149"/>
      <c r="D80" s="149" t="s">
        <v>245</v>
      </c>
      <c r="E80" s="149" t="s">
        <v>246</v>
      </c>
      <c r="F80" s="149"/>
      <c r="G80" s="158">
        <v>25000</v>
      </c>
      <c r="H80" s="158">
        <f t="shared" si="24"/>
        <v>25000</v>
      </c>
      <c r="I80" s="158"/>
      <c r="J80" s="158"/>
      <c r="K80" s="158">
        <f t="shared" si="21"/>
        <v>24500</v>
      </c>
      <c r="L80" s="158">
        <f t="shared" si="20"/>
        <v>24500</v>
      </c>
      <c r="M80" s="158"/>
      <c r="N80" s="158"/>
      <c r="O80" s="158">
        <f t="shared" si="22"/>
        <v>24500</v>
      </c>
      <c r="P80" s="158">
        <f t="shared" si="23"/>
        <v>24500</v>
      </c>
      <c r="Q80" s="158"/>
      <c r="R80" s="158"/>
      <c r="S80" s="149"/>
      <c r="T80" s="175"/>
    </row>
    <row r="81" spans="1:21" s="151" customFormat="1">
      <c r="A81" s="145">
        <v>25</v>
      </c>
      <c r="B81" s="148" t="s">
        <v>358</v>
      </c>
      <c r="C81" s="149"/>
      <c r="D81" s="149" t="s">
        <v>245</v>
      </c>
      <c r="E81" s="149" t="s">
        <v>246</v>
      </c>
      <c r="F81" s="149"/>
      <c r="G81" s="158">
        <v>7000</v>
      </c>
      <c r="H81" s="158">
        <f t="shared" si="24"/>
        <v>7000</v>
      </c>
      <c r="I81" s="158"/>
      <c r="J81" s="158"/>
      <c r="K81" s="158">
        <f t="shared" si="21"/>
        <v>6500</v>
      </c>
      <c r="L81" s="158">
        <f t="shared" si="20"/>
        <v>6500</v>
      </c>
      <c r="M81" s="158"/>
      <c r="N81" s="158"/>
      <c r="O81" s="158">
        <f t="shared" si="22"/>
        <v>6500</v>
      </c>
      <c r="P81" s="158">
        <f t="shared" si="23"/>
        <v>6500</v>
      </c>
      <c r="Q81" s="158"/>
      <c r="R81" s="158"/>
      <c r="S81" s="149"/>
      <c r="T81" s="175"/>
    </row>
    <row r="82" spans="1:21" s="151" customFormat="1">
      <c r="A82" s="145">
        <v>26</v>
      </c>
      <c r="B82" s="148" t="s">
        <v>359</v>
      </c>
      <c r="C82" s="149"/>
      <c r="D82" s="149" t="s">
        <v>245</v>
      </c>
      <c r="E82" s="149" t="s">
        <v>246</v>
      </c>
      <c r="F82" s="149"/>
      <c r="G82" s="158">
        <v>10000</v>
      </c>
      <c r="H82" s="158">
        <f t="shared" si="24"/>
        <v>10000</v>
      </c>
      <c r="I82" s="158"/>
      <c r="J82" s="158"/>
      <c r="K82" s="158">
        <f t="shared" si="21"/>
        <v>9500</v>
      </c>
      <c r="L82" s="158">
        <f t="shared" si="20"/>
        <v>9500</v>
      </c>
      <c r="M82" s="158"/>
      <c r="N82" s="158"/>
      <c r="O82" s="158">
        <f t="shared" si="22"/>
        <v>9500</v>
      </c>
      <c r="P82" s="158">
        <f t="shared" si="23"/>
        <v>9500</v>
      </c>
      <c r="Q82" s="158"/>
      <c r="R82" s="158"/>
      <c r="S82" s="149"/>
      <c r="T82" s="175"/>
    </row>
    <row r="83" spans="1:21" s="151" customFormat="1" ht="25.5">
      <c r="A83" s="145">
        <v>27</v>
      </c>
      <c r="B83" s="148" t="s">
        <v>379</v>
      </c>
      <c r="C83" s="149"/>
      <c r="D83" s="149" t="s">
        <v>245</v>
      </c>
      <c r="E83" s="149" t="s">
        <v>246</v>
      </c>
      <c r="F83" s="149"/>
      <c r="G83" s="158">
        <v>7000</v>
      </c>
      <c r="H83" s="158">
        <f t="shared" si="24"/>
        <v>7000</v>
      </c>
      <c r="I83" s="158"/>
      <c r="J83" s="158"/>
      <c r="K83" s="158">
        <f t="shared" si="21"/>
        <v>6500</v>
      </c>
      <c r="L83" s="158">
        <f t="shared" si="20"/>
        <v>6500</v>
      </c>
      <c r="M83" s="158"/>
      <c r="N83" s="158"/>
      <c r="O83" s="158">
        <f t="shared" si="22"/>
        <v>6500</v>
      </c>
      <c r="P83" s="158">
        <f t="shared" si="23"/>
        <v>6500</v>
      </c>
      <c r="Q83" s="158"/>
      <c r="R83" s="158"/>
      <c r="S83" s="149"/>
      <c r="T83" s="175"/>
    </row>
    <row r="84" spans="1:21" s="151" customFormat="1" ht="25.5">
      <c r="A84" s="145">
        <v>28</v>
      </c>
      <c r="B84" s="148" t="s">
        <v>378</v>
      </c>
      <c r="C84" s="149"/>
      <c r="D84" s="149" t="s">
        <v>245</v>
      </c>
      <c r="E84" s="149" t="s">
        <v>246</v>
      </c>
      <c r="F84" s="149"/>
      <c r="G84" s="158">
        <v>12500</v>
      </c>
      <c r="H84" s="158">
        <f t="shared" si="24"/>
        <v>12500</v>
      </c>
      <c r="I84" s="158"/>
      <c r="J84" s="158"/>
      <c r="K84" s="158">
        <f t="shared" si="21"/>
        <v>11500</v>
      </c>
      <c r="L84" s="158">
        <f t="shared" si="20"/>
        <v>11500</v>
      </c>
      <c r="M84" s="158"/>
      <c r="N84" s="158"/>
      <c r="O84" s="158">
        <f t="shared" si="22"/>
        <v>11500</v>
      </c>
      <c r="P84" s="158">
        <f t="shared" si="23"/>
        <v>11500</v>
      </c>
      <c r="Q84" s="158"/>
      <c r="R84" s="158"/>
      <c r="S84" s="149"/>
      <c r="T84" s="175"/>
    </row>
    <row r="85" spans="1:21" s="151" customFormat="1" ht="25.5">
      <c r="A85" s="145">
        <v>29</v>
      </c>
      <c r="B85" s="148" t="s">
        <v>380</v>
      </c>
      <c r="C85" s="149"/>
      <c r="D85" s="149" t="s">
        <v>247</v>
      </c>
      <c r="E85" s="149" t="s">
        <v>246</v>
      </c>
      <c r="F85" s="149"/>
      <c r="G85" s="158">
        <f>H85</f>
        <v>11000</v>
      </c>
      <c r="H85" s="158">
        <v>11000</v>
      </c>
      <c r="I85" s="158"/>
      <c r="J85" s="158"/>
      <c r="K85" s="158">
        <f t="shared" si="21"/>
        <v>10000</v>
      </c>
      <c r="L85" s="158">
        <f t="shared" si="20"/>
        <v>10000</v>
      </c>
      <c r="M85" s="158"/>
      <c r="N85" s="158"/>
      <c r="O85" s="158">
        <f t="shared" si="22"/>
        <v>10000</v>
      </c>
      <c r="P85" s="158">
        <f t="shared" si="23"/>
        <v>10000</v>
      </c>
      <c r="Q85" s="158"/>
      <c r="R85" s="158"/>
      <c r="S85" s="149"/>
      <c r="T85" s="175"/>
    </row>
    <row r="86" spans="1:21" s="151" customFormat="1" ht="25.5">
      <c r="A86" s="145">
        <v>30</v>
      </c>
      <c r="B86" s="148" t="s">
        <v>381</v>
      </c>
      <c r="C86" s="149"/>
      <c r="D86" s="149" t="s">
        <v>247</v>
      </c>
      <c r="E86" s="149" t="s">
        <v>246</v>
      </c>
      <c r="F86" s="149"/>
      <c r="G86" s="158">
        <v>9500</v>
      </c>
      <c r="H86" s="158">
        <f t="shared" ref="H86" si="25">G86</f>
        <v>9500</v>
      </c>
      <c r="I86" s="158"/>
      <c r="J86" s="158"/>
      <c r="K86" s="158">
        <f t="shared" si="21"/>
        <v>8500</v>
      </c>
      <c r="L86" s="158">
        <f t="shared" si="20"/>
        <v>8500</v>
      </c>
      <c r="M86" s="158"/>
      <c r="N86" s="158"/>
      <c r="O86" s="158">
        <f t="shared" si="22"/>
        <v>8500</v>
      </c>
      <c r="P86" s="158">
        <f t="shared" si="23"/>
        <v>8500</v>
      </c>
      <c r="Q86" s="158"/>
      <c r="R86" s="158"/>
      <c r="S86" s="149"/>
      <c r="T86" s="175"/>
    </row>
    <row r="87" spans="1:21" s="151" customFormat="1" ht="25.5">
      <c r="A87" s="145">
        <v>31</v>
      </c>
      <c r="B87" s="148" t="s">
        <v>382</v>
      </c>
      <c r="C87" s="149"/>
      <c r="D87" s="149" t="s">
        <v>248</v>
      </c>
      <c r="E87" s="149" t="s">
        <v>246</v>
      </c>
      <c r="F87" s="149"/>
      <c r="G87" s="158">
        <f>H87</f>
        <v>22000</v>
      </c>
      <c r="H87" s="158">
        <v>22000</v>
      </c>
      <c r="I87" s="158"/>
      <c r="J87" s="158"/>
      <c r="K87" s="158">
        <f t="shared" si="21"/>
        <v>20000</v>
      </c>
      <c r="L87" s="158">
        <f t="shared" si="20"/>
        <v>20000</v>
      </c>
      <c r="M87" s="158"/>
      <c r="N87" s="158"/>
      <c r="O87" s="158">
        <f t="shared" si="22"/>
        <v>20000</v>
      </c>
      <c r="P87" s="158">
        <f t="shared" si="23"/>
        <v>20000</v>
      </c>
      <c r="Q87" s="158"/>
      <c r="R87" s="158"/>
      <c r="S87" s="149"/>
      <c r="T87" s="175"/>
    </row>
    <row r="88" spans="1:21" s="151" customFormat="1">
      <c r="A88" s="145">
        <v>32</v>
      </c>
      <c r="B88" s="148" t="s">
        <v>383</v>
      </c>
      <c r="C88" s="149"/>
      <c r="D88" s="149" t="s">
        <v>248</v>
      </c>
      <c r="E88" s="149" t="s">
        <v>246</v>
      </c>
      <c r="F88" s="149"/>
      <c r="G88" s="158">
        <v>5500</v>
      </c>
      <c r="H88" s="158">
        <v>5500</v>
      </c>
      <c r="I88" s="158"/>
      <c r="J88" s="158"/>
      <c r="K88" s="158">
        <f t="shared" si="21"/>
        <v>5000</v>
      </c>
      <c r="L88" s="158">
        <f t="shared" si="20"/>
        <v>5000</v>
      </c>
      <c r="M88" s="158"/>
      <c r="N88" s="158"/>
      <c r="O88" s="158">
        <f t="shared" si="22"/>
        <v>5000</v>
      </c>
      <c r="P88" s="158">
        <f t="shared" si="23"/>
        <v>5000</v>
      </c>
      <c r="Q88" s="158"/>
      <c r="R88" s="158"/>
      <c r="S88" s="149"/>
      <c r="T88" s="175"/>
    </row>
    <row r="89" spans="1:21" s="151" customFormat="1">
      <c r="A89" s="145">
        <v>33</v>
      </c>
      <c r="B89" s="148" t="s">
        <v>406</v>
      </c>
      <c r="C89" s="149"/>
      <c r="D89" s="149" t="s">
        <v>245</v>
      </c>
      <c r="E89" s="149" t="s">
        <v>246</v>
      </c>
      <c r="F89" s="149"/>
      <c r="G89" s="158">
        <v>4500</v>
      </c>
      <c r="H89" s="158">
        <f t="shared" ref="H89:H90" si="26">G89</f>
        <v>4500</v>
      </c>
      <c r="I89" s="158"/>
      <c r="J89" s="158"/>
      <c r="K89" s="158">
        <f t="shared" si="21"/>
        <v>4100</v>
      </c>
      <c r="L89" s="158">
        <f>H89-400</f>
        <v>4100</v>
      </c>
      <c r="M89" s="158"/>
      <c r="N89" s="158"/>
      <c r="O89" s="158">
        <v>4100</v>
      </c>
      <c r="P89" s="158">
        <v>4100</v>
      </c>
      <c r="Q89" s="158"/>
      <c r="R89" s="158"/>
      <c r="S89" s="149"/>
      <c r="T89" s="175"/>
    </row>
    <row r="90" spans="1:21" s="151" customFormat="1">
      <c r="A90" s="145">
        <v>34</v>
      </c>
      <c r="B90" s="148" t="s">
        <v>407</v>
      </c>
      <c r="C90" s="149"/>
      <c r="D90" s="149" t="s">
        <v>245</v>
      </c>
      <c r="E90" s="149" t="s">
        <v>246</v>
      </c>
      <c r="F90" s="149"/>
      <c r="G90" s="158">
        <v>3200</v>
      </c>
      <c r="H90" s="158">
        <f t="shared" si="26"/>
        <v>3200</v>
      </c>
      <c r="I90" s="158"/>
      <c r="J90" s="158"/>
      <c r="K90" s="158">
        <f t="shared" si="21"/>
        <v>2900</v>
      </c>
      <c r="L90" s="158">
        <f>3200-300</f>
        <v>2900</v>
      </c>
      <c r="M90" s="158"/>
      <c r="N90" s="158"/>
      <c r="O90" s="158">
        <v>2900</v>
      </c>
      <c r="P90" s="158">
        <v>2900</v>
      </c>
      <c r="Q90" s="158"/>
      <c r="R90" s="158"/>
      <c r="S90" s="149"/>
      <c r="T90" s="175"/>
    </row>
    <row r="91" spans="1:21" s="184" customFormat="1">
      <c r="A91" s="201">
        <v>35</v>
      </c>
      <c r="B91" s="202" t="s">
        <v>485</v>
      </c>
      <c r="C91" s="203"/>
      <c r="D91" s="203" t="s">
        <v>248</v>
      </c>
      <c r="E91" s="203" t="s">
        <v>246</v>
      </c>
      <c r="F91" s="203"/>
      <c r="G91" s="204">
        <v>1030</v>
      </c>
      <c r="H91" s="204">
        <v>1030</v>
      </c>
      <c r="I91" s="204"/>
      <c r="J91" s="204"/>
      <c r="K91" s="204">
        <f t="shared" si="21"/>
        <v>530</v>
      </c>
      <c r="L91" s="204">
        <f>O91</f>
        <v>530</v>
      </c>
      <c r="M91" s="204"/>
      <c r="N91" s="204"/>
      <c r="O91" s="204">
        <f>P91</f>
        <v>530</v>
      </c>
      <c r="P91" s="204">
        <f>H91-500</f>
        <v>530</v>
      </c>
      <c r="Q91" s="204"/>
      <c r="R91" s="204"/>
      <c r="S91" s="203"/>
    </row>
    <row r="92" spans="1:21">
      <c r="A92" s="145">
        <v>37</v>
      </c>
      <c r="B92" s="150" t="s">
        <v>496</v>
      </c>
      <c r="C92" s="145"/>
      <c r="D92" s="145" t="s">
        <v>266</v>
      </c>
      <c r="E92" s="145" t="s">
        <v>246</v>
      </c>
      <c r="F92" s="145"/>
      <c r="G92" s="158">
        <f>H92</f>
        <v>56226</v>
      </c>
      <c r="H92" s="158">
        <v>56226</v>
      </c>
      <c r="I92" s="158"/>
      <c r="J92" s="158"/>
      <c r="K92" s="158">
        <f t="shared" si="21"/>
        <v>46226</v>
      </c>
      <c r="L92" s="158">
        <f>H53-L53</f>
        <v>46226</v>
      </c>
      <c r="M92" s="158"/>
      <c r="N92" s="158"/>
      <c r="O92" s="158">
        <f>L92</f>
        <v>46226</v>
      </c>
      <c r="P92" s="158">
        <f>L92</f>
        <v>46226</v>
      </c>
      <c r="Q92" s="158"/>
      <c r="R92" s="158"/>
      <c r="S92" s="192"/>
      <c r="T92" s="183"/>
      <c r="U92" s="194"/>
    </row>
    <row r="93" spans="1:21" ht="21.95" customHeight="1">
      <c r="A93" s="157" t="s">
        <v>69</v>
      </c>
      <c r="B93" s="157" t="s">
        <v>68</v>
      </c>
      <c r="C93" s="157"/>
      <c r="D93" s="157"/>
      <c r="E93" s="157"/>
      <c r="F93" s="157"/>
      <c r="G93" s="159">
        <f t="shared" ref="G93:J93" si="27">SUM(G95:G106)</f>
        <v>7338</v>
      </c>
      <c r="H93" s="159">
        <f t="shared" si="27"/>
        <v>7338</v>
      </c>
      <c r="I93" s="159">
        <f t="shared" si="27"/>
        <v>0</v>
      </c>
      <c r="J93" s="159">
        <f t="shared" si="27"/>
        <v>0</v>
      </c>
      <c r="K93" s="159">
        <f>SUM(K95:K106)</f>
        <v>7338</v>
      </c>
      <c r="L93" s="159">
        <f t="shared" ref="L93:R93" si="28">SUM(L95:L106)</f>
        <v>7338</v>
      </c>
      <c r="M93" s="159">
        <f t="shared" si="28"/>
        <v>0</v>
      </c>
      <c r="N93" s="159">
        <f t="shared" si="28"/>
        <v>0</v>
      </c>
      <c r="O93" s="159">
        <f t="shared" si="28"/>
        <v>7338</v>
      </c>
      <c r="P93" s="159">
        <f t="shared" si="28"/>
        <v>7338</v>
      </c>
      <c r="Q93" s="159">
        <f t="shared" si="28"/>
        <v>0</v>
      </c>
      <c r="R93" s="159">
        <f t="shared" si="28"/>
        <v>0</v>
      </c>
      <c r="S93" s="180"/>
    </row>
    <row r="94" spans="1:21" ht="29.25" customHeight="1">
      <c r="A94" s="146" t="s">
        <v>32</v>
      </c>
      <c r="B94" s="142" t="s">
        <v>367</v>
      </c>
      <c r="C94" s="157"/>
      <c r="D94" s="157"/>
      <c r="E94" s="157"/>
      <c r="F94" s="157"/>
      <c r="G94" s="159">
        <f>SUM(G95:G106)</f>
        <v>7338</v>
      </c>
      <c r="H94" s="159">
        <f t="shared" ref="H94:R94" si="29">SUM(H95:H106)</f>
        <v>7338</v>
      </c>
      <c r="I94" s="159">
        <f t="shared" si="29"/>
        <v>0</v>
      </c>
      <c r="J94" s="159">
        <f t="shared" si="29"/>
        <v>0</v>
      </c>
      <c r="K94" s="159">
        <f t="shared" si="29"/>
        <v>7338</v>
      </c>
      <c r="L94" s="159">
        <f t="shared" si="29"/>
        <v>7338</v>
      </c>
      <c r="M94" s="159">
        <f t="shared" si="29"/>
        <v>0</v>
      </c>
      <c r="N94" s="159">
        <f t="shared" si="29"/>
        <v>0</v>
      </c>
      <c r="O94" s="159">
        <f t="shared" si="29"/>
        <v>7338</v>
      </c>
      <c r="P94" s="159">
        <f t="shared" si="29"/>
        <v>7338</v>
      </c>
      <c r="Q94" s="159">
        <f t="shared" si="29"/>
        <v>0</v>
      </c>
      <c r="R94" s="159">
        <f t="shared" si="29"/>
        <v>0</v>
      </c>
      <c r="S94" s="180"/>
    </row>
    <row r="95" spans="1:21" ht="35.25" customHeight="1">
      <c r="A95" s="145">
        <v>1</v>
      </c>
      <c r="B95" s="144" t="s">
        <v>256</v>
      </c>
      <c r="C95" s="145"/>
      <c r="D95" s="145" t="s">
        <v>257</v>
      </c>
      <c r="E95" s="145" t="s">
        <v>246</v>
      </c>
      <c r="F95" s="145"/>
      <c r="G95" s="158">
        <f>H95</f>
        <v>1700</v>
      </c>
      <c r="H95" s="158">
        <v>1700</v>
      </c>
      <c r="I95" s="158"/>
      <c r="J95" s="158"/>
      <c r="K95" s="158">
        <v>1700</v>
      </c>
      <c r="L95" s="158">
        <f>K95</f>
        <v>1700</v>
      </c>
      <c r="M95" s="158"/>
      <c r="N95" s="158"/>
      <c r="O95" s="158">
        <v>1700</v>
      </c>
      <c r="P95" s="158">
        <f>O95</f>
        <v>1700</v>
      </c>
      <c r="Q95" s="158"/>
      <c r="R95" s="158"/>
      <c r="S95" s="145"/>
    </row>
    <row r="96" spans="1:21" ht="37.5" customHeight="1">
      <c r="A96" s="145">
        <v>2</v>
      </c>
      <c r="B96" s="144" t="s">
        <v>258</v>
      </c>
      <c r="C96" s="145"/>
      <c r="D96" s="145" t="s">
        <v>257</v>
      </c>
      <c r="E96" s="145" t="s">
        <v>246</v>
      </c>
      <c r="F96" s="145"/>
      <c r="G96" s="158">
        <f t="shared" ref="G96:G106" si="30">H96</f>
        <v>300</v>
      </c>
      <c r="H96" s="158">
        <v>300</v>
      </c>
      <c r="I96" s="158"/>
      <c r="J96" s="158"/>
      <c r="K96" s="158">
        <v>300</v>
      </c>
      <c r="L96" s="158">
        <f t="shared" ref="L96:L100" si="31">K96</f>
        <v>300</v>
      </c>
      <c r="M96" s="158"/>
      <c r="N96" s="158"/>
      <c r="O96" s="158">
        <v>300</v>
      </c>
      <c r="P96" s="158">
        <f t="shared" ref="P96:P100" si="32">O96</f>
        <v>300</v>
      </c>
      <c r="Q96" s="158"/>
      <c r="R96" s="158"/>
      <c r="S96" s="145"/>
    </row>
    <row r="97" spans="1:20" ht="37.5" customHeight="1">
      <c r="A97" s="145">
        <v>3</v>
      </c>
      <c r="B97" s="144" t="s">
        <v>259</v>
      </c>
      <c r="C97" s="145"/>
      <c r="D97" s="145" t="s">
        <v>257</v>
      </c>
      <c r="E97" s="145" t="s">
        <v>327</v>
      </c>
      <c r="F97" s="145"/>
      <c r="G97" s="158">
        <f t="shared" si="30"/>
        <v>300</v>
      </c>
      <c r="H97" s="158">
        <v>300</v>
      </c>
      <c r="I97" s="158"/>
      <c r="J97" s="158"/>
      <c r="K97" s="158">
        <v>300</v>
      </c>
      <c r="L97" s="158">
        <f t="shared" si="31"/>
        <v>300</v>
      </c>
      <c r="M97" s="158"/>
      <c r="N97" s="158"/>
      <c r="O97" s="158">
        <v>300</v>
      </c>
      <c r="P97" s="158">
        <f t="shared" si="32"/>
        <v>300</v>
      </c>
      <c r="Q97" s="158"/>
      <c r="R97" s="158"/>
      <c r="S97" s="145"/>
    </row>
    <row r="98" spans="1:20" ht="37.5" customHeight="1">
      <c r="A98" s="145">
        <v>4</v>
      </c>
      <c r="B98" s="144" t="s">
        <v>260</v>
      </c>
      <c r="C98" s="145"/>
      <c r="D98" s="145" t="s">
        <v>257</v>
      </c>
      <c r="E98" s="145" t="s">
        <v>328</v>
      </c>
      <c r="F98" s="145"/>
      <c r="G98" s="158">
        <f t="shared" si="30"/>
        <v>300</v>
      </c>
      <c r="H98" s="158">
        <v>300</v>
      </c>
      <c r="I98" s="158"/>
      <c r="J98" s="158"/>
      <c r="K98" s="158">
        <v>300</v>
      </c>
      <c r="L98" s="158">
        <f t="shared" si="31"/>
        <v>300</v>
      </c>
      <c r="M98" s="158"/>
      <c r="N98" s="158"/>
      <c r="O98" s="158">
        <v>300</v>
      </c>
      <c r="P98" s="158">
        <f t="shared" si="32"/>
        <v>300</v>
      </c>
      <c r="Q98" s="158"/>
      <c r="R98" s="158"/>
      <c r="S98" s="145"/>
    </row>
    <row r="99" spans="1:20" ht="37.5" customHeight="1">
      <c r="A99" s="145">
        <v>5</v>
      </c>
      <c r="B99" s="144" t="s">
        <v>261</v>
      </c>
      <c r="C99" s="145"/>
      <c r="D99" s="145" t="s">
        <v>257</v>
      </c>
      <c r="E99" s="145" t="s">
        <v>329</v>
      </c>
      <c r="F99" s="145"/>
      <c r="G99" s="158">
        <f t="shared" si="30"/>
        <v>300</v>
      </c>
      <c r="H99" s="158">
        <v>300</v>
      </c>
      <c r="I99" s="158"/>
      <c r="J99" s="158"/>
      <c r="K99" s="158">
        <v>300</v>
      </c>
      <c r="L99" s="158">
        <f t="shared" si="31"/>
        <v>300</v>
      </c>
      <c r="M99" s="158"/>
      <c r="N99" s="158"/>
      <c r="O99" s="158">
        <v>300</v>
      </c>
      <c r="P99" s="158">
        <f t="shared" si="32"/>
        <v>300</v>
      </c>
      <c r="Q99" s="158"/>
      <c r="R99" s="158"/>
      <c r="S99" s="145"/>
    </row>
    <row r="100" spans="1:20" ht="39.75" customHeight="1">
      <c r="A100" s="145">
        <v>6</v>
      </c>
      <c r="B100" s="144" t="s">
        <v>262</v>
      </c>
      <c r="C100" s="145"/>
      <c r="D100" s="145" t="s">
        <v>257</v>
      </c>
      <c r="E100" s="145" t="s">
        <v>246</v>
      </c>
      <c r="F100" s="145"/>
      <c r="G100" s="158">
        <f t="shared" si="30"/>
        <v>450</v>
      </c>
      <c r="H100" s="158">
        <v>450</v>
      </c>
      <c r="I100" s="158"/>
      <c r="J100" s="158"/>
      <c r="K100" s="158">
        <v>450</v>
      </c>
      <c r="L100" s="158">
        <f t="shared" si="31"/>
        <v>450</v>
      </c>
      <c r="M100" s="158"/>
      <c r="N100" s="158"/>
      <c r="O100" s="158">
        <v>450</v>
      </c>
      <c r="P100" s="158">
        <f t="shared" si="32"/>
        <v>450</v>
      </c>
      <c r="Q100" s="158"/>
      <c r="R100" s="158"/>
      <c r="S100" s="145"/>
    </row>
    <row r="101" spans="1:20" ht="39.75" customHeight="1">
      <c r="A101" s="145">
        <v>7</v>
      </c>
      <c r="B101" s="144" t="s">
        <v>263</v>
      </c>
      <c r="C101" s="145"/>
      <c r="D101" s="145" t="s">
        <v>266</v>
      </c>
      <c r="E101" s="145" t="s">
        <v>246</v>
      </c>
      <c r="F101" s="145"/>
      <c r="G101" s="158">
        <f t="shared" si="30"/>
        <v>300</v>
      </c>
      <c r="H101" s="158">
        <v>300</v>
      </c>
      <c r="I101" s="158"/>
      <c r="J101" s="158"/>
      <c r="K101" s="158">
        <f>L101</f>
        <v>300</v>
      </c>
      <c r="L101" s="158">
        <v>300</v>
      </c>
      <c r="M101" s="158"/>
      <c r="N101" s="158"/>
      <c r="O101" s="158">
        <f>P101</f>
        <v>300</v>
      </c>
      <c r="P101" s="158">
        <f>L101</f>
        <v>300</v>
      </c>
      <c r="Q101" s="158"/>
      <c r="R101" s="158"/>
      <c r="S101" s="145"/>
    </row>
    <row r="102" spans="1:20" ht="39.75" customHeight="1">
      <c r="A102" s="145">
        <v>8</v>
      </c>
      <c r="B102" s="144" t="s">
        <v>264</v>
      </c>
      <c r="C102" s="145"/>
      <c r="D102" s="145" t="s">
        <v>247</v>
      </c>
      <c r="E102" s="145" t="s">
        <v>246</v>
      </c>
      <c r="F102" s="145"/>
      <c r="G102" s="158">
        <f t="shared" si="30"/>
        <v>300</v>
      </c>
      <c r="H102" s="158">
        <v>300</v>
      </c>
      <c r="I102" s="158"/>
      <c r="J102" s="158"/>
      <c r="K102" s="158">
        <f t="shared" ref="K102:K103" si="33">L102</f>
        <v>300</v>
      </c>
      <c r="L102" s="158">
        <v>300</v>
      </c>
      <c r="M102" s="158"/>
      <c r="N102" s="158"/>
      <c r="O102" s="158">
        <f t="shared" ref="O102:O103" si="34">P102</f>
        <v>300</v>
      </c>
      <c r="P102" s="158">
        <f t="shared" ref="P102:P103" si="35">L102</f>
        <v>300</v>
      </c>
      <c r="Q102" s="158"/>
      <c r="R102" s="158"/>
      <c r="S102" s="145"/>
    </row>
    <row r="103" spans="1:20" ht="39.75" customHeight="1">
      <c r="A103" s="145">
        <v>9</v>
      </c>
      <c r="B103" s="144" t="s">
        <v>265</v>
      </c>
      <c r="C103" s="145"/>
      <c r="D103" s="145" t="s">
        <v>248</v>
      </c>
      <c r="E103" s="145" t="s">
        <v>246</v>
      </c>
      <c r="F103" s="145"/>
      <c r="G103" s="158">
        <f>H103</f>
        <v>300</v>
      </c>
      <c r="H103" s="158">
        <v>300</v>
      </c>
      <c r="I103" s="158"/>
      <c r="J103" s="158"/>
      <c r="K103" s="158">
        <f t="shared" si="33"/>
        <v>300</v>
      </c>
      <c r="L103" s="158">
        <v>300</v>
      </c>
      <c r="M103" s="158"/>
      <c r="N103" s="158"/>
      <c r="O103" s="158">
        <f t="shared" si="34"/>
        <v>300</v>
      </c>
      <c r="P103" s="158">
        <f t="shared" si="35"/>
        <v>300</v>
      </c>
      <c r="Q103" s="158"/>
      <c r="R103" s="158"/>
      <c r="S103" s="145"/>
    </row>
    <row r="104" spans="1:20" ht="36.75" customHeight="1">
      <c r="A104" s="145">
        <v>10</v>
      </c>
      <c r="B104" s="144" t="s">
        <v>330</v>
      </c>
      <c r="C104" s="145"/>
      <c r="D104" s="145" t="s">
        <v>248</v>
      </c>
      <c r="E104" s="145" t="s">
        <v>246</v>
      </c>
      <c r="F104" s="145"/>
      <c r="G104" s="158">
        <f t="shared" si="30"/>
        <v>544</v>
      </c>
      <c r="H104" s="158">
        <v>544</v>
      </c>
      <c r="I104" s="158"/>
      <c r="J104" s="158"/>
      <c r="K104" s="158">
        <v>544</v>
      </c>
      <c r="L104" s="158">
        <f>K104</f>
        <v>544</v>
      </c>
      <c r="M104" s="158"/>
      <c r="N104" s="158"/>
      <c r="O104" s="158">
        <f>+K104</f>
        <v>544</v>
      </c>
      <c r="P104" s="158">
        <f>O104</f>
        <v>544</v>
      </c>
      <c r="Q104" s="160"/>
      <c r="R104" s="160"/>
      <c r="S104" s="145"/>
    </row>
    <row r="105" spans="1:20" ht="33" customHeight="1">
      <c r="A105" s="145">
        <v>11</v>
      </c>
      <c r="B105" s="144" t="s">
        <v>331</v>
      </c>
      <c r="C105" s="145"/>
      <c r="D105" s="145" t="s">
        <v>247</v>
      </c>
      <c r="E105" s="145" t="s">
        <v>246</v>
      </c>
      <c r="F105" s="145"/>
      <c r="G105" s="158">
        <f t="shared" si="30"/>
        <v>544</v>
      </c>
      <c r="H105" s="158">
        <v>544</v>
      </c>
      <c r="I105" s="158"/>
      <c r="J105" s="158"/>
      <c r="K105" s="158">
        <v>544</v>
      </c>
      <c r="L105" s="158">
        <f>K105</f>
        <v>544</v>
      </c>
      <c r="M105" s="158"/>
      <c r="N105" s="158"/>
      <c r="O105" s="158">
        <f>+K105</f>
        <v>544</v>
      </c>
      <c r="P105" s="158">
        <f>O105</f>
        <v>544</v>
      </c>
      <c r="Q105" s="160"/>
      <c r="R105" s="160"/>
      <c r="S105" s="145"/>
    </row>
    <row r="106" spans="1:20" ht="33" customHeight="1">
      <c r="A106" s="145">
        <v>12</v>
      </c>
      <c r="B106" s="144" t="s">
        <v>362</v>
      </c>
      <c r="C106" s="145"/>
      <c r="D106" s="145" t="s">
        <v>266</v>
      </c>
      <c r="E106" s="145">
        <v>2021</v>
      </c>
      <c r="F106" s="145"/>
      <c r="G106" s="158">
        <f t="shared" si="30"/>
        <v>2000</v>
      </c>
      <c r="H106" s="158">
        <v>2000</v>
      </c>
      <c r="I106" s="158"/>
      <c r="J106" s="158"/>
      <c r="K106" s="158">
        <f>L106</f>
        <v>2000</v>
      </c>
      <c r="L106" s="158">
        <v>2000</v>
      </c>
      <c r="M106" s="158"/>
      <c r="N106" s="158"/>
      <c r="O106" s="158">
        <v>2000</v>
      </c>
      <c r="P106" s="158">
        <v>2000</v>
      </c>
      <c r="Q106" s="160"/>
      <c r="R106" s="160"/>
      <c r="S106" s="145"/>
    </row>
    <row r="107" spans="1:20" s="155" customFormat="1" ht="27.75" customHeight="1">
      <c r="A107" s="157" t="s">
        <v>83</v>
      </c>
      <c r="B107" s="157" t="s">
        <v>81</v>
      </c>
      <c r="C107" s="157"/>
      <c r="D107" s="157"/>
      <c r="E107" s="157"/>
      <c r="F107" s="157"/>
      <c r="G107" s="159">
        <f>G108+G112</f>
        <v>174599</v>
      </c>
      <c r="H107" s="159">
        <f t="shared" ref="H107:R107" si="36">H108+H112</f>
        <v>154330</v>
      </c>
      <c r="I107" s="159">
        <f t="shared" si="36"/>
        <v>61847.328074999998</v>
      </c>
      <c r="J107" s="159">
        <f t="shared" si="36"/>
        <v>61847.328074999998</v>
      </c>
      <c r="K107" s="159">
        <f t="shared" si="36"/>
        <v>53482.671925000002</v>
      </c>
      <c r="L107" s="159">
        <f t="shared" si="36"/>
        <v>53482.671925000002</v>
      </c>
      <c r="M107" s="159">
        <f t="shared" si="36"/>
        <v>0</v>
      </c>
      <c r="N107" s="159">
        <f t="shared" si="36"/>
        <v>0</v>
      </c>
      <c r="O107" s="159">
        <f t="shared" si="36"/>
        <v>53482.671925000002</v>
      </c>
      <c r="P107" s="159">
        <f t="shared" si="36"/>
        <v>53482.671925000002</v>
      </c>
      <c r="Q107" s="159">
        <f t="shared" si="36"/>
        <v>0</v>
      </c>
      <c r="R107" s="159">
        <f t="shared" si="36"/>
        <v>0</v>
      </c>
      <c r="S107" s="180"/>
      <c r="T107" s="195"/>
    </row>
    <row r="108" spans="1:20" ht="21.95" customHeight="1">
      <c r="A108" s="157" t="s">
        <v>20</v>
      </c>
      <c r="B108" s="157" t="s">
        <v>46</v>
      </c>
      <c r="C108" s="157"/>
      <c r="D108" s="157"/>
      <c r="E108" s="157"/>
      <c r="F108" s="157"/>
      <c r="G108" s="159">
        <f>SUM(G109:G111)</f>
        <v>44143</v>
      </c>
      <c r="H108" s="159">
        <f t="shared" ref="H108:R108" si="37">SUM(H109:H111)</f>
        <v>39000</v>
      </c>
      <c r="I108" s="159">
        <f t="shared" si="37"/>
        <v>0</v>
      </c>
      <c r="J108" s="159">
        <f t="shared" si="37"/>
        <v>0</v>
      </c>
      <c r="K108" s="159">
        <f t="shared" si="37"/>
        <v>6000</v>
      </c>
      <c r="L108" s="159">
        <f t="shared" si="37"/>
        <v>6000</v>
      </c>
      <c r="M108" s="159">
        <f t="shared" si="37"/>
        <v>0</v>
      </c>
      <c r="N108" s="159">
        <f t="shared" si="37"/>
        <v>0</v>
      </c>
      <c r="O108" s="159">
        <f t="shared" si="37"/>
        <v>6000</v>
      </c>
      <c r="P108" s="159">
        <f t="shared" si="37"/>
        <v>6000</v>
      </c>
      <c r="Q108" s="159">
        <f t="shared" si="37"/>
        <v>0</v>
      </c>
      <c r="R108" s="159">
        <f t="shared" si="37"/>
        <v>0</v>
      </c>
      <c r="S108" s="180"/>
    </row>
    <row r="109" spans="1:20" ht="63.75">
      <c r="A109" s="145">
        <v>1</v>
      </c>
      <c r="B109" s="150" t="s">
        <v>505</v>
      </c>
      <c r="C109" s="145"/>
      <c r="D109" s="145" t="s">
        <v>266</v>
      </c>
      <c r="E109" s="145" t="s">
        <v>399</v>
      </c>
      <c r="F109" s="145"/>
      <c r="G109" s="158">
        <v>17143</v>
      </c>
      <c r="H109" s="158">
        <v>12000</v>
      </c>
      <c r="I109" s="158"/>
      <c r="J109" s="158"/>
      <c r="K109" s="158">
        <v>2000</v>
      </c>
      <c r="L109" s="158">
        <v>2000</v>
      </c>
      <c r="M109" s="158"/>
      <c r="N109" s="158"/>
      <c r="O109" s="158">
        <v>2000</v>
      </c>
      <c r="P109" s="158">
        <v>2000</v>
      </c>
      <c r="Q109" s="158"/>
      <c r="R109" s="158"/>
      <c r="S109" s="145" t="s">
        <v>487</v>
      </c>
    </row>
    <row r="110" spans="1:20" ht="25.5">
      <c r="A110" s="145">
        <v>2</v>
      </c>
      <c r="B110" s="150" t="s">
        <v>493</v>
      </c>
      <c r="C110" s="145"/>
      <c r="D110" s="145" t="s">
        <v>266</v>
      </c>
      <c r="E110" s="145" t="s">
        <v>399</v>
      </c>
      <c r="F110" s="145"/>
      <c r="G110" s="158">
        <v>15000</v>
      </c>
      <c r="H110" s="158">
        <v>15000</v>
      </c>
      <c r="I110" s="158"/>
      <c r="J110" s="158"/>
      <c r="K110" s="158">
        <v>2000</v>
      </c>
      <c r="L110" s="158">
        <v>2000</v>
      </c>
      <c r="M110" s="158"/>
      <c r="N110" s="158"/>
      <c r="O110" s="158">
        <v>2000</v>
      </c>
      <c r="P110" s="158">
        <v>2000</v>
      </c>
      <c r="Q110" s="158"/>
      <c r="R110" s="158"/>
      <c r="S110" s="145"/>
    </row>
    <row r="111" spans="1:20" s="172" customFormat="1" ht="25.5">
      <c r="A111" s="173">
        <v>3</v>
      </c>
      <c r="B111" s="182" t="s">
        <v>498</v>
      </c>
      <c r="C111" s="173"/>
      <c r="D111" s="173" t="s">
        <v>499</v>
      </c>
      <c r="E111" s="173" t="s">
        <v>494</v>
      </c>
      <c r="F111" s="173"/>
      <c r="G111" s="174">
        <v>12000</v>
      </c>
      <c r="H111" s="174">
        <v>12000</v>
      </c>
      <c r="I111" s="174"/>
      <c r="J111" s="174"/>
      <c r="K111" s="174">
        <v>2000</v>
      </c>
      <c r="L111" s="174">
        <v>2000</v>
      </c>
      <c r="M111" s="174"/>
      <c r="N111" s="174"/>
      <c r="O111" s="174">
        <v>2000</v>
      </c>
      <c r="P111" s="174">
        <v>2000</v>
      </c>
      <c r="Q111" s="174"/>
      <c r="R111" s="174"/>
      <c r="S111" s="173" t="s">
        <v>497</v>
      </c>
    </row>
    <row r="112" spans="1:20" ht="27.95" customHeight="1">
      <c r="A112" s="157" t="s">
        <v>21</v>
      </c>
      <c r="B112" s="157" t="s">
        <v>337</v>
      </c>
      <c r="C112" s="157"/>
      <c r="D112" s="157"/>
      <c r="E112" s="157"/>
      <c r="F112" s="157"/>
      <c r="G112" s="159">
        <f>G113+G116</f>
        <v>130456</v>
      </c>
      <c r="H112" s="159">
        <f t="shared" ref="H112:R112" si="38">H113+H116</f>
        <v>115330</v>
      </c>
      <c r="I112" s="159">
        <f t="shared" si="38"/>
        <v>61847.328074999998</v>
      </c>
      <c r="J112" s="159">
        <f t="shared" si="38"/>
        <v>61847.328074999998</v>
      </c>
      <c r="K112" s="159">
        <f t="shared" si="38"/>
        <v>47482.671925000002</v>
      </c>
      <c r="L112" s="159">
        <f t="shared" si="38"/>
        <v>47482.671925000002</v>
      </c>
      <c r="M112" s="159">
        <f t="shared" si="38"/>
        <v>0</v>
      </c>
      <c r="N112" s="159">
        <f t="shared" si="38"/>
        <v>0</v>
      </c>
      <c r="O112" s="159">
        <f t="shared" si="38"/>
        <v>47482.671925000002</v>
      </c>
      <c r="P112" s="159">
        <f t="shared" si="38"/>
        <v>47482.671925000002</v>
      </c>
      <c r="Q112" s="159">
        <f t="shared" si="38"/>
        <v>0</v>
      </c>
      <c r="R112" s="159">
        <f t="shared" si="38"/>
        <v>0</v>
      </c>
      <c r="S112" s="180"/>
    </row>
    <row r="113" spans="1:20" ht="27.95" customHeight="1">
      <c r="A113" s="146" t="s">
        <v>32</v>
      </c>
      <c r="B113" s="142" t="s">
        <v>49</v>
      </c>
      <c r="C113" s="157"/>
      <c r="D113" s="157"/>
      <c r="E113" s="157"/>
      <c r="F113" s="157"/>
      <c r="G113" s="159">
        <f>G114+G115</f>
        <v>86313</v>
      </c>
      <c r="H113" s="159">
        <f t="shared" ref="H113" si="39">H114+H115</f>
        <v>76330</v>
      </c>
      <c r="I113" s="159">
        <f>I114+I115</f>
        <v>61847.328074999998</v>
      </c>
      <c r="J113" s="159">
        <f t="shared" ref="J113:R113" si="40">J114+J115</f>
        <v>61847.328074999998</v>
      </c>
      <c r="K113" s="159">
        <f t="shared" si="40"/>
        <v>14482.671924999999</v>
      </c>
      <c r="L113" s="159">
        <f t="shared" si="40"/>
        <v>14482.671924999999</v>
      </c>
      <c r="M113" s="159">
        <f t="shared" si="40"/>
        <v>0</v>
      </c>
      <c r="N113" s="159">
        <f t="shared" si="40"/>
        <v>0</v>
      </c>
      <c r="O113" s="159">
        <f t="shared" si="40"/>
        <v>14482.671924999999</v>
      </c>
      <c r="P113" s="159">
        <f t="shared" si="40"/>
        <v>14482.671924999999</v>
      </c>
      <c r="Q113" s="159">
        <f t="shared" si="40"/>
        <v>0</v>
      </c>
      <c r="R113" s="159">
        <f t="shared" si="40"/>
        <v>0</v>
      </c>
      <c r="S113" s="180"/>
    </row>
    <row r="114" spans="1:20" ht="64.5" customHeight="1">
      <c r="A114" s="145">
        <v>1</v>
      </c>
      <c r="B114" s="150" t="s">
        <v>400</v>
      </c>
      <c r="C114" s="145">
        <v>7592943</v>
      </c>
      <c r="D114" s="145" t="s">
        <v>266</v>
      </c>
      <c r="E114" s="145" t="s">
        <v>402</v>
      </c>
      <c r="F114" s="145" t="s">
        <v>403</v>
      </c>
      <c r="G114" s="158">
        <v>41875</v>
      </c>
      <c r="H114" s="158">
        <v>38580</v>
      </c>
      <c r="I114" s="158">
        <f>22456+7200</f>
        <v>29656</v>
      </c>
      <c r="J114" s="158">
        <f>22456+7200</f>
        <v>29656</v>
      </c>
      <c r="K114" s="158">
        <v>8924</v>
      </c>
      <c r="L114" s="158">
        <v>8924</v>
      </c>
      <c r="M114" s="158"/>
      <c r="N114" s="158"/>
      <c r="O114" s="158">
        <f>P114</f>
        <v>8924</v>
      </c>
      <c r="P114" s="158">
        <f>16124-7200</f>
        <v>8924</v>
      </c>
      <c r="Q114" s="158"/>
      <c r="R114" s="158"/>
      <c r="S114" s="145" t="s">
        <v>500</v>
      </c>
    </row>
    <row r="115" spans="1:20" ht="64.5" customHeight="1">
      <c r="A115" s="145">
        <v>2</v>
      </c>
      <c r="B115" s="150" t="s">
        <v>401</v>
      </c>
      <c r="C115" s="145">
        <v>7713157</v>
      </c>
      <c r="D115" s="145" t="s">
        <v>257</v>
      </c>
      <c r="E115" s="145" t="s">
        <v>402</v>
      </c>
      <c r="F115" s="145" t="s">
        <v>404</v>
      </c>
      <c r="G115" s="158">
        <v>44438</v>
      </c>
      <c r="H115" s="158">
        <v>37750</v>
      </c>
      <c r="I115" s="158">
        <f>20191.328075+12000</f>
        <v>32191.328075000001</v>
      </c>
      <c r="J115" s="158">
        <f>20191.328075+12000</f>
        <v>32191.328075000001</v>
      </c>
      <c r="K115" s="158">
        <v>5558.6719249999987</v>
      </c>
      <c r="L115" s="158">
        <v>5558.6719249999987</v>
      </c>
      <c r="M115" s="158"/>
      <c r="N115" s="158"/>
      <c r="O115" s="158">
        <f>P115</f>
        <v>5558.6719249999987</v>
      </c>
      <c r="P115" s="158">
        <f>17558.671925-10000-2000</f>
        <v>5558.6719249999987</v>
      </c>
      <c r="Q115" s="158"/>
      <c r="R115" s="158"/>
      <c r="S115" s="145" t="s">
        <v>501</v>
      </c>
    </row>
    <row r="116" spans="1:20" ht="27.95" customHeight="1">
      <c r="A116" s="146" t="s">
        <v>48</v>
      </c>
      <c r="B116" s="142" t="s">
        <v>367</v>
      </c>
      <c r="C116" s="157"/>
      <c r="D116" s="157"/>
      <c r="E116" s="157"/>
      <c r="F116" s="157"/>
      <c r="G116" s="159">
        <f>SUM(G117:G119)</f>
        <v>44143</v>
      </c>
      <c r="H116" s="159">
        <f t="shared" ref="H116:R116" si="41">SUM(H117:H119)</f>
        <v>39000</v>
      </c>
      <c r="I116" s="159">
        <f t="shared" si="41"/>
        <v>0</v>
      </c>
      <c r="J116" s="159">
        <f t="shared" si="41"/>
        <v>0</v>
      </c>
      <c r="K116" s="159">
        <f t="shared" si="41"/>
        <v>33000</v>
      </c>
      <c r="L116" s="159">
        <f t="shared" si="41"/>
        <v>33000</v>
      </c>
      <c r="M116" s="159">
        <f t="shared" si="41"/>
        <v>0</v>
      </c>
      <c r="N116" s="159">
        <f t="shared" si="41"/>
        <v>0</v>
      </c>
      <c r="O116" s="159">
        <f t="shared" si="41"/>
        <v>33000</v>
      </c>
      <c r="P116" s="159">
        <f t="shared" si="41"/>
        <v>33000</v>
      </c>
      <c r="Q116" s="159">
        <f t="shared" si="41"/>
        <v>0</v>
      </c>
      <c r="R116" s="159">
        <f t="shared" si="41"/>
        <v>0</v>
      </c>
      <c r="S116" s="180"/>
    </row>
    <row r="117" spans="1:20" ht="75" customHeight="1">
      <c r="A117" s="145">
        <v>1</v>
      </c>
      <c r="B117" s="150" t="s">
        <v>505</v>
      </c>
      <c r="C117" s="145"/>
      <c r="D117" s="145" t="s">
        <v>266</v>
      </c>
      <c r="E117" s="145" t="s">
        <v>399</v>
      </c>
      <c r="F117" s="145"/>
      <c r="G117" s="158">
        <v>17143</v>
      </c>
      <c r="H117" s="158">
        <v>12000</v>
      </c>
      <c r="I117" s="158"/>
      <c r="J117" s="158"/>
      <c r="K117" s="158">
        <v>10000</v>
      </c>
      <c r="L117" s="158">
        <v>10000</v>
      </c>
      <c r="M117" s="158"/>
      <c r="N117" s="158"/>
      <c r="O117" s="158">
        <v>10000</v>
      </c>
      <c r="P117" s="158">
        <v>10000</v>
      </c>
      <c r="Q117" s="158"/>
      <c r="R117" s="158"/>
      <c r="S117" s="145" t="s">
        <v>487</v>
      </c>
    </row>
    <row r="118" spans="1:20" ht="25.5">
      <c r="A118" s="145">
        <v>2</v>
      </c>
      <c r="B118" s="150" t="s">
        <v>493</v>
      </c>
      <c r="C118" s="145"/>
      <c r="D118" s="145" t="s">
        <v>266</v>
      </c>
      <c r="E118" s="145" t="s">
        <v>494</v>
      </c>
      <c r="F118" s="145"/>
      <c r="G118" s="158">
        <v>15000</v>
      </c>
      <c r="H118" s="158">
        <v>15000</v>
      </c>
      <c r="I118" s="158"/>
      <c r="J118" s="158"/>
      <c r="K118" s="158">
        <v>13000</v>
      </c>
      <c r="L118" s="158">
        <v>13000</v>
      </c>
      <c r="M118" s="158"/>
      <c r="N118" s="158"/>
      <c r="O118" s="158">
        <v>13000</v>
      </c>
      <c r="P118" s="158">
        <v>13000</v>
      </c>
      <c r="Q118" s="158"/>
      <c r="R118" s="158"/>
      <c r="S118" s="145"/>
    </row>
    <row r="119" spans="1:20" s="172" customFormat="1" ht="25.5">
      <c r="A119" s="173">
        <v>3</v>
      </c>
      <c r="B119" s="182" t="s">
        <v>498</v>
      </c>
      <c r="C119" s="173"/>
      <c r="D119" s="173" t="s">
        <v>499</v>
      </c>
      <c r="E119" s="173" t="s">
        <v>494</v>
      </c>
      <c r="F119" s="173"/>
      <c r="G119" s="174">
        <v>12000</v>
      </c>
      <c r="H119" s="174">
        <v>12000</v>
      </c>
      <c r="I119" s="174"/>
      <c r="J119" s="174"/>
      <c r="K119" s="174">
        <v>10000</v>
      </c>
      <c r="L119" s="174">
        <v>10000</v>
      </c>
      <c r="M119" s="174"/>
      <c r="N119" s="174"/>
      <c r="O119" s="174">
        <v>10000</v>
      </c>
      <c r="P119" s="174">
        <v>10000</v>
      </c>
      <c r="Q119" s="174"/>
      <c r="R119" s="174"/>
      <c r="S119" s="173" t="s">
        <v>497</v>
      </c>
    </row>
    <row r="120" spans="1:20" s="155" customFormat="1" ht="21.95" customHeight="1">
      <c r="A120" s="157" t="s">
        <v>74</v>
      </c>
      <c r="B120" s="157" t="s">
        <v>72</v>
      </c>
      <c r="C120" s="157"/>
      <c r="D120" s="157"/>
      <c r="E120" s="157"/>
      <c r="F120" s="157"/>
      <c r="G120" s="159">
        <f>G121+G122</f>
        <v>211416.095</v>
      </c>
      <c r="H120" s="159">
        <f t="shared" ref="H120:R120" si="42">H121+H122</f>
        <v>211416.095</v>
      </c>
      <c r="I120" s="159">
        <f t="shared" si="42"/>
        <v>22059.124919000002</v>
      </c>
      <c r="J120" s="159">
        <f t="shared" si="42"/>
        <v>22059.124919000002</v>
      </c>
      <c r="K120" s="159">
        <f t="shared" si="42"/>
        <v>190329.370081</v>
      </c>
      <c r="L120" s="159">
        <f t="shared" si="42"/>
        <v>190329.370081</v>
      </c>
      <c r="M120" s="159">
        <f t="shared" si="42"/>
        <v>0</v>
      </c>
      <c r="N120" s="159">
        <f t="shared" si="42"/>
        <v>0</v>
      </c>
      <c r="O120" s="159">
        <f t="shared" si="42"/>
        <v>190329.370081</v>
      </c>
      <c r="P120" s="159">
        <f t="shared" si="42"/>
        <v>190329.370081</v>
      </c>
      <c r="Q120" s="159">
        <f t="shared" si="42"/>
        <v>0</v>
      </c>
      <c r="R120" s="159">
        <f t="shared" si="42"/>
        <v>0</v>
      </c>
      <c r="S120" s="180"/>
      <c r="T120" s="195"/>
    </row>
    <row r="121" spans="1:20" ht="21.95" customHeight="1">
      <c r="A121" s="157" t="s">
        <v>20</v>
      </c>
      <c r="B121" s="157" t="s">
        <v>46</v>
      </c>
      <c r="C121" s="157"/>
      <c r="D121" s="157"/>
      <c r="E121" s="157"/>
      <c r="F121" s="157"/>
      <c r="G121" s="159">
        <v>0</v>
      </c>
      <c r="H121" s="159">
        <v>0</v>
      </c>
      <c r="I121" s="159">
        <v>0</v>
      </c>
      <c r="J121" s="159">
        <v>0</v>
      </c>
      <c r="K121" s="159">
        <v>0</v>
      </c>
      <c r="L121" s="159">
        <v>0</v>
      </c>
      <c r="M121" s="159">
        <v>0</v>
      </c>
      <c r="N121" s="159">
        <v>0</v>
      </c>
      <c r="O121" s="159">
        <v>0</v>
      </c>
      <c r="P121" s="159">
        <v>0</v>
      </c>
      <c r="Q121" s="159">
        <v>0</v>
      </c>
      <c r="R121" s="159">
        <v>0</v>
      </c>
      <c r="S121" s="180"/>
    </row>
    <row r="122" spans="1:20" ht="27.95" customHeight="1">
      <c r="A122" s="157" t="s">
        <v>69</v>
      </c>
      <c r="B122" s="157" t="s">
        <v>57</v>
      </c>
      <c r="C122" s="157"/>
      <c r="D122" s="157"/>
      <c r="E122" s="157"/>
      <c r="F122" s="157"/>
      <c r="G122" s="159">
        <f t="shared" ref="G122:R122" si="43">G123+G131</f>
        <v>211416.095</v>
      </c>
      <c r="H122" s="159">
        <f t="shared" si="43"/>
        <v>211416.095</v>
      </c>
      <c r="I122" s="159">
        <f t="shared" si="43"/>
        <v>22059.124919000002</v>
      </c>
      <c r="J122" s="159">
        <f t="shared" si="43"/>
        <v>22059.124919000002</v>
      </c>
      <c r="K122" s="159">
        <f t="shared" si="43"/>
        <v>190329.370081</v>
      </c>
      <c r="L122" s="159">
        <f t="shared" si="43"/>
        <v>190329.370081</v>
      </c>
      <c r="M122" s="159">
        <f t="shared" si="43"/>
        <v>0</v>
      </c>
      <c r="N122" s="159">
        <f t="shared" si="43"/>
        <v>0</v>
      </c>
      <c r="O122" s="159">
        <f t="shared" si="43"/>
        <v>190329.370081</v>
      </c>
      <c r="P122" s="159">
        <f t="shared" si="43"/>
        <v>190329.370081</v>
      </c>
      <c r="Q122" s="159">
        <f t="shared" si="43"/>
        <v>0</v>
      </c>
      <c r="R122" s="159">
        <f t="shared" si="43"/>
        <v>0</v>
      </c>
      <c r="S122" s="180"/>
    </row>
    <row r="123" spans="1:20" ht="27.95" customHeight="1">
      <c r="A123" s="146" t="s">
        <v>32</v>
      </c>
      <c r="B123" s="142" t="s">
        <v>49</v>
      </c>
      <c r="C123" s="157"/>
      <c r="D123" s="157"/>
      <c r="E123" s="157"/>
      <c r="F123" s="157"/>
      <c r="G123" s="159">
        <f t="shared" ref="G123:R123" si="44">SUM(G124:G130)</f>
        <v>131428.095</v>
      </c>
      <c r="H123" s="159">
        <f t="shared" si="44"/>
        <v>131428.095</v>
      </c>
      <c r="I123" s="159">
        <f t="shared" si="44"/>
        <v>21086.724919</v>
      </c>
      <c r="J123" s="159">
        <f t="shared" si="44"/>
        <v>21086.724919</v>
      </c>
      <c r="K123" s="159">
        <f t="shared" si="44"/>
        <v>110341.370081</v>
      </c>
      <c r="L123" s="159">
        <f t="shared" si="44"/>
        <v>110341.370081</v>
      </c>
      <c r="M123" s="159">
        <f t="shared" si="44"/>
        <v>0</v>
      </c>
      <c r="N123" s="159">
        <f t="shared" si="44"/>
        <v>0</v>
      </c>
      <c r="O123" s="159">
        <f t="shared" si="44"/>
        <v>110341.370081</v>
      </c>
      <c r="P123" s="159">
        <f t="shared" si="44"/>
        <v>110341.370081</v>
      </c>
      <c r="Q123" s="159">
        <f t="shared" si="44"/>
        <v>0</v>
      </c>
      <c r="R123" s="159">
        <f t="shared" si="44"/>
        <v>0</v>
      </c>
      <c r="S123" s="180"/>
    </row>
    <row r="124" spans="1:20" ht="35.25" customHeight="1">
      <c r="A124" s="143">
        <v>1</v>
      </c>
      <c r="B124" s="144" t="s">
        <v>252</v>
      </c>
      <c r="C124" s="145">
        <v>7813033</v>
      </c>
      <c r="D124" s="145" t="s">
        <v>332</v>
      </c>
      <c r="E124" s="145" t="s">
        <v>315</v>
      </c>
      <c r="F124" s="145" t="s">
        <v>463</v>
      </c>
      <c r="G124" s="158">
        <v>10000</v>
      </c>
      <c r="H124" s="158">
        <v>10000</v>
      </c>
      <c r="I124" s="158">
        <f>J124</f>
        <v>2591.313975</v>
      </c>
      <c r="J124" s="158">
        <v>2591.313975</v>
      </c>
      <c r="K124" s="158">
        <f>L124</f>
        <v>7408.686025</v>
      </c>
      <c r="L124" s="158">
        <f>H124-J124</f>
        <v>7408.686025</v>
      </c>
      <c r="M124" s="158"/>
      <c r="N124" s="158"/>
      <c r="O124" s="158">
        <v>7408.686025</v>
      </c>
      <c r="P124" s="158">
        <v>7408.686025</v>
      </c>
      <c r="Q124" s="158"/>
      <c r="R124" s="158"/>
      <c r="S124" s="145"/>
    </row>
    <row r="125" spans="1:20" ht="35.25" customHeight="1">
      <c r="A125" s="143">
        <v>2</v>
      </c>
      <c r="B125" s="144" t="s">
        <v>408</v>
      </c>
      <c r="C125" s="145">
        <v>7778471</v>
      </c>
      <c r="D125" s="145" t="s">
        <v>409</v>
      </c>
      <c r="E125" s="145" t="s">
        <v>315</v>
      </c>
      <c r="F125" s="145" t="s">
        <v>464</v>
      </c>
      <c r="G125" s="158">
        <v>2500</v>
      </c>
      <c r="H125" s="158">
        <v>2500</v>
      </c>
      <c r="I125" s="158">
        <f>J125</f>
        <v>173.50399999999999</v>
      </c>
      <c r="J125" s="158">
        <f>200-26.496</f>
        <v>173.50399999999999</v>
      </c>
      <c r="K125" s="158">
        <f>L125</f>
        <v>2326.4960000000001</v>
      </c>
      <c r="L125" s="158">
        <f>H125-J125</f>
        <v>2326.4960000000001</v>
      </c>
      <c r="M125" s="158"/>
      <c r="N125" s="158"/>
      <c r="O125" s="158">
        <v>2326.4960000000001</v>
      </c>
      <c r="P125" s="158">
        <v>2326.4960000000001</v>
      </c>
      <c r="Q125" s="158"/>
      <c r="R125" s="158"/>
      <c r="S125" s="145"/>
    </row>
    <row r="126" spans="1:20" ht="35.25" customHeight="1">
      <c r="A126" s="143">
        <v>3</v>
      </c>
      <c r="B126" s="144" t="s">
        <v>377</v>
      </c>
      <c r="C126" s="145">
        <v>7828198</v>
      </c>
      <c r="D126" s="145" t="s">
        <v>332</v>
      </c>
      <c r="E126" s="145" t="s">
        <v>315</v>
      </c>
      <c r="F126" s="145" t="s">
        <v>465</v>
      </c>
      <c r="G126" s="158">
        <v>14100</v>
      </c>
      <c r="H126" s="158">
        <v>14100</v>
      </c>
      <c r="I126" s="158">
        <f>J126</f>
        <v>10222.639000000001</v>
      </c>
      <c r="J126" s="158">
        <f>6545+1381.949+2295.69</f>
        <v>10222.639000000001</v>
      </c>
      <c r="K126" s="158">
        <f>L126</f>
        <v>3877.360999999999</v>
      </c>
      <c r="L126" s="158">
        <f>H126-J126</f>
        <v>3877.360999999999</v>
      </c>
      <c r="M126" s="158"/>
      <c r="N126" s="158"/>
      <c r="O126" s="158">
        <v>3877.360999999999</v>
      </c>
      <c r="P126" s="158">
        <v>3877.360999999999</v>
      </c>
      <c r="Q126" s="158"/>
      <c r="R126" s="158"/>
      <c r="S126" s="145" t="s">
        <v>502</v>
      </c>
    </row>
    <row r="127" spans="1:20" ht="35.25" customHeight="1">
      <c r="A127" s="143">
        <v>4</v>
      </c>
      <c r="B127" s="144" t="s">
        <v>253</v>
      </c>
      <c r="C127" s="145">
        <v>7787810</v>
      </c>
      <c r="D127" s="145" t="s">
        <v>332</v>
      </c>
      <c r="E127" s="145" t="s">
        <v>399</v>
      </c>
      <c r="F127" s="145" t="s">
        <v>466</v>
      </c>
      <c r="G127" s="158">
        <v>9440.0949999999993</v>
      </c>
      <c r="H127" s="158">
        <v>9440.0949999999993</v>
      </c>
      <c r="I127" s="158">
        <v>132.71797599999999</v>
      </c>
      <c r="J127" s="158">
        <v>132.71797599999999</v>
      </c>
      <c r="K127" s="158">
        <v>9307.3770239999994</v>
      </c>
      <c r="L127" s="158">
        <v>9307.3770239999994</v>
      </c>
      <c r="M127" s="158"/>
      <c r="N127" s="158"/>
      <c r="O127" s="158">
        <v>9307.3770239999994</v>
      </c>
      <c r="P127" s="158">
        <v>9307.3770239999994</v>
      </c>
      <c r="Q127" s="158"/>
      <c r="R127" s="158"/>
      <c r="S127" s="145"/>
    </row>
    <row r="128" spans="1:20" ht="35.25" customHeight="1">
      <c r="A128" s="143">
        <v>5</v>
      </c>
      <c r="B128" s="144" t="s">
        <v>254</v>
      </c>
      <c r="C128" s="145"/>
      <c r="D128" s="145" t="s">
        <v>332</v>
      </c>
      <c r="E128" s="145" t="s">
        <v>399</v>
      </c>
      <c r="F128" s="145" t="s">
        <v>467</v>
      </c>
      <c r="G128" s="158">
        <v>12000</v>
      </c>
      <c r="H128" s="158">
        <v>12000</v>
      </c>
      <c r="I128" s="158">
        <v>0</v>
      </c>
      <c r="J128" s="158">
        <v>0</v>
      </c>
      <c r="K128" s="158">
        <v>12000</v>
      </c>
      <c r="L128" s="158">
        <v>12000</v>
      </c>
      <c r="M128" s="158"/>
      <c r="N128" s="158"/>
      <c r="O128" s="158">
        <v>12000</v>
      </c>
      <c r="P128" s="158">
        <v>12000</v>
      </c>
      <c r="Q128" s="158"/>
      <c r="R128" s="158"/>
      <c r="S128" s="145"/>
    </row>
    <row r="129" spans="1:20" ht="40.5" customHeight="1">
      <c r="A129" s="143">
        <v>6</v>
      </c>
      <c r="B129" s="144" t="s">
        <v>503</v>
      </c>
      <c r="C129" s="145"/>
      <c r="D129" s="145" t="s">
        <v>332</v>
      </c>
      <c r="E129" s="145" t="s">
        <v>494</v>
      </c>
      <c r="F129" s="145" t="s">
        <v>504</v>
      </c>
      <c r="G129" s="158">
        <v>4200</v>
      </c>
      <c r="H129" s="158">
        <v>4200</v>
      </c>
      <c r="I129" s="158">
        <f>J129</f>
        <v>3141.292007</v>
      </c>
      <c r="J129" s="158">
        <v>3141.292007</v>
      </c>
      <c r="K129" s="158">
        <f t="shared" ref="K129:K130" si="45">L129</f>
        <v>1058.707993</v>
      </c>
      <c r="L129" s="158">
        <f t="shared" ref="L129:L130" si="46">H129-J129</f>
        <v>1058.707993</v>
      </c>
      <c r="M129" s="158"/>
      <c r="N129" s="158"/>
      <c r="O129" s="158">
        <v>1058.707993</v>
      </c>
      <c r="P129" s="158">
        <v>1058.707993</v>
      </c>
      <c r="Q129" s="158"/>
      <c r="R129" s="158"/>
      <c r="S129" s="145"/>
    </row>
    <row r="130" spans="1:20" ht="43.5" customHeight="1">
      <c r="A130" s="143">
        <v>7</v>
      </c>
      <c r="B130" s="144" t="s">
        <v>255</v>
      </c>
      <c r="C130" s="145"/>
      <c r="D130" s="145" t="s">
        <v>333</v>
      </c>
      <c r="E130" s="145" t="s">
        <v>315</v>
      </c>
      <c r="F130" s="145"/>
      <c r="G130" s="158">
        <v>79188</v>
      </c>
      <c r="H130" s="158">
        <v>79188</v>
      </c>
      <c r="I130" s="158">
        <f t="shared" ref="I130" si="47">J130</f>
        <v>4825.2579610000003</v>
      </c>
      <c r="J130" s="158">
        <v>4825.2579610000003</v>
      </c>
      <c r="K130" s="158">
        <f t="shared" si="45"/>
        <v>74362.742039000004</v>
      </c>
      <c r="L130" s="158">
        <f t="shared" si="46"/>
        <v>74362.742039000004</v>
      </c>
      <c r="M130" s="158"/>
      <c r="N130" s="158"/>
      <c r="O130" s="158">
        <f t="shared" ref="O130" si="48">P130</f>
        <v>74362.742039000004</v>
      </c>
      <c r="P130" s="158">
        <f t="shared" ref="P130" si="49">L130</f>
        <v>74362.742039000004</v>
      </c>
      <c r="Q130" s="158"/>
      <c r="R130" s="158"/>
      <c r="S130" s="145"/>
    </row>
    <row r="131" spans="1:20" ht="30.75" customHeight="1">
      <c r="A131" s="146" t="s">
        <v>48</v>
      </c>
      <c r="B131" s="142" t="s">
        <v>367</v>
      </c>
      <c r="C131" s="157"/>
      <c r="D131" s="157"/>
      <c r="E131" s="157"/>
      <c r="F131" s="157"/>
      <c r="G131" s="159">
        <f t="shared" ref="G131:J131" si="50">G132+G133</f>
        <v>79988</v>
      </c>
      <c r="H131" s="159">
        <f t="shared" si="50"/>
        <v>79988</v>
      </c>
      <c r="I131" s="159">
        <f t="shared" si="50"/>
        <v>972.4</v>
      </c>
      <c r="J131" s="159">
        <f t="shared" si="50"/>
        <v>972.4</v>
      </c>
      <c r="K131" s="159">
        <f>K132+K133</f>
        <v>79988</v>
      </c>
      <c r="L131" s="159">
        <f t="shared" ref="L131:R131" si="51">L132+L133</f>
        <v>79988</v>
      </c>
      <c r="M131" s="159">
        <f t="shared" si="51"/>
        <v>0</v>
      </c>
      <c r="N131" s="159">
        <f t="shared" si="51"/>
        <v>0</v>
      </c>
      <c r="O131" s="159">
        <f t="shared" si="51"/>
        <v>79988</v>
      </c>
      <c r="P131" s="159">
        <f t="shared" si="51"/>
        <v>79988</v>
      </c>
      <c r="Q131" s="159">
        <f t="shared" si="51"/>
        <v>0</v>
      </c>
      <c r="R131" s="159">
        <f t="shared" si="51"/>
        <v>0</v>
      </c>
      <c r="S131" s="142"/>
    </row>
    <row r="132" spans="1:20" ht="35.25" customHeight="1">
      <c r="A132" s="143">
        <v>1</v>
      </c>
      <c r="B132" s="144" t="s">
        <v>336</v>
      </c>
      <c r="C132" s="145"/>
      <c r="D132" s="145" t="s">
        <v>333</v>
      </c>
      <c r="E132" s="145" t="s">
        <v>246</v>
      </c>
      <c r="F132" s="145"/>
      <c r="G132" s="158">
        <v>800</v>
      </c>
      <c r="H132" s="158">
        <v>800</v>
      </c>
      <c r="I132" s="158"/>
      <c r="J132" s="158"/>
      <c r="K132" s="158">
        <v>800</v>
      </c>
      <c r="L132" s="158">
        <v>800</v>
      </c>
      <c r="M132" s="158"/>
      <c r="N132" s="158"/>
      <c r="O132" s="158">
        <v>800</v>
      </c>
      <c r="P132" s="158">
        <v>800</v>
      </c>
      <c r="Q132" s="158"/>
      <c r="R132" s="158"/>
      <c r="S132" s="142"/>
    </row>
    <row r="133" spans="1:20" ht="52.5" customHeight="1">
      <c r="A133" s="143">
        <v>2</v>
      </c>
      <c r="B133" s="144" t="s">
        <v>255</v>
      </c>
      <c r="C133" s="145"/>
      <c r="D133" s="145" t="s">
        <v>333</v>
      </c>
      <c r="E133" s="145" t="s">
        <v>246</v>
      </c>
      <c r="F133" s="145"/>
      <c r="G133" s="158">
        <v>79188</v>
      </c>
      <c r="H133" s="158">
        <v>79188</v>
      </c>
      <c r="I133" s="158">
        <v>972.4</v>
      </c>
      <c r="J133" s="158">
        <v>972.4</v>
      </c>
      <c r="K133" s="158">
        <v>79188</v>
      </c>
      <c r="L133" s="158">
        <v>79188</v>
      </c>
      <c r="M133" s="158"/>
      <c r="N133" s="158"/>
      <c r="O133" s="158">
        <v>79188</v>
      </c>
      <c r="P133" s="158">
        <v>79188</v>
      </c>
      <c r="Q133" s="158"/>
      <c r="R133" s="158"/>
      <c r="S133" s="180"/>
    </row>
    <row r="134" spans="1:20" s="155" customFormat="1" ht="21.95" customHeight="1">
      <c r="A134" s="157" t="s">
        <v>76</v>
      </c>
      <c r="B134" s="157" t="s">
        <v>75</v>
      </c>
      <c r="C134" s="157"/>
      <c r="D134" s="157"/>
      <c r="E134" s="157"/>
      <c r="F134" s="157"/>
      <c r="G134" s="159">
        <f t="shared" ref="G134:R134" si="52">G135+G138</f>
        <v>20000</v>
      </c>
      <c r="H134" s="159">
        <f t="shared" si="52"/>
        <v>20000</v>
      </c>
      <c r="I134" s="159">
        <f t="shared" si="52"/>
        <v>0</v>
      </c>
      <c r="J134" s="159">
        <f t="shared" si="52"/>
        <v>0</v>
      </c>
      <c r="K134" s="159">
        <f>K135+K138</f>
        <v>10000</v>
      </c>
      <c r="L134" s="159">
        <f t="shared" si="52"/>
        <v>10000</v>
      </c>
      <c r="M134" s="159">
        <f t="shared" si="52"/>
        <v>0</v>
      </c>
      <c r="N134" s="159">
        <f t="shared" si="52"/>
        <v>0</v>
      </c>
      <c r="O134" s="159">
        <f t="shared" si="52"/>
        <v>10000</v>
      </c>
      <c r="P134" s="159">
        <f t="shared" si="52"/>
        <v>10000</v>
      </c>
      <c r="Q134" s="159">
        <f t="shared" si="52"/>
        <v>0</v>
      </c>
      <c r="R134" s="159">
        <f t="shared" si="52"/>
        <v>0</v>
      </c>
      <c r="S134" s="180"/>
      <c r="T134" s="195"/>
    </row>
    <row r="135" spans="1:20" ht="21.95" customHeight="1">
      <c r="A135" s="157" t="s">
        <v>20</v>
      </c>
      <c r="B135" s="157" t="s">
        <v>46</v>
      </c>
      <c r="C135" s="157"/>
      <c r="D135" s="157"/>
      <c r="E135" s="157"/>
      <c r="F135" s="157"/>
      <c r="G135" s="159">
        <f t="shared" ref="G135:J135" si="53">SUM(G136:G137)</f>
        <v>10000</v>
      </c>
      <c r="H135" s="159">
        <f t="shared" si="53"/>
        <v>10000</v>
      </c>
      <c r="I135" s="159">
        <f t="shared" si="53"/>
        <v>0</v>
      </c>
      <c r="J135" s="159">
        <f t="shared" si="53"/>
        <v>0</v>
      </c>
      <c r="K135" s="159">
        <f>SUM(K136:K137)</f>
        <v>400</v>
      </c>
      <c r="L135" s="159">
        <f t="shared" ref="L135:P135" si="54">SUM(L136:L137)</f>
        <v>400</v>
      </c>
      <c r="M135" s="159">
        <f t="shared" si="54"/>
        <v>0</v>
      </c>
      <c r="N135" s="159">
        <f t="shared" si="54"/>
        <v>0</v>
      </c>
      <c r="O135" s="159">
        <f t="shared" si="54"/>
        <v>400</v>
      </c>
      <c r="P135" s="159">
        <f t="shared" si="54"/>
        <v>400</v>
      </c>
      <c r="Q135" s="159">
        <v>0</v>
      </c>
      <c r="R135" s="159">
        <v>0</v>
      </c>
      <c r="S135" s="180"/>
    </row>
    <row r="136" spans="1:20" s="151" customFormat="1" ht="39" customHeight="1">
      <c r="A136" s="154">
        <v>1</v>
      </c>
      <c r="B136" s="148" t="s">
        <v>364</v>
      </c>
      <c r="C136" s="149"/>
      <c r="D136" s="149" t="s">
        <v>247</v>
      </c>
      <c r="E136" s="149" t="s">
        <v>246</v>
      </c>
      <c r="F136" s="149"/>
      <c r="G136" s="158">
        <v>6000</v>
      </c>
      <c r="H136" s="158">
        <f>G136</f>
        <v>6000</v>
      </c>
      <c r="I136" s="158"/>
      <c r="J136" s="158"/>
      <c r="K136" s="158">
        <f t="shared" ref="K136:K137" si="55">L136</f>
        <v>200</v>
      </c>
      <c r="L136" s="158">
        <v>200</v>
      </c>
      <c r="M136" s="158"/>
      <c r="N136" s="158"/>
      <c r="O136" s="158">
        <f t="shared" ref="O136:O137" si="56">P136</f>
        <v>200</v>
      </c>
      <c r="P136" s="158">
        <f t="shared" ref="P136:P137" si="57">L136</f>
        <v>200</v>
      </c>
      <c r="Q136" s="158"/>
      <c r="R136" s="158"/>
      <c r="S136" s="149"/>
      <c r="T136" s="175"/>
    </row>
    <row r="137" spans="1:20" s="151" customFormat="1" ht="33.75" customHeight="1">
      <c r="A137" s="154">
        <v>2</v>
      </c>
      <c r="B137" s="148" t="s">
        <v>363</v>
      </c>
      <c r="C137" s="149"/>
      <c r="D137" s="149" t="s">
        <v>248</v>
      </c>
      <c r="E137" s="149" t="s">
        <v>246</v>
      </c>
      <c r="F137" s="149"/>
      <c r="G137" s="158">
        <v>4000</v>
      </c>
      <c r="H137" s="158">
        <f t="shared" ref="H137" si="58">G137</f>
        <v>4000</v>
      </c>
      <c r="I137" s="158"/>
      <c r="J137" s="158"/>
      <c r="K137" s="158">
        <f t="shared" si="55"/>
        <v>200</v>
      </c>
      <c r="L137" s="158">
        <v>200</v>
      </c>
      <c r="M137" s="158"/>
      <c r="N137" s="158"/>
      <c r="O137" s="158">
        <f t="shared" si="56"/>
        <v>200</v>
      </c>
      <c r="P137" s="158">
        <f t="shared" si="57"/>
        <v>200</v>
      </c>
      <c r="Q137" s="158"/>
      <c r="R137" s="158"/>
      <c r="S137" s="149"/>
      <c r="T137" s="175"/>
    </row>
    <row r="138" spans="1:20" ht="27.95" customHeight="1">
      <c r="A138" s="157" t="s">
        <v>69</v>
      </c>
      <c r="B138" s="157" t="s">
        <v>57</v>
      </c>
      <c r="C138" s="157"/>
      <c r="D138" s="157"/>
      <c r="E138" s="157"/>
      <c r="F138" s="157"/>
      <c r="G138" s="159">
        <f t="shared" ref="G138:J138" si="59">G139</f>
        <v>10000</v>
      </c>
      <c r="H138" s="159">
        <f t="shared" si="59"/>
        <v>10000</v>
      </c>
      <c r="I138" s="159">
        <f t="shared" si="59"/>
        <v>0</v>
      </c>
      <c r="J138" s="159">
        <f t="shared" si="59"/>
        <v>0</v>
      </c>
      <c r="K138" s="159">
        <f>K139</f>
        <v>9600</v>
      </c>
      <c r="L138" s="159">
        <f t="shared" ref="L138:R138" si="60">L139</f>
        <v>9600</v>
      </c>
      <c r="M138" s="159">
        <f t="shared" si="60"/>
        <v>0</v>
      </c>
      <c r="N138" s="159">
        <f t="shared" si="60"/>
        <v>0</v>
      </c>
      <c r="O138" s="159">
        <f t="shared" si="60"/>
        <v>9600</v>
      </c>
      <c r="P138" s="159">
        <f t="shared" si="60"/>
        <v>9600</v>
      </c>
      <c r="Q138" s="159">
        <f t="shared" si="60"/>
        <v>0</v>
      </c>
      <c r="R138" s="159">
        <f t="shared" si="60"/>
        <v>0</v>
      </c>
      <c r="S138" s="180"/>
    </row>
    <row r="139" spans="1:20" ht="27.95" customHeight="1">
      <c r="A139" s="146">
        <v>1</v>
      </c>
      <c r="B139" s="142" t="s">
        <v>367</v>
      </c>
      <c r="C139" s="157"/>
      <c r="D139" s="157"/>
      <c r="E139" s="157"/>
      <c r="F139" s="157"/>
      <c r="G139" s="159">
        <f t="shared" ref="G139:J139" si="61">SUM(G140:G141)</f>
        <v>10000</v>
      </c>
      <c r="H139" s="159">
        <f t="shared" si="61"/>
        <v>10000</v>
      </c>
      <c r="I139" s="159">
        <f t="shared" si="61"/>
        <v>0</v>
      </c>
      <c r="J139" s="159">
        <f t="shared" si="61"/>
        <v>0</v>
      </c>
      <c r="K139" s="159">
        <f>SUM(K140:K141)</f>
        <v>9600</v>
      </c>
      <c r="L139" s="159">
        <f t="shared" ref="L139:R139" si="62">SUM(L140:L141)</f>
        <v>9600</v>
      </c>
      <c r="M139" s="159">
        <f t="shared" si="62"/>
        <v>0</v>
      </c>
      <c r="N139" s="159">
        <f t="shared" si="62"/>
        <v>0</v>
      </c>
      <c r="O139" s="159">
        <f t="shared" si="62"/>
        <v>9600</v>
      </c>
      <c r="P139" s="159">
        <f t="shared" si="62"/>
        <v>9600</v>
      </c>
      <c r="Q139" s="159">
        <f t="shared" si="62"/>
        <v>0</v>
      </c>
      <c r="R139" s="159">
        <f t="shared" si="62"/>
        <v>0</v>
      </c>
      <c r="S139" s="180"/>
    </row>
    <row r="140" spans="1:20" s="151" customFormat="1" ht="39" customHeight="1">
      <c r="A140" s="154">
        <v>1</v>
      </c>
      <c r="B140" s="148" t="s">
        <v>364</v>
      </c>
      <c r="C140" s="149"/>
      <c r="D140" s="149" t="s">
        <v>247</v>
      </c>
      <c r="E140" s="149" t="s">
        <v>246</v>
      </c>
      <c r="F140" s="149"/>
      <c r="G140" s="158">
        <v>6000</v>
      </c>
      <c r="H140" s="158">
        <f>G140</f>
        <v>6000</v>
      </c>
      <c r="I140" s="158"/>
      <c r="J140" s="158"/>
      <c r="K140" s="158">
        <f>L140</f>
        <v>5800</v>
      </c>
      <c r="L140" s="158">
        <f>H136-L136</f>
        <v>5800</v>
      </c>
      <c r="M140" s="158"/>
      <c r="N140" s="158"/>
      <c r="O140" s="158">
        <f>P140</f>
        <v>5800</v>
      </c>
      <c r="P140" s="158">
        <f>L140</f>
        <v>5800</v>
      </c>
      <c r="Q140" s="158"/>
      <c r="R140" s="158"/>
      <c r="S140" s="149"/>
      <c r="T140" s="175"/>
    </row>
    <row r="141" spans="1:20" s="151" customFormat="1" ht="33.75" customHeight="1">
      <c r="A141" s="154">
        <v>2</v>
      </c>
      <c r="B141" s="148" t="s">
        <v>363</v>
      </c>
      <c r="C141" s="149"/>
      <c r="D141" s="149" t="s">
        <v>248</v>
      </c>
      <c r="E141" s="149" t="s">
        <v>246</v>
      </c>
      <c r="F141" s="149"/>
      <c r="G141" s="158">
        <v>4000</v>
      </c>
      <c r="H141" s="158">
        <f t="shared" ref="H141" si="63">G141</f>
        <v>4000</v>
      </c>
      <c r="I141" s="158"/>
      <c r="J141" s="158"/>
      <c r="K141" s="158">
        <f t="shared" ref="K141" si="64">L141</f>
        <v>3800</v>
      </c>
      <c r="L141" s="158">
        <f>H137-L137</f>
        <v>3800</v>
      </c>
      <c r="M141" s="158"/>
      <c r="N141" s="158"/>
      <c r="O141" s="158">
        <f t="shared" ref="O141" si="65">P141</f>
        <v>3800</v>
      </c>
      <c r="P141" s="158">
        <f t="shared" ref="P141" si="66">L141</f>
        <v>3800</v>
      </c>
      <c r="Q141" s="158"/>
      <c r="R141" s="158"/>
      <c r="S141" s="149"/>
      <c r="T141" s="175"/>
    </row>
    <row r="153" spans="9:9">
      <c r="I153" s="191"/>
    </row>
  </sheetData>
  <mergeCells count="30">
    <mergeCell ref="A4:S4"/>
    <mergeCell ref="A1:S1"/>
    <mergeCell ref="A3:S3"/>
    <mergeCell ref="A5:S5"/>
    <mergeCell ref="A6:A10"/>
    <mergeCell ref="B6:B10"/>
    <mergeCell ref="C6:C10"/>
    <mergeCell ref="D6:D10"/>
    <mergeCell ref="E6:E10"/>
    <mergeCell ref="F6:H6"/>
    <mergeCell ref="A2:S2"/>
    <mergeCell ref="I6:J6"/>
    <mergeCell ref="K6:R6"/>
    <mergeCell ref="S6:S10"/>
    <mergeCell ref="F7:F10"/>
    <mergeCell ref="G7:H7"/>
    <mergeCell ref="G8:G10"/>
    <mergeCell ref="H8:H10"/>
    <mergeCell ref="K8:K10"/>
    <mergeCell ref="L8:N8"/>
    <mergeCell ref="O8:O10"/>
    <mergeCell ref="L9:L10"/>
    <mergeCell ref="M9:N9"/>
    <mergeCell ref="I7:I10"/>
    <mergeCell ref="J7:J10"/>
    <mergeCell ref="K7:N7"/>
    <mergeCell ref="O7:R7"/>
    <mergeCell ref="P8:R8"/>
    <mergeCell ref="P9:P10"/>
    <mergeCell ref="Q9:R9"/>
  </mergeCells>
  <pageMargins left="0.59055118110236227" right="0.39370078740157483" top="0.78740157480314965" bottom="0.51181102362204722" header="0.31496062992125984" footer="0.31496062992125984"/>
  <pageSetup paperSize="9" scale="54"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abSelected="1" zoomScale="85" zoomScaleNormal="85" workbookViewId="0">
      <selection activeCell="A4" sqref="A4:U4"/>
    </sheetView>
  </sheetViews>
  <sheetFormatPr defaultRowHeight="12.75"/>
  <cols>
    <col min="1" max="1" width="6.1640625" style="153" customWidth="1"/>
    <col min="2" max="2" width="55.83203125" style="153" customWidth="1"/>
    <col min="3" max="3" width="9.5" style="153" customWidth="1"/>
    <col min="4" max="4" width="12.6640625" style="156" customWidth="1"/>
    <col min="5" max="5" width="9.5" style="156" bestFit="1" customWidth="1"/>
    <col min="6" max="6" width="11.6640625" style="156" customWidth="1"/>
    <col min="7" max="7" width="18.6640625" style="153" bestFit="1" customWidth="1"/>
    <col min="8" max="8" width="15.6640625" style="153" customWidth="1"/>
    <col min="9" max="9" width="13.83203125" style="153" customWidth="1"/>
    <col min="10" max="10" width="14.83203125" style="153" customWidth="1"/>
    <col min="11" max="12" width="15" style="153" customWidth="1"/>
    <col min="13" max="14" width="15.6640625" style="153" bestFit="1" customWidth="1"/>
    <col min="15" max="16" width="13.1640625" style="153" bestFit="1" customWidth="1"/>
    <col min="17" max="18" width="15.6640625" style="153" bestFit="1" customWidth="1"/>
    <col min="19" max="20" width="10" style="153" bestFit="1" customWidth="1"/>
    <col min="21" max="21" width="9.33203125" style="156"/>
    <col min="22" max="16384" width="9.33203125" style="153"/>
  </cols>
  <sheetData>
    <row r="1" spans="1:21" s="155" customFormat="1" ht="18.75">
      <c r="A1" s="261" t="s">
        <v>135</v>
      </c>
      <c r="B1" s="261"/>
      <c r="C1" s="261"/>
      <c r="D1" s="261"/>
      <c r="E1" s="261"/>
      <c r="F1" s="261"/>
      <c r="G1" s="261"/>
      <c r="H1" s="261"/>
      <c r="I1" s="261"/>
      <c r="J1" s="261"/>
      <c r="K1" s="261"/>
      <c r="L1" s="261"/>
      <c r="M1" s="261"/>
      <c r="N1" s="261"/>
      <c r="O1" s="261"/>
      <c r="P1" s="261"/>
      <c r="Q1" s="261"/>
      <c r="R1" s="261"/>
      <c r="S1" s="261"/>
      <c r="T1" s="261"/>
      <c r="U1" s="261"/>
    </row>
    <row r="2" spans="1:21" s="155" customFormat="1" ht="18.75" hidden="1">
      <c r="A2" s="265" t="s">
        <v>78</v>
      </c>
      <c r="B2" s="265"/>
      <c r="C2" s="265"/>
      <c r="D2" s="265"/>
      <c r="E2" s="265"/>
      <c r="F2" s="265"/>
      <c r="G2" s="265"/>
      <c r="H2" s="265"/>
      <c r="I2" s="265"/>
      <c r="J2" s="265"/>
      <c r="K2" s="265"/>
      <c r="L2" s="265"/>
      <c r="M2" s="265"/>
      <c r="N2" s="265"/>
      <c r="O2" s="265"/>
      <c r="P2" s="265"/>
      <c r="Q2" s="265"/>
      <c r="R2" s="265"/>
      <c r="S2" s="265"/>
      <c r="T2" s="265"/>
      <c r="U2" s="265"/>
    </row>
    <row r="3" spans="1:21" ht="44.25" customHeight="1">
      <c r="A3" s="262" t="s">
        <v>242</v>
      </c>
      <c r="B3" s="262"/>
      <c r="C3" s="262"/>
      <c r="D3" s="262"/>
      <c r="E3" s="262"/>
      <c r="F3" s="262"/>
      <c r="G3" s="262"/>
      <c r="H3" s="262"/>
      <c r="I3" s="262"/>
      <c r="J3" s="262"/>
      <c r="K3" s="262"/>
      <c r="L3" s="262"/>
      <c r="M3" s="262"/>
      <c r="N3" s="262"/>
      <c r="O3" s="262"/>
      <c r="P3" s="262"/>
      <c r="Q3" s="262"/>
      <c r="R3" s="262"/>
      <c r="S3" s="262"/>
      <c r="T3" s="262"/>
      <c r="U3" s="262"/>
    </row>
    <row r="4" spans="1:21" ht="24.75" customHeight="1">
      <c r="A4" s="260" t="s">
        <v>507</v>
      </c>
      <c r="B4" s="260"/>
      <c r="C4" s="260"/>
      <c r="D4" s="260"/>
      <c r="E4" s="260"/>
      <c r="F4" s="260"/>
      <c r="G4" s="260"/>
      <c r="H4" s="260"/>
      <c r="I4" s="260"/>
      <c r="J4" s="260"/>
      <c r="K4" s="260"/>
      <c r="L4" s="260"/>
      <c r="M4" s="260"/>
      <c r="N4" s="260"/>
      <c r="O4" s="260"/>
      <c r="P4" s="260"/>
      <c r="Q4" s="260"/>
      <c r="R4" s="260"/>
      <c r="S4" s="260"/>
      <c r="T4" s="260"/>
      <c r="U4" s="260"/>
    </row>
    <row r="5" spans="1:21" ht="21.75" customHeight="1">
      <c r="A5" s="263" t="s">
        <v>0</v>
      </c>
      <c r="B5" s="263"/>
      <c r="C5" s="263"/>
      <c r="D5" s="263"/>
      <c r="E5" s="263"/>
      <c r="F5" s="263"/>
      <c r="G5" s="263"/>
      <c r="H5" s="263"/>
      <c r="I5" s="263"/>
      <c r="J5" s="263"/>
      <c r="K5" s="263"/>
      <c r="L5" s="263"/>
      <c r="M5" s="263"/>
      <c r="N5" s="263"/>
      <c r="O5" s="263"/>
      <c r="P5" s="263"/>
      <c r="Q5" s="263"/>
      <c r="R5" s="263"/>
      <c r="S5" s="263"/>
      <c r="T5" s="263"/>
      <c r="U5" s="263"/>
    </row>
    <row r="6" spans="1:21" s="155" customFormat="1" ht="39.75" customHeight="1">
      <c r="A6" s="259" t="s">
        <v>1</v>
      </c>
      <c r="B6" s="259" t="s">
        <v>22</v>
      </c>
      <c r="C6" s="259" t="s">
        <v>23</v>
      </c>
      <c r="D6" s="259" t="s">
        <v>38</v>
      </c>
      <c r="E6" s="259" t="s">
        <v>39</v>
      </c>
      <c r="F6" s="259" t="s">
        <v>24</v>
      </c>
      <c r="G6" s="259"/>
      <c r="H6" s="259"/>
      <c r="I6" s="259"/>
      <c r="J6" s="259"/>
      <c r="K6" s="259" t="s">
        <v>41</v>
      </c>
      <c r="L6" s="259"/>
      <c r="M6" s="259" t="s">
        <v>14</v>
      </c>
      <c r="N6" s="259"/>
      <c r="O6" s="259"/>
      <c r="P6" s="259"/>
      <c r="Q6" s="259"/>
      <c r="R6" s="259"/>
      <c r="S6" s="259"/>
      <c r="T6" s="259"/>
      <c r="U6" s="259" t="s">
        <v>3</v>
      </c>
    </row>
    <row r="7" spans="1:21" s="155" customFormat="1" ht="24.95" customHeight="1">
      <c r="A7" s="259"/>
      <c r="B7" s="259"/>
      <c r="C7" s="259"/>
      <c r="D7" s="259"/>
      <c r="E7" s="259"/>
      <c r="F7" s="259" t="s">
        <v>25</v>
      </c>
      <c r="G7" s="259" t="s">
        <v>26</v>
      </c>
      <c r="H7" s="259"/>
      <c r="I7" s="259"/>
      <c r="J7" s="259"/>
      <c r="K7" s="259" t="s">
        <v>27</v>
      </c>
      <c r="L7" s="259" t="s">
        <v>40</v>
      </c>
      <c r="M7" s="259" t="s">
        <v>42</v>
      </c>
      <c r="N7" s="259"/>
      <c r="O7" s="259"/>
      <c r="P7" s="259"/>
      <c r="Q7" s="259" t="s">
        <v>43</v>
      </c>
      <c r="R7" s="259"/>
      <c r="S7" s="259"/>
      <c r="T7" s="259"/>
      <c r="U7" s="259"/>
    </row>
    <row r="8" spans="1:21" s="155" customFormat="1" ht="24.95" customHeight="1">
      <c r="A8" s="259"/>
      <c r="B8" s="259"/>
      <c r="C8" s="259"/>
      <c r="D8" s="259"/>
      <c r="E8" s="259"/>
      <c r="F8" s="259"/>
      <c r="G8" s="259" t="s">
        <v>27</v>
      </c>
      <c r="H8" s="259" t="s">
        <v>40</v>
      </c>
      <c r="I8" s="259" t="s">
        <v>270</v>
      </c>
      <c r="J8" s="259" t="s">
        <v>271</v>
      </c>
      <c r="K8" s="259"/>
      <c r="L8" s="259"/>
      <c r="M8" s="259" t="s">
        <v>27</v>
      </c>
      <c r="N8" s="259" t="s">
        <v>44</v>
      </c>
      <c r="O8" s="259"/>
      <c r="P8" s="259"/>
      <c r="Q8" s="259" t="s">
        <v>27</v>
      </c>
      <c r="R8" s="259" t="s">
        <v>44</v>
      </c>
      <c r="S8" s="259"/>
      <c r="T8" s="259"/>
      <c r="U8" s="259"/>
    </row>
    <row r="9" spans="1:21" s="155" customFormat="1" ht="24.95" customHeight="1">
      <c r="A9" s="259"/>
      <c r="B9" s="259"/>
      <c r="C9" s="259"/>
      <c r="D9" s="259"/>
      <c r="E9" s="259"/>
      <c r="F9" s="259"/>
      <c r="G9" s="259"/>
      <c r="H9" s="259"/>
      <c r="I9" s="259"/>
      <c r="J9" s="259"/>
      <c r="K9" s="259"/>
      <c r="L9" s="259"/>
      <c r="M9" s="259"/>
      <c r="N9" s="259" t="s">
        <v>28</v>
      </c>
      <c r="O9" s="259" t="s">
        <v>29</v>
      </c>
      <c r="P9" s="259"/>
      <c r="Q9" s="259"/>
      <c r="R9" s="259" t="s">
        <v>28</v>
      </c>
      <c r="S9" s="259" t="s">
        <v>29</v>
      </c>
      <c r="T9" s="259"/>
      <c r="U9" s="259"/>
    </row>
    <row r="10" spans="1:21" s="155" customFormat="1" ht="72" customHeight="1">
      <c r="A10" s="259"/>
      <c r="B10" s="259"/>
      <c r="C10" s="259"/>
      <c r="D10" s="259"/>
      <c r="E10" s="259"/>
      <c r="F10" s="259"/>
      <c r="G10" s="259"/>
      <c r="H10" s="259"/>
      <c r="I10" s="259"/>
      <c r="J10" s="259"/>
      <c r="K10" s="259"/>
      <c r="L10" s="259"/>
      <c r="M10" s="259"/>
      <c r="N10" s="259"/>
      <c r="O10" s="157" t="s">
        <v>30</v>
      </c>
      <c r="P10" s="157" t="s">
        <v>366</v>
      </c>
      <c r="Q10" s="259"/>
      <c r="R10" s="259"/>
      <c r="S10" s="157" t="s">
        <v>30</v>
      </c>
      <c r="T10" s="157" t="s">
        <v>45</v>
      </c>
      <c r="U10" s="259"/>
    </row>
    <row r="11" spans="1:21" s="155" customFormat="1" ht="21.75" customHeight="1">
      <c r="A11" s="157">
        <v>1</v>
      </c>
      <c r="B11" s="157">
        <v>2</v>
      </c>
      <c r="C11" s="157">
        <v>3</v>
      </c>
      <c r="D11" s="157">
        <v>4</v>
      </c>
      <c r="E11" s="157">
        <v>5</v>
      </c>
      <c r="F11" s="157">
        <v>6</v>
      </c>
      <c r="G11" s="157">
        <v>7</v>
      </c>
      <c r="H11" s="157">
        <v>8</v>
      </c>
      <c r="I11" s="157"/>
      <c r="J11" s="157"/>
      <c r="K11" s="157">
        <v>9</v>
      </c>
      <c r="L11" s="157">
        <v>10</v>
      </c>
      <c r="M11" s="157">
        <v>11</v>
      </c>
      <c r="N11" s="157">
        <v>12</v>
      </c>
      <c r="O11" s="157">
        <v>13</v>
      </c>
      <c r="P11" s="157">
        <v>14</v>
      </c>
      <c r="Q11" s="157">
        <v>15</v>
      </c>
      <c r="R11" s="157">
        <v>16</v>
      </c>
      <c r="S11" s="157">
        <v>17</v>
      </c>
      <c r="T11" s="157">
        <v>18</v>
      </c>
      <c r="U11" s="157">
        <v>19</v>
      </c>
    </row>
    <row r="12" spans="1:21" s="155" customFormat="1" ht="26.25" customHeight="1">
      <c r="A12" s="157"/>
      <c r="B12" s="157" t="s">
        <v>287</v>
      </c>
      <c r="C12" s="142"/>
      <c r="D12" s="157"/>
      <c r="E12" s="157"/>
      <c r="F12" s="157"/>
      <c r="G12" s="159">
        <f t="shared" ref="G12:T12" si="0">G13+G32</f>
        <v>864701</v>
      </c>
      <c r="H12" s="159">
        <f t="shared" si="0"/>
        <v>799850</v>
      </c>
      <c r="I12" s="159">
        <f t="shared" si="0"/>
        <v>0</v>
      </c>
      <c r="J12" s="159">
        <f t="shared" si="0"/>
        <v>0</v>
      </c>
      <c r="K12" s="159">
        <f t="shared" si="0"/>
        <v>184579.30944500002</v>
      </c>
      <c r="L12" s="159">
        <f t="shared" si="0"/>
        <v>184579</v>
      </c>
      <c r="M12" s="159">
        <f t="shared" si="0"/>
        <v>545844.63974999997</v>
      </c>
      <c r="N12" s="159">
        <f t="shared" si="0"/>
        <v>529253.63974999997</v>
      </c>
      <c r="O12" s="159">
        <f t="shared" si="0"/>
        <v>0</v>
      </c>
      <c r="P12" s="159">
        <f t="shared" si="0"/>
        <v>0</v>
      </c>
      <c r="Q12" s="159">
        <f t="shared" si="0"/>
        <v>545844.63974999997</v>
      </c>
      <c r="R12" s="159">
        <f t="shared" si="0"/>
        <v>529253.63974999997</v>
      </c>
      <c r="S12" s="159">
        <f t="shared" si="0"/>
        <v>0</v>
      </c>
      <c r="T12" s="159">
        <f t="shared" si="0"/>
        <v>0</v>
      </c>
      <c r="U12" s="161"/>
    </row>
    <row r="13" spans="1:21" s="155" customFormat="1" ht="19.5" customHeight="1">
      <c r="A13" s="157" t="s">
        <v>66</v>
      </c>
      <c r="B13" s="157" t="s">
        <v>19</v>
      </c>
      <c r="C13" s="142"/>
      <c r="D13" s="157"/>
      <c r="E13" s="157"/>
      <c r="F13" s="157"/>
      <c r="G13" s="159">
        <f t="shared" ref="G13:T13" si="1">G14+G20</f>
        <v>864701</v>
      </c>
      <c r="H13" s="159">
        <f t="shared" si="1"/>
        <v>799850</v>
      </c>
      <c r="I13" s="159">
        <f t="shared" si="1"/>
        <v>0</v>
      </c>
      <c r="J13" s="159">
        <f t="shared" si="1"/>
        <v>0</v>
      </c>
      <c r="K13" s="159">
        <f t="shared" si="1"/>
        <v>184579.30944500002</v>
      </c>
      <c r="L13" s="159">
        <f t="shared" si="1"/>
        <v>184579</v>
      </c>
      <c r="M13" s="159">
        <f t="shared" si="1"/>
        <v>364913.06675</v>
      </c>
      <c r="N13" s="159">
        <f t="shared" si="1"/>
        <v>364913.06675</v>
      </c>
      <c r="O13" s="159">
        <f t="shared" si="1"/>
        <v>0</v>
      </c>
      <c r="P13" s="159">
        <f t="shared" si="1"/>
        <v>0</v>
      </c>
      <c r="Q13" s="159">
        <f t="shared" si="1"/>
        <v>364913.06675</v>
      </c>
      <c r="R13" s="159">
        <f t="shared" si="1"/>
        <v>364913.06675</v>
      </c>
      <c r="S13" s="159">
        <f t="shared" si="1"/>
        <v>0</v>
      </c>
      <c r="T13" s="159">
        <f t="shared" si="1"/>
        <v>0</v>
      </c>
      <c r="U13" s="161"/>
    </row>
    <row r="14" spans="1:21" ht="21.95" customHeight="1">
      <c r="A14" s="157" t="s">
        <v>20</v>
      </c>
      <c r="B14" s="157" t="s">
        <v>46</v>
      </c>
      <c r="C14" s="142"/>
      <c r="D14" s="157"/>
      <c r="E14" s="157"/>
      <c r="F14" s="157"/>
      <c r="G14" s="159">
        <f t="shared" ref="G14:T14" si="2">SUM(G15:G19)</f>
        <v>290000</v>
      </c>
      <c r="H14" s="159">
        <f t="shared" si="2"/>
        <v>290000</v>
      </c>
      <c r="I14" s="159">
        <f t="shared" si="2"/>
        <v>0</v>
      </c>
      <c r="J14" s="159">
        <f t="shared" si="2"/>
        <v>0</v>
      </c>
      <c r="K14" s="159">
        <f t="shared" si="2"/>
        <v>0</v>
      </c>
      <c r="L14" s="159">
        <f t="shared" si="2"/>
        <v>0</v>
      </c>
      <c r="M14" s="159">
        <f t="shared" si="2"/>
        <v>21000</v>
      </c>
      <c r="N14" s="159">
        <f t="shared" si="2"/>
        <v>21000</v>
      </c>
      <c r="O14" s="159">
        <f t="shared" si="2"/>
        <v>0</v>
      </c>
      <c r="P14" s="159">
        <f t="shared" si="2"/>
        <v>0</v>
      </c>
      <c r="Q14" s="159">
        <f t="shared" si="2"/>
        <v>21000</v>
      </c>
      <c r="R14" s="159">
        <f t="shared" si="2"/>
        <v>21000</v>
      </c>
      <c r="S14" s="159">
        <f t="shared" si="2"/>
        <v>0</v>
      </c>
      <c r="T14" s="159">
        <f t="shared" si="2"/>
        <v>0</v>
      </c>
      <c r="U14" s="161"/>
    </row>
    <row r="15" spans="1:21" ht="21.95" customHeight="1">
      <c r="A15" s="143">
        <v>1</v>
      </c>
      <c r="B15" s="144" t="s">
        <v>249</v>
      </c>
      <c r="C15" s="144"/>
      <c r="D15" s="145" t="s">
        <v>266</v>
      </c>
      <c r="E15" s="145" t="s">
        <v>246</v>
      </c>
      <c r="F15" s="145"/>
      <c r="G15" s="158">
        <v>20000</v>
      </c>
      <c r="H15" s="158">
        <f>G15</f>
        <v>20000</v>
      </c>
      <c r="I15" s="158"/>
      <c r="J15" s="158"/>
      <c r="K15" s="158"/>
      <c r="L15" s="158"/>
      <c r="M15" s="158">
        <v>2000</v>
      </c>
      <c r="N15" s="158">
        <f>M15</f>
        <v>2000</v>
      </c>
      <c r="O15" s="158"/>
      <c r="P15" s="158"/>
      <c r="Q15" s="158">
        <f>R15</f>
        <v>2000</v>
      </c>
      <c r="R15" s="158">
        <f>N15</f>
        <v>2000</v>
      </c>
      <c r="S15" s="158"/>
      <c r="T15" s="158"/>
      <c r="U15" s="162"/>
    </row>
    <row r="16" spans="1:21" ht="21.95" customHeight="1">
      <c r="A16" s="143">
        <v>2</v>
      </c>
      <c r="B16" s="144" t="s">
        <v>250</v>
      </c>
      <c r="C16" s="144"/>
      <c r="D16" s="145" t="s">
        <v>266</v>
      </c>
      <c r="E16" s="145" t="s">
        <v>246</v>
      </c>
      <c r="F16" s="145"/>
      <c r="G16" s="158">
        <v>30000</v>
      </c>
      <c r="H16" s="158">
        <f t="shared" ref="H16:H17" si="3">G16</f>
        <v>30000</v>
      </c>
      <c r="I16" s="158"/>
      <c r="J16" s="158"/>
      <c r="K16" s="158"/>
      <c r="L16" s="158"/>
      <c r="M16" s="158">
        <v>2000</v>
      </c>
      <c r="N16" s="158">
        <f t="shared" ref="N16:N17" si="4">M16</f>
        <v>2000</v>
      </c>
      <c r="O16" s="158"/>
      <c r="P16" s="158"/>
      <c r="Q16" s="158">
        <f t="shared" ref="Q16:Q17" si="5">R16</f>
        <v>2000</v>
      </c>
      <c r="R16" s="158">
        <f t="shared" ref="R16:R17" si="6">N16</f>
        <v>2000</v>
      </c>
      <c r="S16" s="158"/>
      <c r="T16" s="158"/>
      <c r="U16" s="162"/>
    </row>
    <row r="17" spans="1:21" ht="21.95" customHeight="1">
      <c r="A17" s="143">
        <v>3</v>
      </c>
      <c r="B17" s="144" t="s">
        <v>251</v>
      </c>
      <c r="C17" s="144"/>
      <c r="D17" s="145" t="s">
        <v>266</v>
      </c>
      <c r="E17" s="145" t="s">
        <v>246</v>
      </c>
      <c r="F17" s="145"/>
      <c r="G17" s="158">
        <v>40000</v>
      </c>
      <c r="H17" s="158">
        <f t="shared" si="3"/>
        <v>40000</v>
      </c>
      <c r="I17" s="158"/>
      <c r="J17" s="158"/>
      <c r="K17" s="158"/>
      <c r="L17" s="158"/>
      <c r="M17" s="158">
        <v>2000</v>
      </c>
      <c r="N17" s="158">
        <f t="shared" si="4"/>
        <v>2000</v>
      </c>
      <c r="O17" s="158"/>
      <c r="P17" s="158"/>
      <c r="Q17" s="158">
        <f t="shared" si="5"/>
        <v>2000</v>
      </c>
      <c r="R17" s="158">
        <f t="shared" si="6"/>
        <v>2000</v>
      </c>
      <c r="S17" s="158"/>
      <c r="T17" s="158"/>
      <c r="U17" s="162"/>
    </row>
    <row r="18" spans="1:21" ht="30.75" customHeight="1">
      <c r="A18" s="143">
        <v>4</v>
      </c>
      <c r="B18" s="144" t="s">
        <v>368</v>
      </c>
      <c r="C18" s="144"/>
      <c r="D18" s="145" t="s">
        <v>266</v>
      </c>
      <c r="E18" s="145" t="s">
        <v>246</v>
      </c>
      <c r="F18" s="145"/>
      <c r="G18" s="158">
        <v>150000</v>
      </c>
      <c r="H18" s="158">
        <v>150000</v>
      </c>
      <c r="I18" s="158"/>
      <c r="J18" s="158"/>
      <c r="K18" s="158"/>
      <c r="L18" s="158"/>
      <c r="M18" s="158">
        <v>10000</v>
      </c>
      <c r="N18" s="158">
        <v>10000</v>
      </c>
      <c r="O18" s="158"/>
      <c r="P18" s="158"/>
      <c r="Q18" s="158">
        <v>10000</v>
      </c>
      <c r="R18" s="158">
        <v>10000</v>
      </c>
      <c r="S18" s="158"/>
      <c r="T18" s="158"/>
      <c r="U18" s="161"/>
    </row>
    <row r="19" spans="1:21" ht="30.75" customHeight="1">
      <c r="A19" s="143">
        <v>5</v>
      </c>
      <c r="B19" s="144" t="s">
        <v>360</v>
      </c>
      <c r="C19" s="144"/>
      <c r="D19" s="145" t="s">
        <v>361</v>
      </c>
      <c r="E19" s="145">
        <v>2021</v>
      </c>
      <c r="F19" s="145"/>
      <c r="G19" s="158">
        <v>50000</v>
      </c>
      <c r="H19" s="158">
        <v>50000</v>
      </c>
      <c r="I19" s="158"/>
      <c r="J19" s="158"/>
      <c r="K19" s="158"/>
      <c r="L19" s="158"/>
      <c r="M19" s="158">
        <v>5000</v>
      </c>
      <c r="N19" s="158">
        <v>5000</v>
      </c>
      <c r="O19" s="158"/>
      <c r="P19" s="158"/>
      <c r="Q19" s="158">
        <v>5000</v>
      </c>
      <c r="R19" s="158">
        <v>5000</v>
      </c>
      <c r="S19" s="158"/>
      <c r="T19" s="158"/>
      <c r="U19" s="161"/>
    </row>
    <row r="20" spans="1:21" ht="27.95" customHeight="1">
      <c r="A20" s="157" t="s">
        <v>21</v>
      </c>
      <c r="B20" s="157" t="s">
        <v>337</v>
      </c>
      <c r="C20" s="142"/>
      <c r="D20" s="157"/>
      <c r="E20" s="157"/>
      <c r="F20" s="157"/>
      <c r="G20" s="159">
        <f>G21+G25</f>
        <v>574701</v>
      </c>
      <c r="H20" s="159">
        <f t="shared" ref="H20:T20" si="7">H21+H25</f>
        <v>509850</v>
      </c>
      <c r="I20" s="159">
        <f t="shared" si="7"/>
        <v>0</v>
      </c>
      <c r="J20" s="159">
        <f t="shared" si="7"/>
        <v>0</v>
      </c>
      <c r="K20" s="159">
        <f t="shared" si="7"/>
        <v>184579.30944500002</v>
      </c>
      <c r="L20" s="159">
        <f t="shared" si="7"/>
        <v>184579</v>
      </c>
      <c r="M20" s="159">
        <f t="shared" si="7"/>
        <v>343913.06675</v>
      </c>
      <c r="N20" s="159">
        <f t="shared" si="7"/>
        <v>343913.06675</v>
      </c>
      <c r="O20" s="159">
        <f t="shared" si="7"/>
        <v>0</v>
      </c>
      <c r="P20" s="159">
        <f t="shared" si="7"/>
        <v>0</v>
      </c>
      <c r="Q20" s="159">
        <f t="shared" si="7"/>
        <v>343913.06675</v>
      </c>
      <c r="R20" s="159">
        <f t="shared" si="7"/>
        <v>343913.06675</v>
      </c>
      <c r="S20" s="159">
        <f t="shared" si="7"/>
        <v>0</v>
      </c>
      <c r="T20" s="159">
        <f t="shared" si="7"/>
        <v>0</v>
      </c>
      <c r="U20" s="161"/>
    </row>
    <row r="21" spans="1:21" ht="27.95" customHeight="1">
      <c r="A21" s="146" t="s">
        <v>32</v>
      </c>
      <c r="B21" s="142" t="s">
        <v>49</v>
      </c>
      <c r="C21" s="142"/>
      <c r="D21" s="157"/>
      <c r="E21" s="157"/>
      <c r="F21" s="157"/>
      <c r="G21" s="159">
        <f>SUM(G22:G24)</f>
        <v>284621</v>
      </c>
      <c r="H21" s="159">
        <f t="shared" ref="H21:T21" si="8">SUM(H22:H24)</f>
        <v>264770</v>
      </c>
      <c r="I21" s="159">
        <f t="shared" si="8"/>
        <v>0</v>
      </c>
      <c r="J21" s="159">
        <f t="shared" si="8"/>
        <v>0</v>
      </c>
      <c r="K21" s="159">
        <f t="shared" si="8"/>
        <v>184579.30944500002</v>
      </c>
      <c r="L21" s="159">
        <f t="shared" si="8"/>
        <v>184579</v>
      </c>
      <c r="M21" s="159">
        <f t="shared" si="8"/>
        <v>74833.066749999998</v>
      </c>
      <c r="N21" s="159">
        <f t="shared" si="8"/>
        <v>74833.066749999998</v>
      </c>
      <c r="O21" s="159">
        <f t="shared" si="8"/>
        <v>0</v>
      </c>
      <c r="P21" s="159">
        <f t="shared" si="8"/>
        <v>0</v>
      </c>
      <c r="Q21" s="159">
        <f t="shared" si="8"/>
        <v>74833.066749999998</v>
      </c>
      <c r="R21" s="159">
        <f t="shared" si="8"/>
        <v>74833.066749999998</v>
      </c>
      <c r="S21" s="159">
        <f t="shared" si="8"/>
        <v>0</v>
      </c>
      <c r="T21" s="159">
        <f t="shared" si="8"/>
        <v>0</v>
      </c>
      <c r="U21" s="161"/>
    </row>
    <row r="22" spans="1:21" ht="27.95" customHeight="1">
      <c r="A22" s="143">
        <v>1</v>
      </c>
      <c r="B22" s="144" t="s">
        <v>453</v>
      </c>
      <c r="C22" s="144">
        <v>7551365</v>
      </c>
      <c r="D22" s="145" t="s">
        <v>266</v>
      </c>
      <c r="E22" s="145" t="s">
        <v>402</v>
      </c>
      <c r="F22" s="145" t="s">
        <v>456</v>
      </c>
      <c r="G22" s="158">
        <v>86590</v>
      </c>
      <c r="H22" s="158">
        <v>86590</v>
      </c>
      <c r="I22" s="158"/>
      <c r="J22" s="158"/>
      <c r="K22" s="158">
        <v>77930.309445000006</v>
      </c>
      <c r="L22" s="158">
        <v>77930</v>
      </c>
      <c r="M22" s="158">
        <v>3302.06675</v>
      </c>
      <c r="N22" s="158">
        <v>3302.06675</v>
      </c>
      <c r="O22" s="158"/>
      <c r="P22" s="158"/>
      <c r="Q22" s="158">
        <v>3302.06675</v>
      </c>
      <c r="R22" s="158">
        <v>3302.06675</v>
      </c>
      <c r="S22" s="158"/>
      <c r="T22" s="158"/>
      <c r="U22" s="162"/>
    </row>
    <row r="23" spans="1:21" ht="27.95" customHeight="1">
      <c r="A23" s="143">
        <v>2</v>
      </c>
      <c r="B23" s="144" t="s">
        <v>454</v>
      </c>
      <c r="C23" s="144">
        <v>7551368</v>
      </c>
      <c r="D23" s="145" t="s">
        <v>266</v>
      </c>
      <c r="E23" s="145" t="s">
        <v>402</v>
      </c>
      <c r="F23" s="145" t="s">
        <v>457</v>
      </c>
      <c r="G23" s="158">
        <v>98047</v>
      </c>
      <c r="H23" s="158">
        <v>88200</v>
      </c>
      <c r="I23" s="158"/>
      <c r="J23" s="158"/>
      <c r="K23" s="158">
        <v>60000</v>
      </c>
      <c r="L23" s="158">
        <v>60000</v>
      </c>
      <c r="M23" s="158">
        <v>28200</v>
      </c>
      <c r="N23" s="158">
        <v>28200</v>
      </c>
      <c r="O23" s="158"/>
      <c r="P23" s="158"/>
      <c r="Q23" s="158">
        <v>28200</v>
      </c>
      <c r="R23" s="158">
        <v>28200</v>
      </c>
      <c r="S23" s="158"/>
      <c r="T23" s="158"/>
      <c r="U23" s="162"/>
    </row>
    <row r="24" spans="1:21" ht="27.95" customHeight="1">
      <c r="A24" s="143">
        <v>3</v>
      </c>
      <c r="B24" s="144" t="s">
        <v>455</v>
      </c>
      <c r="C24" s="144">
        <v>7551363</v>
      </c>
      <c r="D24" s="145" t="s">
        <v>257</v>
      </c>
      <c r="E24" s="145" t="s">
        <v>402</v>
      </c>
      <c r="F24" s="145" t="s">
        <v>458</v>
      </c>
      <c r="G24" s="158">
        <v>99984</v>
      </c>
      <c r="H24" s="158">
        <v>89980</v>
      </c>
      <c r="I24" s="158"/>
      <c r="J24" s="158"/>
      <c r="K24" s="158">
        <v>46649</v>
      </c>
      <c r="L24" s="158">
        <v>46649</v>
      </c>
      <c r="M24" s="158">
        <v>43331</v>
      </c>
      <c r="N24" s="158">
        <v>43331</v>
      </c>
      <c r="O24" s="158"/>
      <c r="P24" s="158"/>
      <c r="Q24" s="158">
        <v>43331</v>
      </c>
      <c r="R24" s="158">
        <v>43331</v>
      </c>
      <c r="S24" s="158"/>
      <c r="T24" s="158"/>
      <c r="U24" s="162"/>
    </row>
    <row r="25" spans="1:21" ht="34.5" customHeight="1">
      <c r="A25" s="146" t="s">
        <v>48</v>
      </c>
      <c r="B25" s="142" t="s">
        <v>367</v>
      </c>
      <c r="C25" s="142"/>
      <c r="D25" s="157"/>
      <c r="E25" s="157"/>
      <c r="F25" s="157"/>
      <c r="G25" s="159">
        <f t="shared" ref="G25:T25" si="9">SUM(G26:G31)</f>
        <v>290080</v>
      </c>
      <c r="H25" s="159">
        <f t="shared" si="9"/>
        <v>245080</v>
      </c>
      <c r="I25" s="159">
        <f t="shared" si="9"/>
        <v>0</v>
      </c>
      <c r="J25" s="159">
        <f t="shared" si="9"/>
        <v>0</v>
      </c>
      <c r="K25" s="159">
        <f t="shared" si="9"/>
        <v>0</v>
      </c>
      <c r="L25" s="159">
        <f t="shared" si="9"/>
        <v>0</v>
      </c>
      <c r="M25" s="159">
        <f t="shared" si="9"/>
        <v>269080</v>
      </c>
      <c r="N25" s="159">
        <f t="shared" si="9"/>
        <v>269080</v>
      </c>
      <c r="O25" s="159">
        <f t="shared" si="9"/>
        <v>0</v>
      </c>
      <c r="P25" s="159">
        <f t="shared" si="9"/>
        <v>0</v>
      </c>
      <c r="Q25" s="159">
        <f t="shared" si="9"/>
        <v>269080</v>
      </c>
      <c r="R25" s="159">
        <f t="shared" si="9"/>
        <v>269080</v>
      </c>
      <c r="S25" s="159">
        <f t="shared" si="9"/>
        <v>0</v>
      </c>
      <c r="T25" s="159">
        <f t="shared" si="9"/>
        <v>0</v>
      </c>
      <c r="U25" s="161"/>
    </row>
    <row r="26" spans="1:21" ht="21.95" customHeight="1">
      <c r="A26" s="143">
        <v>1</v>
      </c>
      <c r="B26" s="144" t="s">
        <v>249</v>
      </c>
      <c r="C26" s="144"/>
      <c r="D26" s="145" t="s">
        <v>266</v>
      </c>
      <c r="E26" s="145" t="s">
        <v>246</v>
      </c>
      <c r="F26" s="145"/>
      <c r="G26" s="158">
        <v>20000</v>
      </c>
      <c r="H26" s="158">
        <v>20000</v>
      </c>
      <c r="I26" s="158"/>
      <c r="J26" s="158"/>
      <c r="K26" s="158"/>
      <c r="L26" s="158"/>
      <c r="M26" s="158">
        <f>N26</f>
        <v>18000</v>
      </c>
      <c r="N26" s="158">
        <f>H15-N15</f>
        <v>18000</v>
      </c>
      <c r="O26" s="158"/>
      <c r="P26" s="158"/>
      <c r="Q26" s="158">
        <f>R26</f>
        <v>18000</v>
      </c>
      <c r="R26" s="158">
        <f>N26</f>
        <v>18000</v>
      </c>
      <c r="S26" s="158"/>
      <c r="T26" s="158"/>
      <c r="U26" s="162"/>
    </row>
    <row r="27" spans="1:21" ht="21.95" customHeight="1">
      <c r="A27" s="143">
        <v>2</v>
      </c>
      <c r="B27" s="144" t="s">
        <v>250</v>
      </c>
      <c r="C27" s="144"/>
      <c r="D27" s="145" t="s">
        <v>266</v>
      </c>
      <c r="E27" s="145" t="s">
        <v>246</v>
      </c>
      <c r="F27" s="145"/>
      <c r="G27" s="158">
        <v>30000</v>
      </c>
      <c r="H27" s="158">
        <v>30000</v>
      </c>
      <c r="I27" s="158"/>
      <c r="J27" s="158"/>
      <c r="K27" s="158"/>
      <c r="L27" s="158"/>
      <c r="M27" s="158">
        <f t="shared" ref="M27:M28" si="10">N27</f>
        <v>28000</v>
      </c>
      <c r="N27" s="158">
        <f t="shared" ref="N27:N28" si="11">H16-N16</f>
        <v>28000</v>
      </c>
      <c r="O27" s="158"/>
      <c r="P27" s="158"/>
      <c r="Q27" s="158">
        <f t="shared" ref="Q27:Q31" si="12">R27</f>
        <v>28000</v>
      </c>
      <c r="R27" s="158">
        <f t="shared" ref="R27:R31" si="13">N27</f>
        <v>28000</v>
      </c>
      <c r="S27" s="158"/>
      <c r="T27" s="158"/>
      <c r="U27" s="162"/>
    </row>
    <row r="28" spans="1:21" ht="21.95" customHeight="1">
      <c r="A28" s="143">
        <v>3</v>
      </c>
      <c r="B28" s="144" t="s">
        <v>251</v>
      </c>
      <c r="C28" s="144"/>
      <c r="D28" s="145" t="s">
        <v>266</v>
      </c>
      <c r="E28" s="145" t="s">
        <v>246</v>
      </c>
      <c r="F28" s="145"/>
      <c r="G28" s="158">
        <v>40000</v>
      </c>
      <c r="H28" s="158">
        <v>40000</v>
      </c>
      <c r="I28" s="158"/>
      <c r="J28" s="158"/>
      <c r="K28" s="158"/>
      <c r="L28" s="158"/>
      <c r="M28" s="158">
        <f t="shared" si="10"/>
        <v>38000</v>
      </c>
      <c r="N28" s="158">
        <f t="shared" si="11"/>
        <v>38000</v>
      </c>
      <c r="O28" s="158"/>
      <c r="P28" s="158"/>
      <c r="Q28" s="158">
        <f t="shared" si="12"/>
        <v>38000</v>
      </c>
      <c r="R28" s="158">
        <f t="shared" si="13"/>
        <v>38000</v>
      </c>
      <c r="S28" s="158"/>
      <c r="T28" s="158"/>
      <c r="U28" s="162"/>
    </row>
    <row r="29" spans="1:21" ht="30.75" customHeight="1">
      <c r="A29" s="143">
        <v>4</v>
      </c>
      <c r="B29" s="144" t="s">
        <v>368</v>
      </c>
      <c r="C29" s="144"/>
      <c r="D29" s="145" t="s">
        <v>266</v>
      </c>
      <c r="E29" s="145" t="s">
        <v>246</v>
      </c>
      <c r="F29" s="145"/>
      <c r="G29" s="158">
        <v>150000</v>
      </c>
      <c r="H29" s="158">
        <v>150000</v>
      </c>
      <c r="I29" s="158"/>
      <c r="J29" s="158"/>
      <c r="K29" s="158"/>
      <c r="L29" s="158"/>
      <c r="M29" s="158">
        <v>140000</v>
      </c>
      <c r="N29" s="158">
        <v>140000</v>
      </c>
      <c r="O29" s="158"/>
      <c r="P29" s="158"/>
      <c r="Q29" s="158">
        <v>140000</v>
      </c>
      <c r="R29" s="158">
        <v>140000</v>
      </c>
      <c r="S29" s="158"/>
      <c r="T29" s="158"/>
      <c r="U29" s="161"/>
    </row>
    <row r="30" spans="1:21" ht="30.75" customHeight="1">
      <c r="A30" s="143">
        <v>5</v>
      </c>
      <c r="B30" s="144" t="s">
        <v>360</v>
      </c>
      <c r="C30" s="144"/>
      <c r="D30" s="145" t="s">
        <v>361</v>
      </c>
      <c r="E30" s="145">
        <v>2021</v>
      </c>
      <c r="F30" s="145"/>
      <c r="G30" s="158">
        <v>50000</v>
      </c>
      <c r="H30" s="158">
        <v>5000</v>
      </c>
      <c r="I30" s="158"/>
      <c r="J30" s="158"/>
      <c r="K30" s="158"/>
      <c r="L30" s="158"/>
      <c r="M30" s="158">
        <v>45000</v>
      </c>
      <c r="N30" s="158">
        <v>45000</v>
      </c>
      <c r="O30" s="158"/>
      <c r="P30" s="158"/>
      <c r="Q30" s="158">
        <v>45000</v>
      </c>
      <c r="R30" s="158">
        <v>45000</v>
      </c>
      <c r="S30" s="158"/>
      <c r="T30" s="158"/>
      <c r="U30" s="161"/>
    </row>
    <row r="31" spans="1:21" ht="41.25" customHeight="1">
      <c r="A31" s="143">
        <v>7</v>
      </c>
      <c r="B31" s="144" t="s">
        <v>267</v>
      </c>
      <c r="C31" s="144"/>
      <c r="D31" s="145" t="s">
        <v>257</v>
      </c>
      <c r="E31" s="145" t="s">
        <v>246</v>
      </c>
      <c r="F31" s="145"/>
      <c r="G31" s="158">
        <v>80</v>
      </c>
      <c r="H31" s="158">
        <v>80</v>
      </c>
      <c r="I31" s="158"/>
      <c r="J31" s="158"/>
      <c r="K31" s="158"/>
      <c r="L31" s="158"/>
      <c r="M31" s="158">
        <v>80</v>
      </c>
      <c r="N31" s="158">
        <v>80</v>
      </c>
      <c r="O31" s="158"/>
      <c r="P31" s="158"/>
      <c r="Q31" s="158">
        <f t="shared" si="12"/>
        <v>80</v>
      </c>
      <c r="R31" s="158">
        <f t="shared" si="13"/>
        <v>80</v>
      </c>
      <c r="S31" s="158"/>
      <c r="T31" s="158"/>
      <c r="U31" s="162"/>
    </row>
    <row r="32" spans="1:21" s="155" customFormat="1" ht="26.25" customHeight="1">
      <c r="A32" s="157" t="s">
        <v>74</v>
      </c>
      <c r="B32" s="142" t="s">
        <v>268</v>
      </c>
      <c r="C32" s="142"/>
      <c r="D32" s="157"/>
      <c r="E32" s="157"/>
      <c r="F32" s="157"/>
      <c r="G32" s="159"/>
      <c r="H32" s="159"/>
      <c r="I32" s="159"/>
      <c r="J32" s="159"/>
      <c r="K32" s="159"/>
      <c r="L32" s="159"/>
      <c r="M32" s="159">
        <f t="shared" ref="M32:T32" si="14">M33+M77</f>
        <v>180931.573</v>
      </c>
      <c r="N32" s="159">
        <f t="shared" si="14"/>
        <v>164340.573</v>
      </c>
      <c r="O32" s="159">
        <f t="shared" si="14"/>
        <v>0</v>
      </c>
      <c r="P32" s="159">
        <f t="shared" si="14"/>
        <v>0</v>
      </c>
      <c r="Q32" s="159">
        <f t="shared" si="14"/>
        <v>180931.573</v>
      </c>
      <c r="R32" s="159">
        <f t="shared" si="14"/>
        <v>164340.573</v>
      </c>
      <c r="S32" s="159">
        <f t="shared" si="14"/>
        <v>0</v>
      </c>
      <c r="T32" s="159">
        <f t="shared" si="14"/>
        <v>0</v>
      </c>
      <c r="U32" s="161"/>
    </row>
    <row r="33" spans="1:21" s="155" customFormat="1" ht="26.25" customHeight="1">
      <c r="A33" s="157" t="s">
        <v>20</v>
      </c>
      <c r="B33" s="142" t="s">
        <v>269</v>
      </c>
      <c r="C33" s="142"/>
      <c r="D33" s="147">
        <f>D34+D35</f>
        <v>0</v>
      </c>
      <c r="E33" s="147">
        <f>E34+E35</f>
        <v>0</v>
      </c>
      <c r="F33" s="147">
        <f>F34+F35</f>
        <v>0</v>
      </c>
      <c r="G33" s="159"/>
      <c r="H33" s="159"/>
      <c r="I33" s="159"/>
      <c r="J33" s="159"/>
      <c r="K33" s="159">
        <f t="shared" ref="K33:T33" si="15">K34+K35</f>
        <v>0</v>
      </c>
      <c r="L33" s="159">
        <f t="shared" si="15"/>
        <v>0</v>
      </c>
      <c r="M33" s="159">
        <f t="shared" si="15"/>
        <v>89403</v>
      </c>
      <c r="N33" s="159">
        <f t="shared" si="15"/>
        <v>80655</v>
      </c>
      <c r="O33" s="159">
        <f t="shared" si="15"/>
        <v>0</v>
      </c>
      <c r="P33" s="159">
        <f t="shared" si="15"/>
        <v>0</v>
      </c>
      <c r="Q33" s="159">
        <f t="shared" si="15"/>
        <v>89403</v>
      </c>
      <c r="R33" s="159">
        <f t="shared" si="15"/>
        <v>80655</v>
      </c>
      <c r="S33" s="159">
        <f t="shared" si="15"/>
        <v>0</v>
      </c>
      <c r="T33" s="159">
        <f t="shared" si="15"/>
        <v>0</v>
      </c>
      <c r="U33" s="161"/>
    </row>
    <row r="34" spans="1:21" ht="29.25" customHeight="1">
      <c r="A34" s="146" t="s">
        <v>32</v>
      </c>
      <c r="B34" s="142" t="s">
        <v>49</v>
      </c>
      <c r="C34" s="142"/>
      <c r="D34" s="157"/>
      <c r="E34" s="157"/>
      <c r="F34" s="157"/>
      <c r="G34" s="159"/>
      <c r="H34" s="159"/>
      <c r="I34" s="159"/>
      <c r="J34" s="159"/>
      <c r="K34" s="159"/>
      <c r="L34" s="159"/>
      <c r="M34" s="159"/>
      <c r="N34" s="159"/>
      <c r="O34" s="159"/>
      <c r="P34" s="159"/>
      <c r="Q34" s="159"/>
      <c r="R34" s="159"/>
      <c r="S34" s="159"/>
      <c r="T34" s="159"/>
      <c r="U34" s="161"/>
    </row>
    <row r="35" spans="1:21" ht="37.5" customHeight="1">
      <c r="A35" s="146" t="s">
        <v>48</v>
      </c>
      <c r="B35" s="142" t="s">
        <v>367</v>
      </c>
      <c r="C35" s="142"/>
      <c r="D35" s="157"/>
      <c r="E35" s="157"/>
      <c r="F35" s="157"/>
      <c r="G35" s="159"/>
      <c r="H35" s="159"/>
      <c r="I35" s="159"/>
      <c r="J35" s="159"/>
      <c r="K35" s="159">
        <f t="shared" ref="K35:T35" si="16">K36+K43+K53</f>
        <v>0</v>
      </c>
      <c r="L35" s="159">
        <f t="shared" si="16"/>
        <v>0</v>
      </c>
      <c r="M35" s="159">
        <f t="shared" si="16"/>
        <v>89403</v>
      </c>
      <c r="N35" s="159">
        <f t="shared" si="16"/>
        <v>80655</v>
      </c>
      <c r="O35" s="159">
        <f t="shared" si="16"/>
        <v>0</v>
      </c>
      <c r="P35" s="159">
        <f t="shared" si="16"/>
        <v>0</v>
      </c>
      <c r="Q35" s="159">
        <f t="shared" si="16"/>
        <v>89403</v>
      </c>
      <c r="R35" s="159">
        <f t="shared" si="16"/>
        <v>80655</v>
      </c>
      <c r="S35" s="159">
        <f t="shared" si="16"/>
        <v>0</v>
      </c>
      <c r="T35" s="159">
        <f t="shared" si="16"/>
        <v>0</v>
      </c>
      <c r="U35" s="161"/>
    </row>
    <row r="36" spans="1:21" ht="27.75" customHeight="1">
      <c r="A36" s="146"/>
      <c r="B36" s="142" t="s">
        <v>266</v>
      </c>
      <c r="C36" s="142"/>
      <c r="D36" s="157"/>
      <c r="E36" s="157"/>
      <c r="F36" s="157"/>
      <c r="G36" s="159"/>
      <c r="H36" s="159"/>
      <c r="I36" s="159"/>
      <c r="J36" s="159"/>
      <c r="K36" s="159">
        <f>SUM(K37:K41)</f>
        <v>0</v>
      </c>
      <c r="L36" s="159">
        <f>SUM(L37:L41)</f>
        <v>0</v>
      </c>
      <c r="M36" s="159">
        <f t="shared" ref="M36:Q36" si="17">SUM(M37:M42)</f>
        <v>28444</v>
      </c>
      <c r="N36" s="159">
        <f t="shared" si="17"/>
        <v>25840</v>
      </c>
      <c r="O36" s="159">
        <f t="shared" si="17"/>
        <v>0</v>
      </c>
      <c r="P36" s="159">
        <f t="shared" si="17"/>
        <v>0</v>
      </c>
      <c r="Q36" s="159">
        <f t="shared" si="17"/>
        <v>28444</v>
      </c>
      <c r="R36" s="159">
        <f>SUM(R37:R42)</f>
        <v>25840</v>
      </c>
      <c r="S36" s="159">
        <f t="shared" ref="S36:T36" si="18">SUM(S37:S42)</f>
        <v>0</v>
      </c>
      <c r="T36" s="159">
        <f t="shared" si="18"/>
        <v>0</v>
      </c>
      <c r="U36" s="161"/>
    </row>
    <row r="37" spans="1:21" ht="27.95" customHeight="1">
      <c r="A37" s="143">
        <v>1</v>
      </c>
      <c r="B37" s="144" t="s">
        <v>365</v>
      </c>
      <c r="C37" s="144"/>
      <c r="D37" s="145" t="s">
        <v>386</v>
      </c>
      <c r="E37" s="145">
        <v>2021</v>
      </c>
      <c r="F37" s="145"/>
      <c r="G37" s="158">
        <f t="shared" ref="G37:G41" si="19">H37+J37</f>
        <v>594</v>
      </c>
      <c r="H37" s="158">
        <v>540</v>
      </c>
      <c r="I37" s="158"/>
      <c r="J37" s="158">
        <v>54</v>
      </c>
      <c r="K37" s="158"/>
      <c r="L37" s="158"/>
      <c r="M37" s="158">
        <f t="shared" ref="M37:M41" si="20">G37</f>
        <v>594</v>
      </c>
      <c r="N37" s="158">
        <f t="shared" ref="N37:N42" si="21">H37</f>
        <v>540</v>
      </c>
      <c r="O37" s="158"/>
      <c r="P37" s="158"/>
      <c r="Q37" s="158">
        <f t="shared" ref="Q37:Q42" si="22">M37</f>
        <v>594</v>
      </c>
      <c r="R37" s="158">
        <f t="shared" ref="R37:R42" si="23">N37</f>
        <v>540</v>
      </c>
      <c r="S37" s="158"/>
      <c r="T37" s="158"/>
      <c r="U37" s="162"/>
    </row>
    <row r="38" spans="1:21" ht="46.5" customHeight="1">
      <c r="A38" s="143">
        <v>2</v>
      </c>
      <c r="B38" s="144" t="s">
        <v>369</v>
      </c>
      <c r="C38" s="144"/>
      <c r="D38" s="145" t="s">
        <v>386</v>
      </c>
      <c r="E38" s="145">
        <v>2021</v>
      </c>
      <c r="F38" s="145"/>
      <c r="G38" s="158">
        <f t="shared" si="19"/>
        <v>4400</v>
      </c>
      <c r="H38" s="158">
        <v>4000</v>
      </c>
      <c r="I38" s="158"/>
      <c r="J38" s="158">
        <v>400</v>
      </c>
      <c r="K38" s="158"/>
      <c r="L38" s="158"/>
      <c r="M38" s="158">
        <f t="shared" si="20"/>
        <v>4400</v>
      </c>
      <c r="N38" s="158">
        <f t="shared" si="21"/>
        <v>4000</v>
      </c>
      <c r="O38" s="158"/>
      <c r="P38" s="158"/>
      <c r="Q38" s="158">
        <f t="shared" si="22"/>
        <v>4400</v>
      </c>
      <c r="R38" s="158">
        <f t="shared" si="23"/>
        <v>4000</v>
      </c>
      <c r="S38" s="158"/>
      <c r="T38" s="158"/>
      <c r="U38" s="162"/>
    </row>
    <row r="39" spans="1:21" s="172" customFormat="1" ht="43.5" customHeight="1">
      <c r="A39" s="176">
        <v>3</v>
      </c>
      <c r="B39" s="177" t="s">
        <v>492</v>
      </c>
      <c r="C39" s="177"/>
      <c r="D39" s="173" t="s">
        <v>387</v>
      </c>
      <c r="E39" s="173"/>
      <c r="F39" s="173"/>
      <c r="G39" s="174">
        <f t="shared" si="19"/>
        <v>4950</v>
      </c>
      <c r="H39" s="174">
        <v>4500</v>
      </c>
      <c r="I39" s="174"/>
      <c r="J39" s="174">
        <v>450</v>
      </c>
      <c r="K39" s="174"/>
      <c r="L39" s="174"/>
      <c r="M39" s="174">
        <f t="shared" si="20"/>
        <v>4950</v>
      </c>
      <c r="N39" s="174">
        <f t="shared" si="21"/>
        <v>4500</v>
      </c>
      <c r="O39" s="174"/>
      <c r="P39" s="174"/>
      <c r="Q39" s="174">
        <f t="shared" si="22"/>
        <v>4950</v>
      </c>
      <c r="R39" s="174">
        <f t="shared" si="23"/>
        <v>4500</v>
      </c>
      <c r="S39" s="174"/>
      <c r="T39" s="174"/>
      <c r="U39" s="178" t="s">
        <v>491</v>
      </c>
    </row>
    <row r="40" spans="1:21" ht="27.95" customHeight="1">
      <c r="A40" s="143">
        <v>4</v>
      </c>
      <c r="B40" s="144" t="s">
        <v>370</v>
      </c>
      <c r="C40" s="144"/>
      <c r="D40" s="145" t="s">
        <v>388</v>
      </c>
      <c r="E40" s="145">
        <v>2025</v>
      </c>
      <c r="F40" s="145"/>
      <c r="G40" s="158">
        <f t="shared" si="19"/>
        <v>600</v>
      </c>
      <c r="H40" s="158">
        <v>540</v>
      </c>
      <c r="I40" s="158"/>
      <c r="J40" s="158">
        <v>60</v>
      </c>
      <c r="K40" s="158"/>
      <c r="L40" s="158"/>
      <c r="M40" s="158">
        <f t="shared" si="20"/>
        <v>600</v>
      </c>
      <c r="N40" s="158">
        <f t="shared" si="21"/>
        <v>540</v>
      </c>
      <c r="O40" s="158"/>
      <c r="P40" s="158"/>
      <c r="Q40" s="158">
        <f t="shared" si="22"/>
        <v>600</v>
      </c>
      <c r="R40" s="158">
        <f t="shared" si="23"/>
        <v>540</v>
      </c>
      <c r="S40" s="158"/>
      <c r="T40" s="158"/>
      <c r="U40" s="162"/>
    </row>
    <row r="41" spans="1:21" ht="31.5" customHeight="1">
      <c r="A41" s="143">
        <v>5</v>
      </c>
      <c r="B41" s="144" t="s">
        <v>371</v>
      </c>
      <c r="C41" s="144"/>
      <c r="D41" s="145" t="s">
        <v>388</v>
      </c>
      <c r="E41" s="145">
        <v>2025</v>
      </c>
      <c r="F41" s="145"/>
      <c r="G41" s="158">
        <f t="shared" si="19"/>
        <v>1400</v>
      </c>
      <c r="H41" s="158">
        <v>1260</v>
      </c>
      <c r="I41" s="158"/>
      <c r="J41" s="158">
        <v>140</v>
      </c>
      <c r="K41" s="158"/>
      <c r="L41" s="158"/>
      <c r="M41" s="158">
        <f t="shared" si="20"/>
        <v>1400</v>
      </c>
      <c r="N41" s="158">
        <f t="shared" si="21"/>
        <v>1260</v>
      </c>
      <c r="O41" s="158"/>
      <c r="P41" s="158"/>
      <c r="Q41" s="158">
        <f t="shared" si="22"/>
        <v>1400</v>
      </c>
      <c r="R41" s="158">
        <f t="shared" si="23"/>
        <v>1260</v>
      </c>
      <c r="S41" s="158"/>
      <c r="T41" s="158"/>
      <c r="U41" s="162"/>
    </row>
    <row r="42" spans="1:21" ht="31.5" customHeight="1">
      <c r="A42" s="143">
        <v>6</v>
      </c>
      <c r="B42" s="144" t="s">
        <v>385</v>
      </c>
      <c r="C42" s="144"/>
      <c r="D42" s="145" t="s">
        <v>266</v>
      </c>
      <c r="E42" s="145" t="s">
        <v>246</v>
      </c>
      <c r="F42" s="145"/>
      <c r="G42" s="158">
        <v>16500</v>
      </c>
      <c r="H42" s="158">
        <v>15000</v>
      </c>
      <c r="I42" s="158"/>
      <c r="J42" s="158">
        <v>1500</v>
      </c>
      <c r="K42" s="158"/>
      <c r="L42" s="158"/>
      <c r="M42" s="158">
        <f>G42</f>
        <v>16500</v>
      </c>
      <c r="N42" s="158">
        <f t="shared" si="21"/>
        <v>15000</v>
      </c>
      <c r="O42" s="158"/>
      <c r="P42" s="158"/>
      <c r="Q42" s="158">
        <f t="shared" si="22"/>
        <v>16500</v>
      </c>
      <c r="R42" s="158">
        <f t="shared" si="23"/>
        <v>15000</v>
      </c>
      <c r="S42" s="158"/>
      <c r="T42" s="158"/>
      <c r="U42" s="162"/>
    </row>
    <row r="43" spans="1:21" ht="24" customHeight="1">
      <c r="A43" s="146"/>
      <c r="B43" s="142" t="s">
        <v>247</v>
      </c>
      <c r="C43" s="142"/>
      <c r="D43" s="157"/>
      <c r="E43" s="157"/>
      <c r="F43" s="157"/>
      <c r="G43" s="159">
        <f>SUM(G44:G52)</f>
        <v>34100</v>
      </c>
      <c r="H43" s="159">
        <f t="shared" ref="H43:T43" si="24">SUM(H44:H52)</f>
        <v>30995</v>
      </c>
      <c r="I43" s="159">
        <f t="shared" si="24"/>
        <v>0</v>
      </c>
      <c r="J43" s="159">
        <f t="shared" si="24"/>
        <v>3105</v>
      </c>
      <c r="K43" s="159">
        <f t="shared" si="24"/>
        <v>0</v>
      </c>
      <c r="L43" s="159">
        <f t="shared" si="24"/>
        <v>0</v>
      </c>
      <c r="M43" s="159">
        <f t="shared" si="24"/>
        <v>34100</v>
      </c>
      <c r="N43" s="159">
        <f t="shared" si="24"/>
        <v>30995</v>
      </c>
      <c r="O43" s="159">
        <f t="shared" si="24"/>
        <v>0</v>
      </c>
      <c r="P43" s="159">
        <f t="shared" si="24"/>
        <v>0</v>
      </c>
      <c r="Q43" s="159">
        <f t="shared" si="24"/>
        <v>34100</v>
      </c>
      <c r="R43" s="159">
        <f t="shared" si="24"/>
        <v>30995</v>
      </c>
      <c r="S43" s="159">
        <f t="shared" si="24"/>
        <v>0</v>
      </c>
      <c r="T43" s="159">
        <f t="shared" si="24"/>
        <v>0</v>
      </c>
      <c r="U43" s="161"/>
    </row>
    <row r="44" spans="1:21" ht="38.25">
      <c r="A44" s="143" t="s">
        <v>31</v>
      </c>
      <c r="B44" s="144" t="s">
        <v>489</v>
      </c>
      <c r="C44" s="144"/>
      <c r="D44" s="145" t="s">
        <v>274</v>
      </c>
      <c r="E44" s="145" t="s">
        <v>246</v>
      </c>
      <c r="F44" s="145"/>
      <c r="G44" s="158">
        <v>4680</v>
      </c>
      <c r="H44" s="158">
        <v>4250</v>
      </c>
      <c r="I44" s="158"/>
      <c r="J44" s="158">
        <f>G44-H44</f>
        <v>430</v>
      </c>
      <c r="K44" s="158"/>
      <c r="L44" s="158"/>
      <c r="M44" s="158">
        <v>4680</v>
      </c>
      <c r="N44" s="158">
        <v>4250</v>
      </c>
      <c r="O44" s="158"/>
      <c r="P44" s="158"/>
      <c r="Q44" s="158">
        <v>4680</v>
      </c>
      <c r="R44" s="158">
        <v>4250</v>
      </c>
      <c r="S44" s="158"/>
      <c r="T44" s="158"/>
      <c r="U44" s="162"/>
    </row>
    <row r="45" spans="1:21" ht="51">
      <c r="A45" s="143" t="s">
        <v>36</v>
      </c>
      <c r="B45" s="144" t="s">
        <v>419</v>
      </c>
      <c r="C45" s="144"/>
      <c r="D45" s="145" t="s">
        <v>274</v>
      </c>
      <c r="E45" s="145" t="s">
        <v>246</v>
      </c>
      <c r="F45" s="145"/>
      <c r="G45" s="158">
        <v>5330</v>
      </c>
      <c r="H45" s="158">
        <v>4845</v>
      </c>
      <c r="I45" s="158"/>
      <c r="J45" s="158">
        <f t="shared" ref="J45:J52" si="25">G45-H45</f>
        <v>485</v>
      </c>
      <c r="K45" s="158"/>
      <c r="L45" s="158"/>
      <c r="M45" s="158">
        <v>5330</v>
      </c>
      <c r="N45" s="158">
        <v>4845</v>
      </c>
      <c r="O45" s="158"/>
      <c r="P45" s="158"/>
      <c r="Q45" s="158">
        <v>5330</v>
      </c>
      <c r="R45" s="158">
        <v>4845</v>
      </c>
      <c r="S45" s="158"/>
      <c r="T45" s="158"/>
      <c r="U45" s="162"/>
    </row>
    <row r="46" spans="1:21" ht="25.5">
      <c r="A46" s="143" t="s">
        <v>181</v>
      </c>
      <c r="B46" s="144" t="s">
        <v>420</v>
      </c>
      <c r="C46" s="144"/>
      <c r="D46" s="145" t="s">
        <v>275</v>
      </c>
      <c r="E46" s="145">
        <v>2022</v>
      </c>
      <c r="F46" s="145"/>
      <c r="G46" s="158">
        <v>3960</v>
      </c>
      <c r="H46" s="158">
        <v>3600</v>
      </c>
      <c r="I46" s="158"/>
      <c r="J46" s="158">
        <f t="shared" si="25"/>
        <v>360</v>
      </c>
      <c r="K46" s="158"/>
      <c r="L46" s="158"/>
      <c r="M46" s="158">
        <v>3960</v>
      </c>
      <c r="N46" s="158">
        <v>3600</v>
      </c>
      <c r="O46" s="158"/>
      <c r="P46" s="158"/>
      <c r="Q46" s="158">
        <v>3960</v>
      </c>
      <c r="R46" s="158">
        <v>3600</v>
      </c>
      <c r="S46" s="158"/>
      <c r="T46" s="158"/>
      <c r="U46" s="162"/>
    </row>
    <row r="47" spans="1:21" ht="38.25">
      <c r="A47" s="143" t="s">
        <v>183</v>
      </c>
      <c r="B47" s="144" t="s">
        <v>421</v>
      </c>
      <c r="C47" s="144"/>
      <c r="D47" s="145" t="s">
        <v>275</v>
      </c>
      <c r="E47" s="145">
        <v>2022</v>
      </c>
      <c r="F47" s="145"/>
      <c r="G47" s="158">
        <v>2640</v>
      </c>
      <c r="H47" s="158">
        <v>2400</v>
      </c>
      <c r="I47" s="158"/>
      <c r="J47" s="158">
        <f t="shared" si="25"/>
        <v>240</v>
      </c>
      <c r="K47" s="158"/>
      <c r="L47" s="158"/>
      <c r="M47" s="158">
        <v>2640</v>
      </c>
      <c r="N47" s="158">
        <v>2400</v>
      </c>
      <c r="O47" s="158"/>
      <c r="P47" s="158"/>
      <c r="Q47" s="158">
        <v>2640</v>
      </c>
      <c r="R47" s="158">
        <v>2400</v>
      </c>
      <c r="S47" s="158"/>
      <c r="T47" s="158"/>
      <c r="U47" s="162"/>
    </row>
    <row r="48" spans="1:21" ht="25.5">
      <c r="A48" s="143" t="s">
        <v>414</v>
      </c>
      <c r="B48" s="144" t="s">
        <v>422</v>
      </c>
      <c r="C48" s="144"/>
      <c r="D48" s="145" t="s">
        <v>274</v>
      </c>
      <c r="E48" s="145" t="s">
        <v>328</v>
      </c>
      <c r="F48" s="145"/>
      <c r="G48" s="158">
        <v>3960</v>
      </c>
      <c r="H48" s="158">
        <v>3600</v>
      </c>
      <c r="I48" s="158"/>
      <c r="J48" s="158">
        <f t="shared" si="25"/>
        <v>360</v>
      </c>
      <c r="K48" s="158"/>
      <c r="L48" s="158"/>
      <c r="M48" s="158">
        <v>3960</v>
      </c>
      <c r="N48" s="158">
        <v>3600</v>
      </c>
      <c r="O48" s="158"/>
      <c r="P48" s="158"/>
      <c r="Q48" s="158">
        <v>3960</v>
      </c>
      <c r="R48" s="158">
        <v>3600</v>
      </c>
      <c r="S48" s="158"/>
      <c r="T48" s="158"/>
      <c r="U48" s="162"/>
    </row>
    <row r="49" spans="1:21" ht="38.25">
      <c r="A49" s="143" t="s">
        <v>416</v>
      </c>
      <c r="B49" s="144" t="s">
        <v>423</v>
      </c>
      <c r="C49" s="144"/>
      <c r="D49" s="145" t="s">
        <v>275</v>
      </c>
      <c r="E49" s="145" t="s">
        <v>328</v>
      </c>
      <c r="F49" s="145"/>
      <c r="G49" s="158">
        <v>3960</v>
      </c>
      <c r="H49" s="158">
        <v>3600</v>
      </c>
      <c r="I49" s="158"/>
      <c r="J49" s="158">
        <f t="shared" si="25"/>
        <v>360</v>
      </c>
      <c r="K49" s="158"/>
      <c r="L49" s="158"/>
      <c r="M49" s="158">
        <v>3960</v>
      </c>
      <c r="N49" s="158">
        <v>3600</v>
      </c>
      <c r="O49" s="158"/>
      <c r="P49" s="158"/>
      <c r="Q49" s="158">
        <v>3960</v>
      </c>
      <c r="R49" s="158">
        <v>3600</v>
      </c>
      <c r="S49" s="158"/>
      <c r="T49" s="158"/>
      <c r="U49" s="162"/>
    </row>
    <row r="50" spans="1:21" ht="38.25">
      <c r="A50" s="143" t="s">
        <v>424</v>
      </c>
      <c r="B50" s="144" t="s">
        <v>425</v>
      </c>
      <c r="C50" s="144"/>
      <c r="D50" s="145" t="s">
        <v>273</v>
      </c>
      <c r="E50" s="145" t="s">
        <v>329</v>
      </c>
      <c r="F50" s="145"/>
      <c r="G50" s="158">
        <v>2970</v>
      </c>
      <c r="H50" s="158">
        <v>2700</v>
      </c>
      <c r="I50" s="158"/>
      <c r="J50" s="158">
        <f t="shared" si="25"/>
        <v>270</v>
      </c>
      <c r="K50" s="158"/>
      <c r="L50" s="158"/>
      <c r="M50" s="158">
        <v>2970</v>
      </c>
      <c r="N50" s="158">
        <v>2700</v>
      </c>
      <c r="O50" s="158"/>
      <c r="P50" s="158"/>
      <c r="Q50" s="158">
        <v>2970</v>
      </c>
      <c r="R50" s="158">
        <v>2700</v>
      </c>
      <c r="S50" s="158"/>
      <c r="T50" s="158"/>
      <c r="U50" s="162"/>
    </row>
    <row r="51" spans="1:21" ht="38.25">
      <c r="A51" s="143" t="s">
        <v>426</v>
      </c>
      <c r="B51" s="144" t="s">
        <v>427</v>
      </c>
      <c r="C51" s="144"/>
      <c r="D51" s="145" t="s">
        <v>276</v>
      </c>
      <c r="E51" s="145" t="s">
        <v>329</v>
      </c>
      <c r="F51" s="145"/>
      <c r="G51" s="158">
        <v>3960</v>
      </c>
      <c r="H51" s="158">
        <v>3600</v>
      </c>
      <c r="I51" s="158"/>
      <c r="J51" s="158">
        <f t="shared" si="25"/>
        <v>360</v>
      </c>
      <c r="K51" s="158"/>
      <c r="L51" s="158"/>
      <c r="M51" s="158">
        <v>3960</v>
      </c>
      <c r="N51" s="158">
        <v>3600</v>
      </c>
      <c r="O51" s="158"/>
      <c r="P51" s="158"/>
      <c r="Q51" s="158">
        <v>3960</v>
      </c>
      <c r="R51" s="158">
        <v>3600</v>
      </c>
      <c r="S51" s="158"/>
      <c r="T51" s="158"/>
      <c r="U51" s="162"/>
    </row>
    <row r="52" spans="1:21" ht="38.25">
      <c r="A52" s="143" t="s">
        <v>428</v>
      </c>
      <c r="B52" s="144" t="s">
        <v>429</v>
      </c>
      <c r="C52" s="144"/>
      <c r="D52" s="145" t="s">
        <v>276</v>
      </c>
      <c r="E52" s="145" t="s">
        <v>430</v>
      </c>
      <c r="F52" s="145"/>
      <c r="G52" s="158">
        <v>2640</v>
      </c>
      <c r="H52" s="158">
        <v>2400</v>
      </c>
      <c r="I52" s="158"/>
      <c r="J52" s="158">
        <f t="shared" si="25"/>
        <v>240</v>
      </c>
      <c r="K52" s="158"/>
      <c r="L52" s="158"/>
      <c r="M52" s="158">
        <v>2640</v>
      </c>
      <c r="N52" s="158">
        <v>2400</v>
      </c>
      <c r="O52" s="158"/>
      <c r="P52" s="158"/>
      <c r="Q52" s="158">
        <v>2640</v>
      </c>
      <c r="R52" s="158">
        <v>2400</v>
      </c>
      <c r="S52" s="158"/>
      <c r="T52" s="158"/>
      <c r="U52" s="162"/>
    </row>
    <row r="53" spans="1:21" s="172" customFormat="1" ht="27.95" customHeight="1">
      <c r="A53" s="167"/>
      <c r="B53" s="168" t="s">
        <v>248</v>
      </c>
      <c r="C53" s="168"/>
      <c r="D53" s="169"/>
      <c r="E53" s="169"/>
      <c r="F53" s="169"/>
      <c r="G53" s="170">
        <f>SUM(G54:G76)</f>
        <v>26859</v>
      </c>
      <c r="H53" s="170">
        <f t="shared" ref="H53:T53" si="26">SUM(H54:H76)</f>
        <v>23820</v>
      </c>
      <c r="I53" s="170">
        <f t="shared" si="26"/>
        <v>0</v>
      </c>
      <c r="J53" s="170">
        <f t="shared" si="26"/>
        <v>3039</v>
      </c>
      <c r="K53" s="170">
        <f t="shared" si="26"/>
        <v>0</v>
      </c>
      <c r="L53" s="170">
        <f t="shared" si="26"/>
        <v>0</v>
      </c>
      <c r="M53" s="170">
        <f t="shared" si="26"/>
        <v>26859</v>
      </c>
      <c r="N53" s="170">
        <f t="shared" si="26"/>
        <v>23820</v>
      </c>
      <c r="O53" s="170">
        <f t="shared" si="26"/>
        <v>0</v>
      </c>
      <c r="P53" s="170">
        <f t="shared" si="26"/>
        <v>0</v>
      </c>
      <c r="Q53" s="170">
        <f t="shared" si="26"/>
        <v>26859</v>
      </c>
      <c r="R53" s="170">
        <f t="shared" si="26"/>
        <v>23820</v>
      </c>
      <c r="S53" s="170">
        <f t="shared" si="26"/>
        <v>0</v>
      </c>
      <c r="T53" s="170">
        <f t="shared" si="26"/>
        <v>0</v>
      </c>
      <c r="U53" s="171"/>
    </row>
    <row r="54" spans="1:21" ht="25.5">
      <c r="A54" s="143" t="s">
        <v>31</v>
      </c>
      <c r="B54" s="144" t="s">
        <v>468</v>
      </c>
      <c r="C54" s="144"/>
      <c r="D54" s="145" t="s">
        <v>484</v>
      </c>
      <c r="E54" s="145">
        <v>2021</v>
      </c>
      <c r="F54" s="145"/>
      <c r="G54" s="158">
        <f>H54+J54</f>
        <v>550</v>
      </c>
      <c r="H54" s="158">
        <v>500</v>
      </c>
      <c r="I54" s="158"/>
      <c r="J54" s="158">
        <v>50</v>
      </c>
      <c r="K54" s="158"/>
      <c r="L54" s="158"/>
      <c r="M54" s="158">
        <v>550</v>
      </c>
      <c r="N54" s="158">
        <v>500</v>
      </c>
      <c r="O54" s="158"/>
      <c r="P54" s="158"/>
      <c r="Q54" s="158">
        <v>550</v>
      </c>
      <c r="R54" s="158">
        <v>500</v>
      </c>
      <c r="S54" s="158"/>
      <c r="T54" s="158"/>
      <c r="U54" s="165"/>
    </row>
    <row r="55" spans="1:21" ht="25.5">
      <c r="A55" s="143" t="s">
        <v>36</v>
      </c>
      <c r="B55" s="144" t="s">
        <v>277</v>
      </c>
      <c r="C55" s="144"/>
      <c r="D55" s="145" t="s">
        <v>436</v>
      </c>
      <c r="E55" s="145">
        <v>2021</v>
      </c>
      <c r="F55" s="145"/>
      <c r="G55" s="158">
        <f t="shared" ref="G55:G76" si="27">H55+J55</f>
        <v>825</v>
      </c>
      <c r="H55" s="158">
        <v>750</v>
      </c>
      <c r="I55" s="158"/>
      <c r="J55" s="158">
        <v>75</v>
      </c>
      <c r="K55" s="158"/>
      <c r="L55" s="158"/>
      <c r="M55" s="158">
        <v>825</v>
      </c>
      <c r="N55" s="158">
        <v>750</v>
      </c>
      <c r="O55" s="158"/>
      <c r="P55" s="158"/>
      <c r="Q55" s="158">
        <v>825</v>
      </c>
      <c r="R55" s="158">
        <v>750</v>
      </c>
      <c r="S55" s="158"/>
      <c r="T55" s="158"/>
      <c r="U55" s="165"/>
    </row>
    <row r="56" spans="1:21" ht="25.5">
      <c r="A56" s="143" t="s">
        <v>181</v>
      </c>
      <c r="B56" s="144" t="s">
        <v>431</v>
      </c>
      <c r="C56" s="144"/>
      <c r="D56" s="145" t="s">
        <v>389</v>
      </c>
      <c r="E56" s="145">
        <v>2021</v>
      </c>
      <c r="F56" s="145"/>
      <c r="G56" s="158">
        <f t="shared" si="27"/>
        <v>165</v>
      </c>
      <c r="H56" s="158">
        <v>150</v>
      </c>
      <c r="I56" s="158"/>
      <c r="J56" s="158">
        <v>15</v>
      </c>
      <c r="K56" s="158"/>
      <c r="L56" s="158"/>
      <c r="M56" s="158">
        <v>165</v>
      </c>
      <c r="N56" s="158">
        <v>150</v>
      </c>
      <c r="O56" s="158"/>
      <c r="P56" s="158"/>
      <c r="Q56" s="158">
        <v>165</v>
      </c>
      <c r="R56" s="158">
        <v>150</v>
      </c>
      <c r="S56" s="158"/>
      <c r="T56" s="158"/>
      <c r="U56" s="165"/>
    </row>
    <row r="57" spans="1:21" ht="25.5">
      <c r="A57" s="143" t="s">
        <v>183</v>
      </c>
      <c r="B57" s="144" t="s">
        <v>432</v>
      </c>
      <c r="C57" s="144"/>
      <c r="D57" s="145" t="s">
        <v>391</v>
      </c>
      <c r="E57" s="145">
        <v>2021</v>
      </c>
      <c r="F57" s="145"/>
      <c r="G57" s="158">
        <f t="shared" si="27"/>
        <v>2550</v>
      </c>
      <c r="H57" s="158">
        <v>2295</v>
      </c>
      <c r="I57" s="158"/>
      <c r="J57" s="158">
        <v>255</v>
      </c>
      <c r="K57" s="158"/>
      <c r="L57" s="158"/>
      <c r="M57" s="158">
        <v>2550</v>
      </c>
      <c r="N57" s="158">
        <v>2295</v>
      </c>
      <c r="O57" s="158"/>
      <c r="P57" s="158"/>
      <c r="Q57" s="158">
        <v>2550</v>
      </c>
      <c r="R57" s="158">
        <v>2295</v>
      </c>
      <c r="S57" s="158"/>
      <c r="T57" s="158"/>
      <c r="U57" s="165"/>
    </row>
    <row r="58" spans="1:21" ht="25.5">
      <c r="A58" s="143" t="s">
        <v>414</v>
      </c>
      <c r="B58" s="144" t="s">
        <v>433</v>
      </c>
      <c r="C58" s="144"/>
      <c r="D58" s="145" t="s">
        <v>437</v>
      </c>
      <c r="E58" s="145">
        <v>2021</v>
      </c>
      <c r="F58" s="145"/>
      <c r="G58" s="158">
        <f t="shared" si="27"/>
        <v>1700</v>
      </c>
      <c r="H58" s="158">
        <v>1530</v>
      </c>
      <c r="I58" s="158"/>
      <c r="J58" s="158">
        <v>170</v>
      </c>
      <c r="K58" s="158"/>
      <c r="L58" s="158"/>
      <c r="M58" s="158">
        <v>1700</v>
      </c>
      <c r="N58" s="158">
        <v>1530</v>
      </c>
      <c r="O58" s="158"/>
      <c r="P58" s="158"/>
      <c r="Q58" s="158">
        <v>1700</v>
      </c>
      <c r="R58" s="158">
        <v>1530</v>
      </c>
      <c r="S58" s="158"/>
      <c r="T58" s="158"/>
      <c r="U58" s="165"/>
    </row>
    <row r="59" spans="1:21" ht="25.5">
      <c r="A59" s="143" t="s">
        <v>416</v>
      </c>
      <c r="B59" s="144" t="s">
        <v>435</v>
      </c>
      <c r="C59" s="144"/>
      <c r="D59" s="145" t="s">
        <v>389</v>
      </c>
      <c r="E59" s="145">
        <v>2021</v>
      </c>
      <c r="F59" s="145"/>
      <c r="G59" s="158">
        <f t="shared" si="27"/>
        <v>250</v>
      </c>
      <c r="H59" s="158">
        <v>225</v>
      </c>
      <c r="I59" s="158"/>
      <c r="J59" s="158">
        <v>25</v>
      </c>
      <c r="K59" s="158"/>
      <c r="L59" s="158"/>
      <c r="M59" s="158">
        <v>250</v>
      </c>
      <c r="N59" s="158">
        <v>225</v>
      </c>
      <c r="O59" s="158"/>
      <c r="P59" s="158"/>
      <c r="Q59" s="158">
        <v>250</v>
      </c>
      <c r="R59" s="158">
        <v>225</v>
      </c>
      <c r="S59" s="158"/>
      <c r="T59" s="158"/>
      <c r="U59" s="165"/>
    </row>
    <row r="60" spans="1:21" ht="25.5">
      <c r="A60" s="143">
        <v>1</v>
      </c>
      <c r="B60" s="144" t="s">
        <v>469</v>
      </c>
      <c r="C60" s="144"/>
      <c r="D60" s="145" t="s">
        <v>447</v>
      </c>
      <c r="E60" s="145">
        <v>2022</v>
      </c>
      <c r="F60" s="145"/>
      <c r="G60" s="158">
        <f t="shared" si="27"/>
        <v>2673</v>
      </c>
      <c r="H60" s="158">
        <v>2430</v>
      </c>
      <c r="I60" s="158"/>
      <c r="J60" s="158">
        <v>243</v>
      </c>
      <c r="K60" s="158"/>
      <c r="L60" s="158"/>
      <c r="M60" s="158">
        <v>2673</v>
      </c>
      <c r="N60" s="158">
        <v>2430</v>
      </c>
      <c r="O60" s="158"/>
      <c r="P60" s="158"/>
      <c r="Q60" s="158">
        <v>2673</v>
      </c>
      <c r="R60" s="158">
        <v>2430</v>
      </c>
      <c r="S60" s="158"/>
      <c r="T60" s="158"/>
      <c r="U60" s="181"/>
    </row>
    <row r="61" spans="1:21" ht="27.95" customHeight="1">
      <c r="A61" s="143">
        <v>2</v>
      </c>
      <c r="B61" s="144" t="s">
        <v>470</v>
      </c>
      <c r="C61" s="144"/>
      <c r="D61" s="145" t="s">
        <v>448</v>
      </c>
      <c r="E61" s="145">
        <v>2022</v>
      </c>
      <c r="F61" s="145"/>
      <c r="G61" s="158">
        <f t="shared" si="27"/>
        <v>2079</v>
      </c>
      <c r="H61" s="158">
        <v>1890</v>
      </c>
      <c r="I61" s="158"/>
      <c r="J61" s="158">
        <v>189</v>
      </c>
      <c r="K61" s="158"/>
      <c r="L61" s="158"/>
      <c r="M61" s="158">
        <v>2079</v>
      </c>
      <c r="N61" s="158">
        <v>1890</v>
      </c>
      <c r="O61" s="158"/>
      <c r="P61" s="158"/>
      <c r="Q61" s="158">
        <v>2079</v>
      </c>
      <c r="R61" s="158">
        <v>1890</v>
      </c>
      <c r="S61" s="158"/>
      <c r="T61" s="158"/>
      <c r="U61" s="181"/>
    </row>
    <row r="62" spans="1:21" ht="27.95" customHeight="1">
      <c r="A62" s="143">
        <v>3</v>
      </c>
      <c r="B62" s="144" t="s">
        <v>471</v>
      </c>
      <c r="C62" s="144"/>
      <c r="D62" s="145" t="s">
        <v>474</v>
      </c>
      <c r="E62" s="145">
        <v>2022</v>
      </c>
      <c r="F62" s="145"/>
      <c r="G62" s="158">
        <f t="shared" si="27"/>
        <v>1683</v>
      </c>
      <c r="H62" s="158">
        <v>1530</v>
      </c>
      <c r="I62" s="158"/>
      <c r="J62" s="158">
        <v>153</v>
      </c>
      <c r="K62" s="158"/>
      <c r="L62" s="158"/>
      <c r="M62" s="158">
        <v>1683</v>
      </c>
      <c r="N62" s="158">
        <v>1530</v>
      </c>
      <c r="O62" s="158"/>
      <c r="P62" s="158"/>
      <c r="Q62" s="158">
        <v>1683</v>
      </c>
      <c r="R62" s="158">
        <v>1530</v>
      </c>
      <c r="S62" s="158"/>
      <c r="T62" s="158"/>
      <c r="U62" s="181"/>
    </row>
    <row r="63" spans="1:21" ht="27.95" customHeight="1">
      <c r="A63" s="143">
        <v>4</v>
      </c>
      <c r="B63" s="144" t="s">
        <v>439</v>
      </c>
      <c r="C63" s="144"/>
      <c r="D63" s="145" t="s">
        <v>475</v>
      </c>
      <c r="E63" s="145">
        <v>2023</v>
      </c>
      <c r="F63" s="145"/>
      <c r="G63" s="158">
        <f t="shared" si="27"/>
        <v>550</v>
      </c>
      <c r="H63" s="158">
        <v>500</v>
      </c>
      <c r="I63" s="158"/>
      <c r="J63" s="158">
        <v>50</v>
      </c>
      <c r="K63" s="158"/>
      <c r="L63" s="158"/>
      <c r="M63" s="158">
        <v>550</v>
      </c>
      <c r="N63" s="158">
        <v>500</v>
      </c>
      <c r="O63" s="158"/>
      <c r="P63" s="158"/>
      <c r="Q63" s="158">
        <v>550</v>
      </c>
      <c r="R63" s="158">
        <v>500</v>
      </c>
      <c r="S63" s="158"/>
      <c r="T63" s="158"/>
      <c r="U63" s="181"/>
    </row>
    <row r="64" spans="1:21" ht="27.95" customHeight="1">
      <c r="A64" s="143">
        <v>5</v>
      </c>
      <c r="B64" s="144" t="s">
        <v>440</v>
      </c>
      <c r="C64" s="144"/>
      <c r="D64" s="145" t="s">
        <v>476</v>
      </c>
      <c r="E64" s="145">
        <v>2023</v>
      </c>
      <c r="F64" s="145"/>
      <c r="G64" s="158">
        <f t="shared" si="27"/>
        <v>550</v>
      </c>
      <c r="H64" s="158">
        <v>500</v>
      </c>
      <c r="I64" s="158"/>
      <c r="J64" s="158">
        <v>50</v>
      </c>
      <c r="K64" s="158"/>
      <c r="L64" s="158"/>
      <c r="M64" s="158">
        <v>550</v>
      </c>
      <c r="N64" s="158">
        <v>500</v>
      </c>
      <c r="O64" s="158"/>
      <c r="P64" s="158"/>
      <c r="Q64" s="158">
        <v>550</v>
      </c>
      <c r="R64" s="158">
        <v>500</v>
      </c>
      <c r="S64" s="158"/>
      <c r="T64" s="158"/>
      <c r="U64" s="181"/>
    </row>
    <row r="65" spans="1:21" ht="27.95" customHeight="1">
      <c r="A65" s="143">
        <v>6</v>
      </c>
      <c r="B65" s="144" t="s">
        <v>441</v>
      </c>
      <c r="C65" s="144"/>
      <c r="D65" s="145" t="s">
        <v>476</v>
      </c>
      <c r="E65" s="145">
        <v>2023</v>
      </c>
      <c r="F65" s="145"/>
      <c r="G65" s="158">
        <f t="shared" si="27"/>
        <v>1360</v>
      </c>
      <c r="H65" s="158">
        <v>680</v>
      </c>
      <c r="I65" s="158"/>
      <c r="J65" s="158">
        <v>680</v>
      </c>
      <c r="K65" s="158"/>
      <c r="L65" s="158"/>
      <c r="M65" s="158">
        <v>1360</v>
      </c>
      <c r="N65" s="158">
        <v>680</v>
      </c>
      <c r="O65" s="158"/>
      <c r="P65" s="158"/>
      <c r="Q65" s="158">
        <v>1360</v>
      </c>
      <c r="R65" s="158">
        <v>680</v>
      </c>
      <c r="S65" s="158"/>
      <c r="T65" s="158"/>
      <c r="U65" s="181"/>
    </row>
    <row r="66" spans="1:21" ht="27.95" customHeight="1">
      <c r="A66" s="143">
        <v>7</v>
      </c>
      <c r="B66" s="144" t="s">
        <v>442</v>
      </c>
      <c r="C66" s="144"/>
      <c r="D66" s="145" t="s">
        <v>448</v>
      </c>
      <c r="E66" s="145">
        <v>2023</v>
      </c>
      <c r="F66" s="145"/>
      <c r="G66" s="158">
        <f t="shared" si="27"/>
        <v>550</v>
      </c>
      <c r="H66" s="158">
        <v>500</v>
      </c>
      <c r="I66" s="158"/>
      <c r="J66" s="158">
        <v>50</v>
      </c>
      <c r="K66" s="158"/>
      <c r="L66" s="158"/>
      <c r="M66" s="158">
        <v>550</v>
      </c>
      <c r="N66" s="158">
        <v>500</v>
      </c>
      <c r="O66" s="158"/>
      <c r="P66" s="158"/>
      <c r="Q66" s="158">
        <v>550</v>
      </c>
      <c r="R66" s="158">
        <v>500</v>
      </c>
      <c r="S66" s="158"/>
      <c r="T66" s="158"/>
      <c r="U66" s="181"/>
    </row>
    <row r="67" spans="1:21" ht="27.75" customHeight="1">
      <c r="A67" s="143">
        <v>8</v>
      </c>
      <c r="B67" s="144" t="s">
        <v>472</v>
      </c>
      <c r="C67" s="144"/>
      <c r="D67" s="145" t="s">
        <v>447</v>
      </c>
      <c r="E67" s="145">
        <v>2023</v>
      </c>
      <c r="F67" s="145"/>
      <c r="G67" s="158">
        <f t="shared" si="27"/>
        <v>2673</v>
      </c>
      <c r="H67" s="158">
        <v>2430</v>
      </c>
      <c r="I67" s="158"/>
      <c r="J67" s="158">
        <v>243</v>
      </c>
      <c r="K67" s="158"/>
      <c r="L67" s="158"/>
      <c r="M67" s="158">
        <v>2673</v>
      </c>
      <c r="N67" s="158">
        <v>2430</v>
      </c>
      <c r="O67" s="158"/>
      <c r="P67" s="158"/>
      <c r="Q67" s="158">
        <v>2673</v>
      </c>
      <c r="R67" s="158">
        <v>2430</v>
      </c>
      <c r="S67" s="158"/>
      <c r="T67" s="158"/>
      <c r="U67" s="181"/>
    </row>
    <row r="68" spans="1:21" ht="27.95" customHeight="1">
      <c r="A68" s="143">
        <v>9</v>
      </c>
      <c r="B68" s="144" t="s">
        <v>443</v>
      </c>
      <c r="C68" s="144"/>
      <c r="D68" s="145" t="s">
        <v>449</v>
      </c>
      <c r="E68" s="145">
        <v>2024</v>
      </c>
      <c r="F68" s="145"/>
      <c r="G68" s="158">
        <f t="shared" si="27"/>
        <v>550</v>
      </c>
      <c r="H68" s="158">
        <v>500</v>
      </c>
      <c r="I68" s="158"/>
      <c r="J68" s="158">
        <v>50</v>
      </c>
      <c r="K68" s="158"/>
      <c r="L68" s="158"/>
      <c r="M68" s="158">
        <v>550</v>
      </c>
      <c r="N68" s="158">
        <v>500</v>
      </c>
      <c r="O68" s="158"/>
      <c r="P68" s="158"/>
      <c r="Q68" s="158">
        <v>550</v>
      </c>
      <c r="R68" s="158">
        <v>500</v>
      </c>
      <c r="S68" s="158"/>
      <c r="T68" s="158"/>
      <c r="U68" s="181"/>
    </row>
    <row r="69" spans="1:21" ht="27.95" customHeight="1">
      <c r="A69" s="143">
        <v>10</v>
      </c>
      <c r="B69" s="144" t="s">
        <v>444</v>
      </c>
      <c r="C69" s="144"/>
      <c r="D69" s="145" t="s">
        <v>477</v>
      </c>
      <c r="E69" s="145">
        <v>2024</v>
      </c>
      <c r="F69" s="145"/>
      <c r="G69" s="158">
        <f t="shared" si="27"/>
        <v>935</v>
      </c>
      <c r="H69" s="158">
        <v>850</v>
      </c>
      <c r="I69" s="158"/>
      <c r="J69" s="158">
        <v>85</v>
      </c>
      <c r="K69" s="158"/>
      <c r="L69" s="158"/>
      <c r="M69" s="158">
        <v>935</v>
      </c>
      <c r="N69" s="158">
        <v>850</v>
      </c>
      <c r="O69" s="158"/>
      <c r="P69" s="158"/>
      <c r="Q69" s="158">
        <v>935</v>
      </c>
      <c r="R69" s="158">
        <v>850</v>
      </c>
      <c r="S69" s="158"/>
      <c r="T69" s="158"/>
      <c r="U69" s="181"/>
    </row>
    <row r="70" spans="1:21" ht="27.95" customHeight="1">
      <c r="A70" s="143">
        <v>11</v>
      </c>
      <c r="B70" s="144" t="s">
        <v>445</v>
      </c>
      <c r="C70" s="144"/>
      <c r="D70" s="145" t="s">
        <v>448</v>
      </c>
      <c r="E70" s="145">
        <v>2024</v>
      </c>
      <c r="F70" s="145"/>
      <c r="G70" s="158">
        <f t="shared" si="27"/>
        <v>935</v>
      </c>
      <c r="H70" s="158">
        <v>850</v>
      </c>
      <c r="I70" s="158"/>
      <c r="J70" s="158">
        <v>85</v>
      </c>
      <c r="K70" s="158"/>
      <c r="L70" s="158"/>
      <c r="M70" s="158">
        <v>935</v>
      </c>
      <c r="N70" s="158">
        <v>850</v>
      </c>
      <c r="O70" s="158"/>
      <c r="P70" s="158"/>
      <c r="Q70" s="158">
        <v>935</v>
      </c>
      <c r="R70" s="158">
        <v>850</v>
      </c>
      <c r="S70" s="158"/>
      <c r="T70" s="158"/>
      <c r="U70" s="181"/>
    </row>
    <row r="71" spans="1:21" ht="27.95" customHeight="1">
      <c r="A71" s="143">
        <v>12</v>
      </c>
      <c r="B71" s="144" t="s">
        <v>280</v>
      </c>
      <c r="C71" s="144"/>
      <c r="D71" s="145" t="s">
        <v>478</v>
      </c>
      <c r="E71" s="145">
        <v>2024</v>
      </c>
      <c r="F71" s="145"/>
      <c r="G71" s="158">
        <f t="shared" si="27"/>
        <v>550</v>
      </c>
      <c r="H71" s="158">
        <v>500</v>
      </c>
      <c r="I71" s="158"/>
      <c r="J71" s="158">
        <v>50</v>
      </c>
      <c r="K71" s="158"/>
      <c r="L71" s="158"/>
      <c r="M71" s="158">
        <v>550</v>
      </c>
      <c r="N71" s="158">
        <v>500</v>
      </c>
      <c r="O71" s="158"/>
      <c r="P71" s="158"/>
      <c r="Q71" s="158">
        <v>550</v>
      </c>
      <c r="R71" s="158">
        <v>500</v>
      </c>
      <c r="S71" s="158"/>
      <c r="T71" s="158"/>
      <c r="U71" s="165"/>
    </row>
    <row r="72" spans="1:21" ht="27.95" customHeight="1">
      <c r="A72" s="143">
        <v>13</v>
      </c>
      <c r="B72" s="144" t="s">
        <v>470</v>
      </c>
      <c r="C72" s="144"/>
      <c r="D72" s="145" t="s">
        <v>448</v>
      </c>
      <c r="E72" s="145">
        <v>2024</v>
      </c>
      <c r="F72" s="145"/>
      <c r="G72" s="158">
        <f t="shared" si="27"/>
        <v>2079</v>
      </c>
      <c r="H72" s="158">
        <v>1890</v>
      </c>
      <c r="I72" s="158"/>
      <c r="J72" s="158">
        <v>189</v>
      </c>
      <c r="K72" s="158"/>
      <c r="L72" s="158"/>
      <c r="M72" s="158">
        <v>2079</v>
      </c>
      <c r="N72" s="158">
        <v>1890</v>
      </c>
      <c r="O72" s="158"/>
      <c r="P72" s="158"/>
      <c r="Q72" s="158">
        <v>2079</v>
      </c>
      <c r="R72" s="158">
        <v>1890</v>
      </c>
      <c r="S72" s="158"/>
      <c r="T72" s="158"/>
      <c r="U72" s="165"/>
    </row>
    <row r="73" spans="1:21" ht="27.95" customHeight="1">
      <c r="A73" s="143">
        <v>14</v>
      </c>
      <c r="B73" s="144" t="s">
        <v>281</v>
      </c>
      <c r="C73" s="144"/>
      <c r="D73" s="145" t="s">
        <v>447</v>
      </c>
      <c r="E73" s="145">
        <v>2025</v>
      </c>
      <c r="F73" s="145"/>
      <c r="G73" s="158">
        <f t="shared" si="27"/>
        <v>550</v>
      </c>
      <c r="H73" s="158">
        <v>500</v>
      </c>
      <c r="I73" s="158"/>
      <c r="J73" s="158">
        <v>50</v>
      </c>
      <c r="K73" s="158"/>
      <c r="L73" s="158"/>
      <c r="M73" s="158">
        <v>550</v>
      </c>
      <c r="N73" s="158">
        <v>500</v>
      </c>
      <c r="O73" s="158"/>
      <c r="P73" s="158"/>
      <c r="Q73" s="158">
        <v>550</v>
      </c>
      <c r="R73" s="158">
        <v>500</v>
      </c>
      <c r="S73" s="158"/>
      <c r="T73" s="158"/>
      <c r="U73" s="165"/>
    </row>
    <row r="74" spans="1:21" ht="27.95" customHeight="1">
      <c r="A74" s="143">
        <v>15</v>
      </c>
      <c r="B74" s="144" t="s">
        <v>282</v>
      </c>
      <c r="C74" s="144"/>
      <c r="D74" s="145" t="s">
        <v>451</v>
      </c>
      <c r="E74" s="145">
        <v>2025</v>
      </c>
      <c r="F74" s="145"/>
      <c r="G74" s="158">
        <f t="shared" si="27"/>
        <v>550</v>
      </c>
      <c r="H74" s="158">
        <v>500</v>
      </c>
      <c r="I74" s="158"/>
      <c r="J74" s="158">
        <v>50</v>
      </c>
      <c r="K74" s="158"/>
      <c r="L74" s="158"/>
      <c r="M74" s="158">
        <v>550</v>
      </c>
      <c r="N74" s="158">
        <v>500</v>
      </c>
      <c r="O74" s="158"/>
      <c r="P74" s="158"/>
      <c r="Q74" s="158">
        <v>550</v>
      </c>
      <c r="R74" s="158">
        <v>500</v>
      </c>
      <c r="S74" s="158"/>
      <c r="T74" s="158"/>
      <c r="U74" s="165"/>
    </row>
    <row r="75" spans="1:21" ht="27.95" customHeight="1">
      <c r="A75" s="143">
        <v>16</v>
      </c>
      <c r="B75" s="144" t="s">
        <v>446</v>
      </c>
      <c r="C75" s="144"/>
      <c r="D75" s="145" t="s">
        <v>450</v>
      </c>
      <c r="E75" s="145">
        <v>2025</v>
      </c>
      <c r="F75" s="145"/>
      <c r="G75" s="158">
        <f t="shared" si="27"/>
        <v>1122</v>
      </c>
      <c r="H75" s="158">
        <v>1020</v>
      </c>
      <c r="I75" s="158"/>
      <c r="J75" s="158">
        <v>102</v>
      </c>
      <c r="K75" s="158"/>
      <c r="L75" s="158"/>
      <c r="M75" s="158">
        <v>1122</v>
      </c>
      <c r="N75" s="158">
        <v>1020</v>
      </c>
      <c r="O75" s="158"/>
      <c r="P75" s="158"/>
      <c r="Q75" s="158">
        <v>1122</v>
      </c>
      <c r="R75" s="158">
        <v>1020</v>
      </c>
      <c r="S75" s="158"/>
      <c r="T75" s="158"/>
      <c r="U75" s="165"/>
    </row>
    <row r="76" spans="1:21" ht="27.95" customHeight="1">
      <c r="A76" s="143">
        <v>17</v>
      </c>
      <c r="B76" s="144" t="s">
        <v>473</v>
      </c>
      <c r="C76" s="144"/>
      <c r="D76" s="145" t="s">
        <v>479</v>
      </c>
      <c r="E76" s="145">
        <v>2025</v>
      </c>
      <c r="F76" s="145"/>
      <c r="G76" s="158">
        <f t="shared" si="27"/>
        <v>1430</v>
      </c>
      <c r="H76" s="158">
        <v>1300</v>
      </c>
      <c r="I76" s="158"/>
      <c r="J76" s="158">
        <v>130</v>
      </c>
      <c r="K76" s="158"/>
      <c r="L76" s="158"/>
      <c r="M76" s="158">
        <v>1430</v>
      </c>
      <c r="N76" s="158">
        <v>1300</v>
      </c>
      <c r="O76" s="158"/>
      <c r="P76" s="158"/>
      <c r="Q76" s="158">
        <v>1430</v>
      </c>
      <c r="R76" s="158">
        <v>1300</v>
      </c>
      <c r="S76" s="158"/>
      <c r="T76" s="158"/>
      <c r="U76" s="165"/>
    </row>
    <row r="77" spans="1:21" s="155" customFormat="1" ht="30" customHeight="1">
      <c r="A77" s="157" t="s">
        <v>21</v>
      </c>
      <c r="B77" s="142" t="s">
        <v>284</v>
      </c>
      <c r="C77" s="142"/>
      <c r="D77" s="147"/>
      <c r="E77" s="147">
        <f>E79+E101</f>
        <v>0</v>
      </c>
      <c r="F77" s="147">
        <f>F79+F101</f>
        <v>0</v>
      </c>
      <c r="G77" s="159">
        <f t="shared" ref="G77:T77" si="28">G78+G102</f>
        <v>100785.57399999999</v>
      </c>
      <c r="H77" s="159">
        <f t="shared" si="28"/>
        <v>91405.573999999993</v>
      </c>
      <c r="I77" s="159">
        <f t="shared" si="28"/>
        <v>5007</v>
      </c>
      <c r="J77" s="159">
        <f t="shared" si="28"/>
        <v>4373</v>
      </c>
      <c r="K77" s="159">
        <f t="shared" si="28"/>
        <v>7720.0010000000002</v>
      </c>
      <c r="L77" s="159">
        <f t="shared" si="28"/>
        <v>7720.0010000000002</v>
      </c>
      <c r="M77" s="159">
        <f t="shared" si="28"/>
        <v>91528.573000000004</v>
      </c>
      <c r="N77" s="159">
        <f t="shared" si="28"/>
        <v>83685.573000000004</v>
      </c>
      <c r="O77" s="159">
        <f t="shared" si="28"/>
        <v>0</v>
      </c>
      <c r="P77" s="159">
        <f t="shared" si="28"/>
        <v>0</v>
      </c>
      <c r="Q77" s="159">
        <f t="shared" si="28"/>
        <v>91528.573000000004</v>
      </c>
      <c r="R77" s="159">
        <f t="shared" si="28"/>
        <v>83685.573000000004</v>
      </c>
      <c r="S77" s="159">
        <f t="shared" si="28"/>
        <v>0</v>
      </c>
      <c r="T77" s="159">
        <f t="shared" si="28"/>
        <v>0</v>
      </c>
      <c r="U77" s="161"/>
    </row>
    <row r="78" spans="1:21" s="155" customFormat="1" ht="26.25" customHeight="1">
      <c r="A78" s="146"/>
      <c r="B78" s="146" t="s">
        <v>285</v>
      </c>
      <c r="C78" s="146"/>
      <c r="D78" s="146"/>
      <c r="E78" s="146"/>
      <c r="F78" s="146"/>
      <c r="G78" s="164">
        <f>G79</f>
        <v>27972</v>
      </c>
      <c r="H78" s="164">
        <f t="shared" ref="H78:T78" si="29">H79</f>
        <v>26379</v>
      </c>
      <c r="I78" s="164">
        <f t="shared" si="29"/>
        <v>0</v>
      </c>
      <c r="J78" s="164">
        <f t="shared" si="29"/>
        <v>1593</v>
      </c>
      <c r="K78" s="164">
        <f t="shared" si="29"/>
        <v>0</v>
      </c>
      <c r="L78" s="164">
        <f t="shared" si="29"/>
        <v>0</v>
      </c>
      <c r="M78" s="164">
        <f t="shared" si="29"/>
        <v>27972</v>
      </c>
      <c r="N78" s="164">
        <f t="shared" si="29"/>
        <v>26379</v>
      </c>
      <c r="O78" s="164">
        <f t="shared" si="29"/>
        <v>0</v>
      </c>
      <c r="P78" s="164">
        <f t="shared" si="29"/>
        <v>0</v>
      </c>
      <c r="Q78" s="164">
        <f t="shared" si="29"/>
        <v>27972</v>
      </c>
      <c r="R78" s="164">
        <f t="shared" si="29"/>
        <v>26379</v>
      </c>
      <c r="S78" s="164">
        <f t="shared" si="29"/>
        <v>0</v>
      </c>
      <c r="T78" s="164">
        <f t="shared" si="29"/>
        <v>0</v>
      </c>
      <c r="U78" s="163"/>
    </row>
    <row r="79" spans="1:21" ht="27.95" customHeight="1">
      <c r="A79" s="146" t="s">
        <v>32</v>
      </c>
      <c r="B79" s="142" t="s">
        <v>49</v>
      </c>
      <c r="C79" s="142"/>
      <c r="D79" s="157"/>
      <c r="E79" s="157"/>
      <c r="F79" s="157"/>
      <c r="G79" s="159">
        <f>G80+G87+G94</f>
        <v>27972</v>
      </c>
      <c r="H79" s="159">
        <f t="shared" ref="H79:T79" si="30">H80+H87+H94</f>
        <v>26379</v>
      </c>
      <c r="I79" s="159">
        <f t="shared" si="30"/>
        <v>0</v>
      </c>
      <c r="J79" s="159">
        <f t="shared" si="30"/>
        <v>1593</v>
      </c>
      <c r="K79" s="159">
        <f t="shared" si="30"/>
        <v>0</v>
      </c>
      <c r="L79" s="159">
        <f t="shared" si="30"/>
        <v>0</v>
      </c>
      <c r="M79" s="159">
        <f t="shared" si="30"/>
        <v>27972</v>
      </c>
      <c r="N79" s="159">
        <f t="shared" si="30"/>
        <v>26379</v>
      </c>
      <c r="O79" s="159">
        <f t="shared" si="30"/>
        <v>0</v>
      </c>
      <c r="P79" s="159">
        <f t="shared" si="30"/>
        <v>0</v>
      </c>
      <c r="Q79" s="159">
        <f t="shared" si="30"/>
        <v>27972</v>
      </c>
      <c r="R79" s="159">
        <f t="shared" si="30"/>
        <v>26379</v>
      </c>
      <c r="S79" s="159">
        <f t="shared" si="30"/>
        <v>0</v>
      </c>
      <c r="T79" s="159">
        <f t="shared" si="30"/>
        <v>0</v>
      </c>
      <c r="U79" s="162"/>
    </row>
    <row r="80" spans="1:21" ht="27.95" customHeight="1">
      <c r="A80" s="146"/>
      <c r="B80" s="142" t="s">
        <v>266</v>
      </c>
      <c r="C80" s="142"/>
      <c r="D80" s="157"/>
      <c r="E80" s="157"/>
      <c r="F80" s="157"/>
      <c r="G80" s="159">
        <f t="shared" ref="G80:L80" si="31">SUM(G81:G86)</f>
        <v>7747</v>
      </c>
      <c r="H80" s="159">
        <f t="shared" si="31"/>
        <v>6984</v>
      </c>
      <c r="I80" s="159">
        <f t="shared" si="31"/>
        <v>0</v>
      </c>
      <c r="J80" s="159">
        <f t="shared" si="31"/>
        <v>763</v>
      </c>
      <c r="K80" s="159">
        <f t="shared" si="31"/>
        <v>0</v>
      </c>
      <c r="L80" s="159">
        <f t="shared" si="31"/>
        <v>0</v>
      </c>
      <c r="M80" s="159">
        <f>SUM(M81:M86)</f>
        <v>7747</v>
      </c>
      <c r="N80" s="159">
        <f t="shared" ref="N80:T80" si="32">SUM(N81:N86)</f>
        <v>6984</v>
      </c>
      <c r="O80" s="159">
        <f t="shared" si="32"/>
        <v>0</v>
      </c>
      <c r="P80" s="159">
        <f t="shared" si="32"/>
        <v>0</v>
      </c>
      <c r="Q80" s="159">
        <f t="shared" si="32"/>
        <v>7747</v>
      </c>
      <c r="R80" s="159">
        <f t="shared" si="32"/>
        <v>6984</v>
      </c>
      <c r="S80" s="159">
        <f t="shared" si="32"/>
        <v>0</v>
      </c>
      <c r="T80" s="159">
        <f t="shared" si="32"/>
        <v>0</v>
      </c>
      <c r="U80" s="162"/>
    </row>
    <row r="81" spans="1:21" ht="36.75" customHeight="1">
      <c r="A81" s="143">
        <v>1</v>
      </c>
      <c r="B81" s="144" t="s">
        <v>272</v>
      </c>
      <c r="C81" s="144"/>
      <c r="D81" s="145" t="s">
        <v>388</v>
      </c>
      <c r="E81" s="145">
        <v>2021</v>
      </c>
      <c r="F81" s="145"/>
      <c r="G81" s="158">
        <f>H81+J81</f>
        <v>1300</v>
      </c>
      <c r="H81" s="158">
        <v>1170</v>
      </c>
      <c r="I81" s="158"/>
      <c r="J81" s="158">
        <v>130</v>
      </c>
      <c r="K81" s="158"/>
      <c r="L81" s="158"/>
      <c r="M81" s="158">
        <f>G81</f>
        <v>1300</v>
      </c>
      <c r="N81" s="158">
        <f>H81</f>
        <v>1170</v>
      </c>
      <c r="O81" s="158"/>
      <c r="P81" s="158"/>
      <c r="Q81" s="158">
        <f>M81</f>
        <v>1300</v>
      </c>
      <c r="R81" s="158">
        <f>N81</f>
        <v>1170</v>
      </c>
      <c r="S81" s="158"/>
      <c r="T81" s="158"/>
      <c r="U81" s="162"/>
    </row>
    <row r="82" spans="1:21" ht="27.95" customHeight="1">
      <c r="A82" s="143">
        <v>2</v>
      </c>
      <c r="B82" s="144" t="s">
        <v>372</v>
      </c>
      <c r="C82" s="144"/>
      <c r="D82" s="145" t="s">
        <v>395</v>
      </c>
      <c r="E82" s="145">
        <v>2021</v>
      </c>
      <c r="F82" s="145"/>
      <c r="G82" s="158">
        <f t="shared" ref="G82:G86" si="33">H82+J82</f>
        <v>1287</v>
      </c>
      <c r="H82" s="158">
        <v>1170</v>
      </c>
      <c r="I82" s="158"/>
      <c r="J82" s="158">
        <v>117</v>
      </c>
      <c r="K82" s="158"/>
      <c r="L82" s="158"/>
      <c r="M82" s="158">
        <f t="shared" ref="M82:M86" si="34">G82</f>
        <v>1287</v>
      </c>
      <c r="N82" s="158">
        <f t="shared" ref="N82:N86" si="35">H82</f>
        <v>1170</v>
      </c>
      <c r="O82" s="158"/>
      <c r="P82" s="158"/>
      <c r="Q82" s="158">
        <f t="shared" ref="Q82:Q86" si="36">M82</f>
        <v>1287</v>
      </c>
      <c r="R82" s="158">
        <f t="shared" ref="R82:R86" si="37">N82</f>
        <v>1170</v>
      </c>
      <c r="S82" s="158"/>
      <c r="T82" s="158"/>
      <c r="U82" s="162"/>
    </row>
    <row r="83" spans="1:21" ht="38.25" customHeight="1">
      <c r="A83" s="143">
        <v>3</v>
      </c>
      <c r="B83" s="144" t="s">
        <v>373</v>
      </c>
      <c r="C83" s="144"/>
      <c r="D83" s="145" t="s">
        <v>386</v>
      </c>
      <c r="E83" s="145">
        <v>2023</v>
      </c>
      <c r="F83" s="145"/>
      <c r="G83" s="158">
        <f t="shared" si="33"/>
        <v>1080</v>
      </c>
      <c r="H83" s="158">
        <v>972</v>
      </c>
      <c r="I83" s="158"/>
      <c r="J83" s="158">
        <v>108</v>
      </c>
      <c r="K83" s="158"/>
      <c r="L83" s="158"/>
      <c r="M83" s="158">
        <f t="shared" si="34"/>
        <v>1080</v>
      </c>
      <c r="N83" s="158">
        <f t="shared" si="35"/>
        <v>972</v>
      </c>
      <c r="O83" s="158"/>
      <c r="P83" s="158"/>
      <c r="Q83" s="158">
        <f t="shared" si="36"/>
        <v>1080</v>
      </c>
      <c r="R83" s="158">
        <f t="shared" si="37"/>
        <v>972</v>
      </c>
      <c r="S83" s="158"/>
      <c r="T83" s="158"/>
      <c r="U83" s="162"/>
    </row>
    <row r="84" spans="1:21" ht="34.5" customHeight="1">
      <c r="A84" s="143">
        <v>4</v>
      </c>
      <c r="B84" s="144" t="s">
        <v>374</v>
      </c>
      <c r="C84" s="144"/>
      <c r="D84" s="145" t="s">
        <v>392</v>
      </c>
      <c r="E84" s="145">
        <v>2024</v>
      </c>
      <c r="F84" s="145"/>
      <c r="G84" s="158">
        <f t="shared" si="33"/>
        <v>1400</v>
      </c>
      <c r="H84" s="158">
        <v>1260</v>
      </c>
      <c r="I84" s="158"/>
      <c r="J84" s="158">
        <v>140</v>
      </c>
      <c r="K84" s="158"/>
      <c r="L84" s="158"/>
      <c r="M84" s="158">
        <f t="shared" si="34"/>
        <v>1400</v>
      </c>
      <c r="N84" s="158">
        <f t="shared" si="35"/>
        <v>1260</v>
      </c>
      <c r="O84" s="158"/>
      <c r="P84" s="158"/>
      <c r="Q84" s="158">
        <f t="shared" si="36"/>
        <v>1400</v>
      </c>
      <c r="R84" s="158">
        <f t="shared" si="37"/>
        <v>1260</v>
      </c>
      <c r="S84" s="158"/>
      <c r="T84" s="158"/>
      <c r="U84" s="162"/>
    </row>
    <row r="85" spans="1:21" ht="39.75" customHeight="1">
      <c r="A85" s="143">
        <v>5</v>
      </c>
      <c r="B85" s="144" t="s">
        <v>375</v>
      </c>
      <c r="C85" s="144"/>
      <c r="D85" s="145" t="s">
        <v>388</v>
      </c>
      <c r="E85" s="145">
        <v>2023</v>
      </c>
      <c r="F85" s="145"/>
      <c r="G85" s="158">
        <f t="shared" si="33"/>
        <v>1600</v>
      </c>
      <c r="H85" s="158">
        <v>1440</v>
      </c>
      <c r="I85" s="158"/>
      <c r="J85" s="158">
        <v>160</v>
      </c>
      <c r="K85" s="158"/>
      <c r="L85" s="158"/>
      <c r="M85" s="158">
        <f t="shared" si="34"/>
        <v>1600</v>
      </c>
      <c r="N85" s="158">
        <f t="shared" si="35"/>
        <v>1440</v>
      </c>
      <c r="O85" s="158"/>
      <c r="P85" s="158"/>
      <c r="Q85" s="158">
        <f t="shared" si="36"/>
        <v>1600</v>
      </c>
      <c r="R85" s="158">
        <f t="shared" si="37"/>
        <v>1440</v>
      </c>
      <c r="S85" s="158"/>
      <c r="T85" s="158"/>
      <c r="U85" s="162"/>
    </row>
    <row r="86" spans="1:21" ht="37.5" customHeight="1">
      <c r="A86" s="143">
        <v>6</v>
      </c>
      <c r="B86" s="144" t="s">
        <v>376</v>
      </c>
      <c r="C86" s="144"/>
      <c r="D86" s="145" t="s">
        <v>388</v>
      </c>
      <c r="E86" s="145">
        <v>2022</v>
      </c>
      <c r="F86" s="145"/>
      <c r="G86" s="158">
        <f t="shared" si="33"/>
        <v>1080</v>
      </c>
      <c r="H86" s="158">
        <v>972</v>
      </c>
      <c r="I86" s="158"/>
      <c r="J86" s="158">
        <v>108</v>
      </c>
      <c r="K86" s="158"/>
      <c r="L86" s="158"/>
      <c r="M86" s="158">
        <f t="shared" si="34"/>
        <v>1080</v>
      </c>
      <c r="N86" s="158">
        <f t="shared" si="35"/>
        <v>972</v>
      </c>
      <c r="O86" s="158"/>
      <c r="P86" s="158"/>
      <c r="Q86" s="158">
        <f t="shared" si="36"/>
        <v>1080</v>
      </c>
      <c r="R86" s="158">
        <f t="shared" si="37"/>
        <v>972</v>
      </c>
      <c r="S86" s="158"/>
      <c r="T86" s="158"/>
      <c r="U86" s="162"/>
    </row>
    <row r="87" spans="1:21" ht="24" customHeight="1">
      <c r="A87" s="146"/>
      <c r="B87" s="142" t="s">
        <v>247</v>
      </c>
      <c r="C87" s="142"/>
      <c r="D87" s="157"/>
      <c r="E87" s="157"/>
      <c r="F87" s="157"/>
      <c r="G87" s="159">
        <f t="shared" ref="G87" si="38">SUM(G88:G93)</f>
        <v>11100</v>
      </c>
      <c r="H87" s="159">
        <f t="shared" ref="H87" si="39">SUM(H88:H93)</f>
        <v>11100</v>
      </c>
      <c r="I87" s="159">
        <f t="shared" ref="I87" si="40">SUM(I88:I93)</f>
        <v>0</v>
      </c>
      <c r="J87" s="159">
        <f t="shared" ref="J87" si="41">SUM(J88:J93)</f>
        <v>0</v>
      </c>
      <c r="K87" s="159">
        <f t="shared" ref="K87" si="42">SUM(K88:K93)</f>
        <v>0</v>
      </c>
      <c r="L87" s="159">
        <f t="shared" ref="L87" si="43">SUM(L88:L93)</f>
        <v>0</v>
      </c>
      <c r="M87" s="159">
        <f>SUM(M88:M93)</f>
        <v>11100</v>
      </c>
      <c r="N87" s="159">
        <f t="shared" ref="N87" si="44">SUM(N88:N93)</f>
        <v>11100</v>
      </c>
      <c r="O87" s="159">
        <f t="shared" ref="O87" si="45">SUM(O88:O93)</f>
        <v>0</v>
      </c>
      <c r="P87" s="159">
        <f t="shared" ref="P87" si="46">SUM(P88:P93)</f>
        <v>0</v>
      </c>
      <c r="Q87" s="159">
        <f t="shared" ref="Q87" si="47">SUM(Q88:Q93)</f>
        <v>11100</v>
      </c>
      <c r="R87" s="159">
        <f t="shared" ref="R87" si="48">SUM(R88:R93)</f>
        <v>11100</v>
      </c>
      <c r="S87" s="159">
        <f t="shared" ref="S87" si="49">SUM(S88:S93)</f>
        <v>0</v>
      </c>
      <c r="T87" s="159">
        <f t="shared" ref="T87" si="50">SUM(T88:T93)</f>
        <v>0</v>
      </c>
      <c r="U87" s="161"/>
    </row>
    <row r="88" spans="1:21" ht="38.25">
      <c r="A88" s="143" t="s">
        <v>31</v>
      </c>
      <c r="B88" s="144" t="s">
        <v>410</v>
      </c>
      <c r="C88" s="144"/>
      <c r="D88" s="145" t="s">
        <v>274</v>
      </c>
      <c r="E88" s="145">
        <v>2021</v>
      </c>
      <c r="F88" s="145"/>
      <c r="G88" s="158">
        <v>2700</v>
      </c>
      <c r="H88" s="158">
        <v>2700</v>
      </c>
      <c r="I88" s="158"/>
      <c r="J88" s="158"/>
      <c r="K88" s="158"/>
      <c r="L88" s="158"/>
      <c r="M88" s="158">
        <v>2700</v>
      </c>
      <c r="N88" s="158">
        <v>2700</v>
      </c>
      <c r="O88" s="158"/>
      <c r="P88" s="158"/>
      <c r="Q88" s="158">
        <v>2700</v>
      </c>
      <c r="R88" s="158">
        <v>2700</v>
      </c>
      <c r="S88" s="158"/>
      <c r="T88" s="158"/>
      <c r="U88" s="266" t="s">
        <v>452</v>
      </c>
    </row>
    <row r="89" spans="1:21" ht="25.5">
      <c r="A89" s="143" t="s">
        <v>36</v>
      </c>
      <c r="B89" s="144" t="s">
        <v>411</v>
      </c>
      <c r="C89" s="144"/>
      <c r="D89" s="145" t="s">
        <v>275</v>
      </c>
      <c r="E89" s="145">
        <v>2021</v>
      </c>
      <c r="F89" s="145"/>
      <c r="G89" s="158">
        <v>900</v>
      </c>
      <c r="H89" s="158">
        <v>900</v>
      </c>
      <c r="I89" s="158"/>
      <c r="J89" s="158"/>
      <c r="K89" s="158"/>
      <c r="L89" s="158"/>
      <c r="M89" s="158">
        <v>900</v>
      </c>
      <c r="N89" s="158">
        <v>900</v>
      </c>
      <c r="O89" s="158"/>
      <c r="P89" s="158"/>
      <c r="Q89" s="158">
        <v>900</v>
      </c>
      <c r="R89" s="158">
        <v>900</v>
      </c>
      <c r="S89" s="158"/>
      <c r="T89" s="158"/>
      <c r="U89" s="266"/>
    </row>
    <row r="90" spans="1:21" ht="25.5">
      <c r="A90" s="143" t="s">
        <v>181</v>
      </c>
      <c r="B90" s="144" t="s">
        <v>412</v>
      </c>
      <c r="C90" s="144"/>
      <c r="D90" s="145" t="s">
        <v>275</v>
      </c>
      <c r="E90" s="145">
        <v>2022</v>
      </c>
      <c r="F90" s="145"/>
      <c r="G90" s="158">
        <v>900</v>
      </c>
      <c r="H90" s="158">
        <v>900</v>
      </c>
      <c r="I90" s="158"/>
      <c r="J90" s="158"/>
      <c r="K90" s="158"/>
      <c r="L90" s="158"/>
      <c r="M90" s="158">
        <v>900</v>
      </c>
      <c r="N90" s="158">
        <v>900</v>
      </c>
      <c r="O90" s="158"/>
      <c r="P90" s="158"/>
      <c r="Q90" s="158">
        <v>900</v>
      </c>
      <c r="R90" s="158">
        <v>900</v>
      </c>
      <c r="S90" s="158"/>
      <c r="T90" s="158"/>
      <c r="U90" s="266"/>
    </row>
    <row r="91" spans="1:21" ht="25.5">
      <c r="A91" s="143" t="s">
        <v>183</v>
      </c>
      <c r="B91" s="144" t="s">
        <v>413</v>
      </c>
      <c r="C91" s="144"/>
      <c r="D91" s="145" t="s">
        <v>418</v>
      </c>
      <c r="E91" s="145">
        <v>2022</v>
      </c>
      <c r="F91" s="145"/>
      <c r="G91" s="158">
        <v>900</v>
      </c>
      <c r="H91" s="158">
        <v>900</v>
      </c>
      <c r="I91" s="158"/>
      <c r="J91" s="158"/>
      <c r="K91" s="158"/>
      <c r="L91" s="158"/>
      <c r="M91" s="158">
        <v>900</v>
      </c>
      <c r="N91" s="158">
        <v>900</v>
      </c>
      <c r="O91" s="158"/>
      <c r="P91" s="158"/>
      <c r="Q91" s="158">
        <v>900</v>
      </c>
      <c r="R91" s="158">
        <v>900</v>
      </c>
      <c r="S91" s="158"/>
      <c r="T91" s="158"/>
      <c r="U91" s="266"/>
    </row>
    <row r="92" spans="1:21" ht="25.5">
      <c r="A92" s="143" t="s">
        <v>414</v>
      </c>
      <c r="B92" s="144" t="s">
        <v>415</v>
      </c>
      <c r="C92" s="144"/>
      <c r="D92" s="145" t="s">
        <v>418</v>
      </c>
      <c r="E92" s="145">
        <v>2022</v>
      </c>
      <c r="F92" s="145"/>
      <c r="G92" s="158">
        <v>900</v>
      </c>
      <c r="H92" s="158">
        <v>900</v>
      </c>
      <c r="I92" s="158"/>
      <c r="J92" s="158"/>
      <c r="K92" s="158"/>
      <c r="L92" s="158"/>
      <c r="M92" s="158">
        <v>900</v>
      </c>
      <c r="N92" s="158">
        <v>900</v>
      </c>
      <c r="O92" s="158"/>
      <c r="P92" s="158"/>
      <c r="Q92" s="158">
        <v>900</v>
      </c>
      <c r="R92" s="158">
        <v>900</v>
      </c>
      <c r="S92" s="158"/>
      <c r="T92" s="158"/>
      <c r="U92" s="266"/>
    </row>
    <row r="93" spans="1:21" ht="38.25">
      <c r="A93" s="143" t="s">
        <v>416</v>
      </c>
      <c r="B93" s="144" t="s">
        <v>417</v>
      </c>
      <c r="C93" s="144"/>
      <c r="D93" s="145" t="s">
        <v>275</v>
      </c>
      <c r="E93" s="145">
        <v>2023</v>
      </c>
      <c r="F93" s="145"/>
      <c r="G93" s="158">
        <v>4800</v>
      </c>
      <c r="H93" s="158">
        <v>4800</v>
      </c>
      <c r="I93" s="158"/>
      <c r="J93" s="158"/>
      <c r="K93" s="158"/>
      <c r="L93" s="158"/>
      <c r="M93" s="158">
        <v>4800</v>
      </c>
      <c r="N93" s="158">
        <v>4800</v>
      </c>
      <c r="O93" s="158"/>
      <c r="P93" s="158"/>
      <c r="Q93" s="158">
        <v>4800</v>
      </c>
      <c r="R93" s="158">
        <v>4800</v>
      </c>
      <c r="S93" s="158"/>
      <c r="T93" s="158"/>
      <c r="U93" s="266"/>
    </row>
    <row r="94" spans="1:21" ht="27.75" customHeight="1">
      <c r="A94" s="146"/>
      <c r="B94" s="142" t="s">
        <v>248</v>
      </c>
      <c r="C94" s="142"/>
      <c r="D94" s="157"/>
      <c r="E94" s="157"/>
      <c r="F94" s="157"/>
      <c r="G94" s="159">
        <f>SUM(G95:G100)</f>
        <v>9125</v>
      </c>
      <c r="H94" s="159">
        <f t="shared" ref="H94:T94" si="51">SUM(H95:H100)</f>
        <v>8295</v>
      </c>
      <c r="I94" s="159">
        <f t="shared" si="51"/>
        <v>0</v>
      </c>
      <c r="J94" s="159">
        <f t="shared" si="51"/>
        <v>830</v>
      </c>
      <c r="K94" s="159">
        <f t="shared" si="51"/>
        <v>0</v>
      </c>
      <c r="L94" s="159">
        <f t="shared" si="51"/>
        <v>0</v>
      </c>
      <c r="M94" s="159">
        <f t="shared" si="51"/>
        <v>9125</v>
      </c>
      <c r="N94" s="159">
        <f t="shared" si="51"/>
        <v>8295</v>
      </c>
      <c r="O94" s="159">
        <f t="shared" si="51"/>
        <v>0</v>
      </c>
      <c r="P94" s="159">
        <f t="shared" si="51"/>
        <v>0</v>
      </c>
      <c r="Q94" s="159">
        <f t="shared" si="51"/>
        <v>9125</v>
      </c>
      <c r="R94" s="159">
        <f t="shared" si="51"/>
        <v>8295</v>
      </c>
      <c r="S94" s="159">
        <f t="shared" si="51"/>
        <v>0</v>
      </c>
      <c r="T94" s="159">
        <f t="shared" si="51"/>
        <v>0</v>
      </c>
      <c r="U94" s="161"/>
    </row>
    <row r="95" spans="1:21" ht="25.5">
      <c r="A95" s="143">
        <v>1</v>
      </c>
      <c r="B95" s="144" t="s">
        <v>283</v>
      </c>
      <c r="C95" s="144"/>
      <c r="D95" s="145" t="s">
        <v>393</v>
      </c>
      <c r="E95" s="145">
        <v>2021</v>
      </c>
      <c r="F95" s="145"/>
      <c r="G95" s="158">
        <v>1309</v>
      </c>
      <c r="H95" s="158">
        <v>1190</v>
      </c>
      <c r="I95" s="158"/>
      <c r="J95" s="158">
        <f>G95-H95</f>
        <v>119</v>
      </c>
      <c r="K95" s="158"/>
      <c r="L95" s="158"/>
      <c r="M95" s="158">
        <v>1309</v>
      </c>
      <c r="N95" s="158">
        <v>1190</v>
      </c>
      <c r="O95" s="158"/>
      <c r="P95" s="158"/>
      <c r="Q95" s="158">
        <v>1309</v>
      </c>
      <c r="R95" s="158">
        <v>1190</v>
      </c>
      <c r="S95" s="158"/>
      <c r="T95" s="158"/>
      <c r="U95" s="162"/>
    </row>
    <row r="96" spans="1:21" ht="38.25">
      <c r="A96" s="143">
        <v>2</v>
      </c>
      <c r="B96" s="144" t="s">
        <v>279</v>
      </c>
      <c r="C96" s="144"/>
      <c r="D96" s="145" t="s">
        <v>394</v>
      </c>
      <c r="E96" s="145">
        <v>2021</v>
      </c>
      <c r="F96" s="145"/>
      <c r="G96" s="158">
        <v>1309</v>
      </c>
      <c r="H96" s="158">
        <v>1190</v>
      </c>
      <c r="I96" s="158"/>
      <c r="J96" s="158">
        <f t="shared" ref="J96:J97" si="52">G96-H96</f>
        <v>119</v>
      </c>
      <c r="K96" s="158"/>
      <c r="L96" s="158"/>
      <c r="M96" s="158">
        <v>1309</v>
      </c>
      <c r="N96" s="158">
        <v>1190</v>
      </c>
      <c r="O96" s="158"/>
      <c r="P96" s="158"/>
      <c r="Q96" s="158">
        <v>1309</v>
      </c>
      <c r="R96" s="158">
        <v>1190</v>
      </c>
      <c r="S96" s="158"/>
      <c r="T96" s="158"/>
      <c r="U96" s="162"/>
    </row>
    <row r="97" spans="1:21" ht="25.5">
      <c r="A97" s="143">
        <v>3</v>
      </c>
      <c r="B97" s="144" t="s">
        <v>278</v>
      </c>
      <c r="C97" s="144"/>
      <c r="D97" s="145" t="s">
        <v>393</v>
      </c>
      <c r="E97" s="145">
        <v>2021</v>
      </c>
      <c r="F97" s="145"/>
      <c r="G97" s="158">
        <v>1309</v>
      </c>
      <c r="H97" s="158">
        <v>1190</v>
      </c>
      <c r="I97" s="158"/>
      <c r="J97" s="158">
        <f t="shared" si="52"/>
        <v>119</v>
      </c>
      <c r="K97" s="158"/>
      <c r="L97" s="158"/>
      <c r="M97" s="158">
        <v>1309</v>
      </c>
      <c r="N97" s="158">
        <v>1190</v>
      </c>
      <c r="O97" s="158"/>
      <c r="P97" s="158"/>
      <c r="Q97" s="158">
        <v>1309</v>
      </c>
      <c r="R97" s="158">
        <v>1190</v>
      </c>
      <c r="S97" s="158"/>
      <c r="T97" s="158"/>
      <c r="U97" s="162"/>
    </row>
    <row r="98" spans="1:21" ht="25.5">
      <c r="A98" s="143">
        <v>4</v>
      </c>
      <c r="B98" s="144" t="s">
        <v>480</v>
      </c>
      <c r="C98" s="144"/>
      <c r="D98" s="145" t="s">
        <v>481</v>
      </c>
      <c r="E98" s="145">
        <v>2022</v>
      </c>
      <c r="F98" s="145"/>
      <c r="G98" s="158">
        <f>H98+J98</f>
        <v>1980</v>
      </c>
      <c r="H98" s="158">
        <v>1800</v>
      </c>
      <c r="I98" s="158"/>
      <c r="J98" s="158">
        <v>180</v>
      </c>
      <c r="K98" s="158"/>
      <c r="L98" s="158"/>
      <c r="M98" s="158">
        <v>1980</v>
      </c>
      <c r="N98" s="158">
        <v>1800</v>
      </c>
      <c r="O98" s="158"/>
      <c r="P98" s="158"/>
      <c r="Q98" s="158">
        <v>1980</v>
      </c>
      <c r="R98" s="158">
        <v>1800</v>
      </c>
      <c r="S98" s="158"/>
      <c r="T98" s="158"/>
      <c r="U98" s="165"/>
    </row>
    <row r="99" spans="1:21" ht="38.25">
      <c r="A99" s="143">
        <v>5</v>
      </c>
      <c r="B99" s="144" t="s">
        <v>438</v>
      </c>
      <c r="C99" s="144"/>
      <c r="D99" s="145" t="s">
        <v>482</v>
      </c>
      <c r="E99" s="145">
        <v>2023</v>
      </c>
      <c r="F99" s="145"/>
      <c r="G99" s="158">
        <f t="shared" ref="G99:G100" si="53">H99+J99</f>
        <v>2525</v>
      </c>
      <c r="H99" s="158">
        <v>2295</v>
      </c>
      <c r="I99" s="158"/>
      <c r="J99" s="158">
        <v>230</v>
      </c>
      <c r="K99" s="158"/>
      <c r="L99" s="158"/>
      <c r="M99" s="158">
        <v>2525</v>
      </c>
      <c r="N99" s="158">
        <v>2295</v>
      </c>
      <c r="O99" s="158"/>
      <c r="P99" s="158"/>
      <c r="Q99" s="158">
        <v>2525</v>
      </c>
      <c r="R99" s="158">
        <v>2295</v>
      </c>
      <c r="S99" s="158"/>
      <c r="T99" s="158"/>
      <c r="U99" s="165"/>
    </row>
    <row r="100" spans="1:21" ht="25.5">
      <c r="A100" s="143">
        <v>6</v>
      </c>
      <c r="B100" s="144" t="s">
        <v>434</v>
      </c>
      <c r="C100" s="144"/>
      <c r="D100" s="145" t="s">
        <v>390</v>
      </c>
      <c r="E100" s="145">
        <v>2024</v>
      </c>
      <c r="F100" s="145"/>
      <c r="G100" s="158">
        <f t="shared" si="53"/>
        <v>693</v>
      </c>
      <c r="H100" s="158">
        <v>630</v>
      </c>
      <c r="I100" s="158"/>
      <c r="J100" s="158">
        <v>63</v>
      </c>
      <c r="K100" s="158"/>
      <c r="L100" s="158"/>
      <c r="M100" s="158">
        <v>693</v>
      </c>
      <c r="N100" s="158">
        <v>630</v>
      </c>
      <c r="O100" s="158"/>
      <c r="P100" s="158"/>
      <c r="Q100" s="158">
        <v>693</v>
      </c>
      <c r="R100" s="158">
        <v>630</v>
      </c>
      <c r="S100" s="158"/>
      <c r="T100" s="158"/>
      <c r="U100" s="165"/>
    </row>
    <row r="101" spans="1:21" ht="33.75" customHeight="1">
      <c r="A101" s="146" t="s">
        <v>48</v>
      </c>
      <c r="B101" s="142" t="s">
        <v>367</v>
      </c>
      <c r="C101" s="142"/>
      <c r="D101" s="157"/>
      <c r="E101" s="157"/>
      <c r="F101" s="157"/>
      <c r="G101" s="159">
        <v>0</v>
      </c>
      <c r="H101" s="159">
        <v>0</v>
      </c>
      <c r="I101" s="159">
        <v>0</v>
      </c>
      <c r="J101" s="159">
        <v>0</v>
      </c>
      <c r="K101" s="159">
        <v>0</v>
      </c>
      <c r="L101" s="159">
        <v>0</v>
      </c>
      <c r="M101" s="159">
        <v>0</v>
      </c>
      <c r="N101" s="159">
        <v>0</v>
      </c>
      <c r="O101" s="159">
        <v>0</v>
      </c>
      <c r="P101" s="159">
        <v>0</v>
      </c>
      <c r="Q101" s="159">
        <v>0</v>
      </c>
      <c r="R101" s="159">
        <v>0</v>
      </c>
      <c r="S101" s="159">
        <v>0</v>
      </c>
      <c r="T101" s="159">
        <v>0</v>
      </c>
      <c r="U101" s="162"/>
    </row>
    <row r="102" spans="1:21" s="155" customFormat="1" ht="26.25" customHeight="1">
      <c r="A102" s="157"/>
      <c r="B102" s="142" t="s">
        <v>286</v>
      </c>
      <c r="C102" s="142"/>
      <c r="D102" s="147"/>
      <c r="E102" s="147"/>
      <c r="F102" s="147"/>
      <c r="G102" s="159">
        <f t="shared" ref="G102:J102" si="54">G103+G105</f>
        <v>72813.573999999993</v>
      </c>
      <c r="H102" s="159">
        <f t="shared" si="54"/>
        <v>65026.574000000001</v>
      </c>
      <c r="I102" s="159">
        <f t="shared" si="54"/>
        <v>5007</v>
      </c>
      <c r="J102" s="159">
        <f t="shared" si="54"/>
        <v>2780</v>
      </c>
      <c r="K102" s="159">
        <f t="shared" ref="K102:T102" si="55">K103+K105</f>
        <v>7720.0010000000002</v>
      </c>
      <c r="L102" s="159">
        <f t="shared" si="55"/>
        <v>7720.0010000000002</v>
      </c>
      <c r="M102" s="159">
        <f t="shared" si="55"/>
        <v>63556.573000000004</v>
      </c>
      <c r="N102" s="159">
        <f t="shared" si="55"/>
        <v>57306.573000000004</v>
      </c>
      <c r="O102" s="159">
        <f t="shared" si="55"/>
        <v>0</v>
      </c>
      <c r="P102" s="159">
        <f t="shared" si="55"/>
        <v>0</v>
      </c>
      <c r="Q102" s="159">
        <f t="shared" si="55"/>
        <v>63556.573000000004</v>
      </c>
      <c r="R102" s="159">
        <f t="shared" si="55"/>
        <v>57306.573000000004</v>
      </c>
      <c r="S102" s="159">
        <f t="shared" si="55"/>
        <v>0</v>
      </c>
      <c r="T102" s="159">
        <f t="shared" si="55"/>
        <v>0</v>
      </c>
      <c r="U102" s="161"/>
    </row>
    <row r="103" spans="1:21" ht="27.95" customHeight="1">
      <c r="A103" s="146" t="s">
        <v>32</v>
      </c>
      <c r="B103" s="142" t="s">
        <v>49</v>
      </c>
      <c r="C103" s="142"/>
      <c r="D103" s="157"/>
      <c r="E103" s="157"/>
      <c r="F103" s="157"/>
      <c r="G103" s="159">
        <f t="shared" ref="G103:J103" si="56">G104</f>
        <v>14063.574000000001</v>
      </c>
      <c r="H103" s="159">
        <f t="shared" si="56"/>
        <v>12526.574000000001</v>
      </c>
      <c r="I103" s="159">
        <f t="shared" si="56"/>
        <v>1132</v>
      </c>
      <c r="J103" s="159">
        <f t="shared" si="56"/>
        <v>405</v>
      </c>
      <c r="K103" s="159">
        <f>K104</f>
        <v>7720.0010000000002</v>
      </c>
      <c r="L103" s="159">
        <f t="shared" ref="L103:T103" si="57">L104</f>
        <v>7720.0010000000002</v>
      </c>
      <c r="M103" s="159">
        <f t="shared" si="57"/>
        <v>4806.5730000000003</v>
      </c>
      <c r="N103" s="159">
        <f t="shared" si="57"/>
        <v>4806.5730000000003</v>
      </c>
      <c r="O103" s="159">
        <f t="shared" si="57"/>
        <v>0</v>
      </c>
      <c r="P103" s="159">
        <f t="shared" si="57"/>
        <v>0</v>
      </c>
      <c r="Q103" s="159">
        <f t="shared" si="57"/>
        <v>4806.5730000000003</v>
      </c>
      <c r="R103" s="159">
        <f t="shared" si="57"/>
        <v>4806.5730000000003</v>
      </c>
      <c r="S103" s="159">
        <f t="shared" si="57"/>
        <v>0</v>
      </c>
      <c r="T103" s="159">
        <f t="shared" si="57"/>
        <v>0</v>
      </c>
      <c r="U103" s="161"/>
    </row>
    <row r="104" spans="1:21" ht="42" customHeight="1">
      <c r="A104" s="143">
        <v>1</v>
      </c>
      <c r="B104" s="144" t="s">
        <v>459</v>
      </c>
      <c r="C104" s="144">
        <v>7778421</v>
      </c>
      <c r="D104" s="145" t="s">
        <v>248</v>
      </c>
      <c r="E104" s="145" t="s">
        <v>460</v>
      </c>
      <c r="F104" s="145" t="s">
        <v>461</v>
      </c>
      <c r="G104" s="158">
        <v>14063.574000000001</v>
      </c>
      <c r="H104" s="158">
        <v>12526.574000000001</v>
      </c>
      <c r="I104" s="158">
        <v>1132</v>
      </c>
      <c r="J104" s="158">
        <v>405</v>
      </c>
      <c r="K104" s="158">
        <v>7720.0010000000002</v>
      </c>
      <c r="L104" s="158">
        <v>7720.0010000000002</v>
      </c>
      <c r="M104" s="158">
        <v>4806.5730000000003</v>
      </c>
      <c r="N104" s="158">
        <v>4806.5730000000003</v>
      </c>
      <c r="O104" s="158"/>
      <c r="P104" s="158"/>
      <c r="Q104" s="158">
        <v>4806.5730000000003</v>
      </c>
      <c r="R104" s="158">
        <v>4806.5730000000003</v>
      </c>
      <c r="S104" s="158"/>
      <c r="T104" s="158"/>
      <c r="U104" s="162"/>
    </row>
    <row r="105" spans="1:21" ht="32.25" customHeight="1">
      <c r="A105" s="146" t="s">
        <v>48</v>
      </c>
      <c r="B105" s="142" t="s">
        <v>367</v>
      </c>
      <c r="C105" s="142"/>
      <c r="D105" s="157"/>
      <c r="E105" s="157"/>
      <c r="F105" s="157"/>
      <c r="G105" s="159">
        <f>G106+G107</f>
        <v>58750</v>
      </c>
      <c r="H105" s="159">
        <f t="shared" ref="H105:T105" si="58">H106+H107</f>
        <v>52500</v>
      </c>
      <c r="I105" s="159">
        <f t="shared" si="58"/>
        <v>3875</v>
      </c>
      <c r="J105" s="159">
        <f t="shared" si="58"/>
        <v>2375</v>
      </c>
      <c r="K105" s="159">
        <f t="shared" si="58"/>
        <v>0</v>
      </c>
      <c r="L105" s="159">
        <f t="shared" si="58"/>
        <v>0</v>
      </c>
      <c r="M105" s="159">
        <f t="shared" si="58"/>
        <v>58750</v>
      </c>
      <c r="N105" s="159">
        <f t="shared" si="58"/>
        <v>52500</v>
      </c>
      <c r="O105" s="159">
        <f t="shared" si="58"/>
        <v>0</v>
      </c>
      <c r="P105" s="159">
        <f t="shared" si="58"/>
        <v>0</v>
      </c>
      <c r="Q105" s="159">
        <f t="shared" si="58"/>
        <v>58750</v>
      </c>
      <c r="R105" s="159">
        <f t="shared" si="58"/>
        <v>52500</v>
      </c>
      <c r="S105" s="159">
        <f t="shared" si="58"/>
        <v>0</v>
      </c>
      <c r="T105" s="159">
        <f t="shared" si="58"/>
        <v>0</v>
      </c>
      <c r="U105" s="161"/>
    </row>
    <row r="106" spans="1:21" ht="42" customHeight="1">
      <c r="A106" s="143">
        <v>1</v>
      </c>
      <c r="B106" s="144" t="s">
        <v>462</v>
      </c>
      <c r="C106" s="144"/>
      <c r="D106" s="145" t="s">
        <v>248</v>
      </c>
      <c r="E106" s="145" t="s">
        <v>399</v>
      </c>
      <c r="F106" s="145"/>
      <c r="G106" s="158">
        <v>45000</v>
      </c>
      <c r="H106" s="158">
        <v>40000</v>
      </c>
      <c r="I106" s="158">
        <v>3000</v>
      </c>
      <c r="J106" s="158">
        <v>2000</v>
      </c>
      <c r="K106" s="158"/>
      <c r="L106" s="158"/>
      <c r="M106" s="158">
        <f t="shared" ref="M106:N107" si="59">G106</f>
        <v>45000</v>
      </c>
      <c r="N106" s="158">
        <f t="shared" si="59"/>
        <v>40000</v>
      </c>
      <c r="O106" s="158"/>
      <c r="P106" s="158"/>
      <c r="Q106" s="158">
        <f>G106</f>
        <v>45000</v>
      </c>
      <c r="R106" s="158">
        <f>H106</f>
        <v>40000</v>
      </c>
      <c r="S106" s="158"/>
      <c r="T106" s="158"/>
      <c r="U106" s="162" t="s">
        <v>335</v>
      </c>
    </row>
    <row r="107" spans="1:21" ht="30.75" customHeight="1">
      <c r="A107" s="145">
        <v>2</v>
      </c>
      <c r="B107" s="144" t="s">
        <v>334</v>
      </c>
      <c r="C107" s="144"/>
      <c r="D107" s="145" t="s">
        <v>248</v>
      </c>
      <c r="E107" s="145" t="s">
        <v>246</v>
      </c>
      <c r="F107" s="145"/>
      <c r="G107" s="158">
        <f>H107+I107+J107</f>
        <v>13750</v>
      </c>
      <c r="H107" s="158">
        <v>12500</v>
      </c>
      <c r="I107" s="158">
        <v>875</v>
      </c>
      <c r="J107" s="158">
        <v>375</v>
      </c>
      <c r="K107" s="158"/>
      <c r="L107" s="158"/>
      <c r="M107" s="158">
        <f t="shared" si="59"/>
        <v>13750</v>
      </c>
      <c r="N107" s="158">
        <f t="shared" si="59"/>
        <v>12500</v>
      </c>
      <c r="O107" s="158"/>
      <c r="P107" s="158"/>
      <c r="Q107" s="158">
        <f>M107</f>
        <v>13750</v>
      </c>
      <c r="R107" s="158">
        <f>N107</f>
        <v>12500</v>
      </c>
      <c r="S107" s="158"/>
      <c r="T107" s="158"/>
      <c r="U107" s="162"/>
    </row>
    <row r="112" spans="1:21">
      <c r="G112" s="166">
        <f>'Biểu 01'!K12+'Biểu 02'!N12</f>
        <v>1182432.681756</v>
      </c>
    </row>
  </sheetData>
  <mergeCells count="33">
    <mergeCell ref="U88:U93"/>
    <mergeCell ref="Q7:T7"/>
    <mergeCell ref="M8:M10"/>
    <mergeCell ref="N8:P8"/>
    <mergeCell ref="N9:N10"/>
    <mergeCell ref="O9:P9"/>
    <mergeCell ref="M7:P7"/>
    <mergeCell ref="R9:R10"/>
    <mergeCell ref="K6:L6"/>
    <mergeCell ref="F6:J6"/>
    <mergeCell ref="M6:T6"/>
    <mergeCell ref="R8:T8"/>
    <mergeCell ref="F7:F10"/>
    <mergeCell ref="Q8:Q10"/>
    <mergeCell ref="I8:I10"/>
    <mergeCell ref="G7:J7"/>
    <mergeCell ref="J8:J10"/>
    <mergeCell ref="A1:U1"/>
    <mergeCell ref="E6:E10"/>
    <mergeCell ref="D6:D10"/>
    <mergeCell ref="C6:C10"/>
    <mergeCell ref="B6:B10"/>
    <mergeCell ref="A6:A10"/>
    <mergeCell ref="U6:U10"/>
    <mergeCell ref="S9:T9"/>
    <mergeCell ref="L7:L10"/>
    <mergeCell ref="K7:K10"/>
    <mergeCell ref="H8:H10"/>
    <mergeCell ref="G8:G10"/>
    <mergeCell ref="A2:U2"/>
    <mergeCell ref="A4:U4"/>
    <mergeCell ref="A3:U3"/>
    <mergeCell ref="A5:U5"/>
  </mergeCells>
  <pageMargins left="0.59055118110236227" right="0.39370078740157483" top="0.78740157480314965" bottom="0.39370078740157483" header="0.31496062992125984" footer="0.31496062992125984"/>
  <pageSetup paperSize="9" scale="53"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Bieu 01 TH</vt:lpstr>
      <vt:lpstr>Bieu 02a NSDP (N)</vt:lpstr>
      <vt:lpstr>Bieu 02b NSDP (H)</vt:lpstr>
      <vt:lpstr>Bieu 03 NSTW</vt:lpstr>
      <vt:lpstr>Bieu 04 Thu de lai</vt:lpstr>
      <vt:lpstr>Bieu 05. CTMTQG</vt:lpstr>
      <vt:lpstr>Bieu 06 ODA</vt:lpstr>
      <vt:lpstr>Biểu 01</vt:lpstr>
      <vt:lpstr>Biểu 02</vt:lpstr>
      <vt:lpstr>Bieu 04 Thu de lai 21-25</vt:lpstr>
      <vt:lpstr>'Biểu 01'!Print_Area</vt:lpstr>
      <vt:lpstr>'Bieu 01 TH'!Print_Area</vt:lpstr>
      <vt:lpstr>'Biểu 02'!Print_Area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01'!Print_Titles</vt:lpstr>
      <vt:lpstr>'Bieu 01 TH'!Print_Titles</vt:lpstr>
      <vt:lpstr>'Biểu 02'!Print_Titles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2020-12-06T08:56:01Z</cp:lastPrinted>
  <dcterms:created xsi:type="dcterms:W3CDTF">2019-08-29T06:44:41Z</dcterms:created>
  <dcterms:modified xsi:type="dcterms:W3CDTF">2020-12-06T08:56:26Z</dcterms:modified>
</cp:coreProperties>
</file>