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036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xlnm._FilterDatabase" localSheetId="1" hidden="1">'B.02.PhanCap'!$BA$1:$BA$109</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'B.01_TH'!$A$1:$AD$27</definedName>
    <definedName name="_xlnm.Print_Area" localSheetId="1">'B.02.PhanCap'!$A$1:$CA$107</definedName>
    <definedName name="_xlnm.Print_Area" localSheetId="8">'Biểu 03'!$A$1:$K$8</definedName>
    <definedName name="_xlnm.Print_Area" localSheetId="2">'Biểu số 03'!$A$1:$G$14</definedName>
    <definedName name="_xlnm.Print_Titles" localSheetId="0">'B.01_TH'!$9:$11</definedName>
    <definedName name="_xlnm.Print_Titles" localSheetId="1">'B.02.PhanCap'!$8:$13</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<sst xmlns="http://schemas.openxmlformats.org/spreadsheetml/2006/main" count="1733" uniqueCount="383">
  <si>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</si>
  <si>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</si>
  <si>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</si>
  <si>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</si>
  <si>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</si>
  <si>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</si>
  <si>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</si>
  <si>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</si>
  <si>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</si>
  <si>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</si>
  <si>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</si>
  <si>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</si>
  <si>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</si>
  <si>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</si>
  <si>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</si>
  <si>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</si>
  <si>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</si>
  <si>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</si>
  <si>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</si>
  <si>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</si>
  <si>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</si>
  <si>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</si>
  <si>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</si>
  <si>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</si>
  <si>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</si>
  <si>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</si>
  <si>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</si>
  <si>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</si>
  <si>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</si>
  <si>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</si>
  <si>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</si>
  <si>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</si>
  <si>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</si>
  <si>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</si>
  <si>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</si>
  <si>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</si>
  <si>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</si>
  <si>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</si>
  <si>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</si>
  <si>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</si>
  <si>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</si>
  <si>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</si>
  <si>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</si>
  <si>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</si>
  <si>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</si>
  <si>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</si>
  <si>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</si>
  <si>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</si>
  <si>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</si>
  <si>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</si>
  <si>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</si>
  <si>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</si>
  <si>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</si>
  <si>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</si>
  <si>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</si>
  <si>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</si>
  <si>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</si>
  <si>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</si>
  <si>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</si>
  <si>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</si>
  <si>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</si>
  <si>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</si>
  <si>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</si>
  <si>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</si>
  <si>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</si>
  <si>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</si>
  <si>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</si>
  <si>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</si>
  <si>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</si>
  <si>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</si>
  <si>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</si>
  <si>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</si>
  <si>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</si>
  <si>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</si>
  <si>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</si>
  <si>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</si>
  <si>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</si>
  <si>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</si>
  <si>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</si>
  <si>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</si>
  <si>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</si>
  <si>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</si>
  <si>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</si>
  <si>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</si>
  <si>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</si>
  <si>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</si>
  <si>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</si>
  <si>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</si>
  <si>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</si>
  <si>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</si>
  <si>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</si>
  <si>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</si>
  <si>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</si>
  <si>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</si>
  <si>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</si>
  <si>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</si>
  <si>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</si>
  <si>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</si>
  <si>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</si>
  <si>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</si>
  <si>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</si>
  <si>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</si>
  <si>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</si>
  <si>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</si>
  <si>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</si>
  <si>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</si>
  <si>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</si>
  <si>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</si>
  <si>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</si>
  <si>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</si>
  <si>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</si>
  <si>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</si>
  <si>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</si>
  <si>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</si>
  <si>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</si>
  <si>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</si>
  <si>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</si>
  <si>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</si>
  <si>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</si>
  <si>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</si>
  <si>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</si>
  <si>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</si>
  <si>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</si>
  <si>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</si>
  <si>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</si>
  <si>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</si>
  <si>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</si>
  <si>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</si>
  <si>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</si>
  <si>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</si>
  <si>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</si>
  <si>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</si>
  <si>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</si>
  <si>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</si>
  <si>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</si>
  <si>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</si>
  <si>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</si>
  <si>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</si>
  <si>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</si>
  <si>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</si>
  <si>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</si>
  <si>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</si>
  <si>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</si>
  <si>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</si>
  <si>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</si>
  <si>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</si>
  <si>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</si>
  <si>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</si>
  <si>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</si>
  <si>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</si>
  <si>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</si>
  <si>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</si>
  <si>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</si>
  <si>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</si>
  <si>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</si>
  <si>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</si>
  <si>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</si>
  <si>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</si>
  <si>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</si>
  <si>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</si>
  <si>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</si>
  <si>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</si>
  <si>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</si>
  <si>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</si>
  <si>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</si>
  <si>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</si>
  <si>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</si>
  <si>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</si>
  <si>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</si>
  <si>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</si>
  <si>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</si>
  <si>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</si>
  <si>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</si>
  <si>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</si>
  <si>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</si>
  <si>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</si>
  <si>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</si>
  <si>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</si>
  <si>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</si>
  <si>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</si>
  <si>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</si>
  <si>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</si>
  <si>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</si>
  <si>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</si>
  <si>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</si>
  <si>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</si>
  <si>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</si>
  <si>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</si>
  <si>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</si>
  <si>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</si>
  <si>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</si>
  <si>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</si>
  <si>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</si>
  <si>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</si>
  <si>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</si>
  <si>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</si>
  <si>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</si>
  <si>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</si>
  <si>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</si>
  <si>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</si>
  <si>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</si>
  <si>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</si>
  <si>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</si>
  <si>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</si>
  <si>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</si>
  <si>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</si>
  <si>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</si>
  <si>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</si>
  <si>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</si>
  <si>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</si>
  <si>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</si>
  <si>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</si>
  <si>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</si>
  <si>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</si>
  <si>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</si>
  <si>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</si>
  <si>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</si>
  <si>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</si>
  <si>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</si>
  <si>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</si>
  <si>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</si>
  <si>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</si>
  <si>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</si>
  <si>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</si>
  <si>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</si>
  <si>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</si>
  <si>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</si>
  <si>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</si>
  <si>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</si>
  <si>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</si>
  <si>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</si>
  <si>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</si>
  <si>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</si>
  <si>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</si>
  <si>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</si>
  <si>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</si>
  <si>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</si>
  <si>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</si>
  <si>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</si>
  <si>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</si>
  <si>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</si>
  <si>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</si>
  <si>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</si>
  <si>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</si>
  <si>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Công trình Đường ĐĐT37 (N7-N75)</t>
  </si>
  <si>
    <t>Quyết định số 158/QĐ-UBND ngày 08/6/2021</t>
  </si>
  <si>
    <t>2.3</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</si>
  <si>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</si>
  <si>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</si>
  <si>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</si>
  <si>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</si>
  <si>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</si>
  <si>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</si>
  <si>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</si>
  <si>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</si>
  <si>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</si>
  <si>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</si>
  <si>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</si>
  <si>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Quyết định số 231/QĐ-UBND ngày 13/8/2021</t>
  </si>
  <si>
    <t>Kế hoạch đầu tư công năm 2022</t>
  </si>
  <si>
    <t>Biểu số 01</t>
  </si>
  <si>
    <t>Biểu  số 03</t>
  </si>
  <si>
    <t>Phân cấp hỗ trợ xây dựng nông thôn mới (Ưu tiên đầu tư các công trình GD-ĐT)</t>
  </si>
  <si>
    <t>Phân cấp đầu tư từ nguồn thu XSKT (Ưu tiên đầu tư các công trình GD-ĐT thực hiện CT MTQG xây dựng nông thôn mới)</t>
  </si>
  <si>
    <t>Kế hoạch đầu tư công theo Nghị quyết số 43/NQ-HĐND ngỳ 19/12/2021 của HĐND huyện Ia H'Drai</t>
  </si>
  <si>
    <t>Kế hoạch năm đầu tư công năm 2022 điều chỉnh, bổ sung</t>
  </si>
  <si>
    <t>Thu hồ các khoản ứng trước</t>
  </si>
  <si>
    <r>
      <t xml:space="preserve">Tổng mức đầu tư </t>
    </r>
    <r>
      <rPr>
        <b/>
        <i/>
        <sz val="13"/>
        <rFont val="Times New Roman"/>
        <family val="1"/>
      </rPr>
      <t>(tất cả các nguồn vốn)</t>
    </r>
  </si>
  <si>
    <t>Tr.đó: NSĐP huyện</t>
  </si>
  <si>
    <t>Quyết định chủ trương đầu tư/Quyết định đầu tư</t>
  </si>
  <si>
    <t>2021-2023</t>
  </si>
  <si>
    <t>2022-2024</t>
  </si>
  <si>
    <t>Từ năm 2023-</t>
  </si>
  <si>
    <t>Từ năm 2022-</t>
  </si>
  <si>
    <t>Quyết định số  237/QĐ-UBND ngày 20/8/2021</t>
  </si>
  <si>
    <t xml:space="preserve">Phân cấp đầu tư từ nguồn thu tiền sử dụng đất </t>
  </si>
  <si>
    <t>2.1.1</t>
  </si>
  <si>
    <t>2.1.2</t>
  </si>
  <si>
    <t>Phân cấp thực hiện nhiệm vụ Chi đo đạc, cấp giấy chứng nhận, quản lý đất đai (cấp huyện hưởng)</t>
  </si>
  <si>
    <t>Phân bổ chi tiết</t>
  </si>
  <si>
    <t>Chưa phân bổ chi tiết</t>
  </si>
  <si>
    <t>Huyện giao
 Tăng (+)/ Giảm (-) so với Tỉnh giao</t>
  </si>
  <si>
    <r>
      <t xml:space="preserve">Thanh toán Nợ XDCB 
</t>
    </r>
    <r>
      <rPr>
        <b/>
        <i/>
        <sz val="13"/>
        <rFont val="Times New Roman"/>
        <family val="1"/>
      </rPr>
      <t>(nếu có)</t>
    </r>
  </si>
  <si>
    <t>Dự án hoàn thành năm 2022</t>
  </si>
  <si>
    <t>Dự án dự kiến hoàn thành sau năm 2022</t>
  </si>
  <si>
    <t>a.1</t>
  </si>
  <si>
    <t>a.2</t>
  </si>
  <si>
    <t>b.1</t>
  </si>
  <si>
    <t>b.2</t>
  </si>
  <si>
    <t>b.1.1</t>
  </si>
  <si>
    <t>b.1.2</t>
  </si>
  <si>
    <t>b.2.1</t>
  </si>
  <si>
    <t>b.2.2</t>
  </si>
  <si>
    <t>b.3</t>
  </si>
  <si>
    <t>b.3.1</t>
  </si>
  <si>
    <t>b.3.2</t>
  </si>
  <si>
    <t>Trường mầm non Măng Non (bếp ăn, nhà công vụ)</t>
  </si>
  <si>
    <t>Xã  Ia Đal</t>
  </si>
  <si>
    <t>Quyết định số 129/QĐ-UBND ngày 12/5/2021</t>
  </si>
  <si>
    <t xml:space="preserve">Kế hoạch năm đầu tư công
 năm 2022 </t>
  </si>
  <si>
    <t>Bổ sung mới</t>
  </si>
  <si>
    <t>IV</t>
  </si>
  <si>
    <t>Nguồn tăng thu ngân sách huyện</t>
  </si>
  <si>
    <t>Kế hoạch đầu tư công theo Nghị quyết số 43/NQ-HĐND 
ngày 19/12/2021 của HĐND huyện Ia H'Drai</t>
  </si>
  <si>
    <t>Lập đồ án quy hoạch chi tiết (Tỷ lệ 1/500) Diểm dân cư nông thôn số 42 xã Ia Tơi huyện Ia H'Drai</t>
  </si>
  <si>
    <r>
      <t>Điều chỉnh tăng 145 triệu đồng</t>
    </r>
    <r>
      <rPr>
        <b/>
        <i/>
        <sz val="13"/>
        <rFont val="Times New Roman"/>
        <family val="1"/>
      </rPr>
      <t xml:space="preserve"> (Từ 500 triệu đồng lên 645 triệu đồng)</t>
    </r>
  </si>
  <si>
    <t>Công trình Đường ĐĐT27 (N40-N53)</t>
  </si>
  <si>
    <t>Kế hoạch đầu tư công theo 
Nghị quyết số 43/NQ-HĐND ngỳ 19/12/2021 của HĐND huyện Ia H'Drai</t>
  </si>
  <si>
    <r>
      <t xml:space="preserve">Điều chỉnh tăng kế hoạch vốn 1.430 triệu đồng </t>
    </r>
    <r>
      <rPr>
        <i/>
        <sz val="13"/>
        <rFont val="Times New Roman"/>
        <family val="1"/>
      </rPr>
      <t>(từ 1.000 triệu đồng lên 2.430 triệu đồng)</t>
    </r>
  </si>
  <si>
    <r>
      <t>Điều chỉnh tăng 202 triệu đồng</t>
    </r>
    <r>
      <rPr>
        <b/>
        <i/>
        <sz val="13"/>
        <rFont val="Times New Roman"/>
        <family val="1"/>
      </rPr>
      <t xml:space="preserve"> (Từ 500 lên 702 triệu đồng)</t>
    </r>
    <r>
      <rPr>
        <b/>
        <sz val="13"/>
        <rFont val="Times New Roman"/>
        <family val="1"/>
      </rPr>
      <t xml:space="preserve">
Chi tiết tại biểu mẫu 03</t>
    </r>
  </si>
  <si>
    <r>
      <t xml:space="preserve">Điều chỉnh tăng 1.777 triệu đồng </t>
    </r>
    <r>
      <rPr>
        <b/>
        <i/>
        <sz val="13"/>
        <rFont val="Times New Roman"/>
        <family val="1"/>
      </rPr>
      <t>(Từ 6.136 lên 7.913 triệu đồng)</t>
    </r>
  </si>
  <si>
    <t>Nguồn kết dư ngân sách huyện</t>
  </si>
  <si>
    <t>V</t>
  </si>
  <si>
    <t>Tổng Cộng (I+II+III+IV+V)</t>
  </si>
  <si>
    <t>Quyết định số 30/QĐ-UBND ngày 09/2/2022</t>
  </si>
  <si>
    <t>Đầu tư bãi đỗ xe, san lấp mặt bằng các lô đất thuộc khu Trung tâm hành chính huyện Ia H’Drai</t>
  </si>
  <si>
    <t>Đầu tư đường ống cấp III trung tâm  huyện Ia H’Drai</t>
  </si>
  <si>
    <t>2023-2026</t>
  </si>
  <si>
    <t>Kinh phí thực hiện đo đạc 12 điểm dân cư do Chi nhánh 716, Binh đoàn 15 đang quản lý tại xã Ia Đal</t>
  </si>
  <si>
    <t>Cắm mốc phân lô đất ở các đồ án quy hoạch xây dựng trên địa bàn (Điểm dân cư số 46,  Xã Ia Tơi)</t>
  </si>
  <si>
    <t>Trích đo địa chính thửa đất Phục vụ công tác đấu giá Quyền sử dụng đất và giao đất có thu tiền sử dụng đất tại lô đất ONT thuộc điểm khu dân cư công nhân số 2, tại thôn 2, xã Ia Dom, huyện Ia H’Drai</t>
  </si>
  <si>
    <t>Phòng KT-HT huyện</t>
  </si>
  <si>
    <t xml:space="preserve">Chi nhiệm vụ quy hoạch, thực hiện việc đo đạc, lập bản đồ địa chính, hồ sơ địa chính phục vụ công tác thu hồi, chuyển mục đích sử dụng và giao đất các điểm dân cư trên địa bàn; Cắm mốc phân lô đất ở các đồ án quy hoạch xây dựng trên địa bàn </t>
  </si>
  <si>
    <t>Công trình Thủy lợi Hồ chứa nước xã IV (Thôn 1, thôn 2, xã Ia Đal, huyện Ia H'Drai)</t>
  </si>
  <si>
    <t>Sửa chữa trung tâm bồi dưỡng chính trị huyện Ia H’Drai</t>
  </si>
  <si>
    <t>2022-2023</t>
  </si>
  <si>
    <t>2019-2021</t>
  </si>
  <si>
    <t>Quyết định số 880/QĐ-UBND tỉnh ngày 23/8/2019</t>
  </si>
  <si>
    <t>Quyết định số 133/QĐ-UBND ngày 12/5/2021</t>
  </si>
  <si>
    <t>Dự án hỗ trợ trồng rừng sản xuất tập trung trên địa bàn huyện Ia H'Drai năm 2022</t>
  </si>
  <si>
    <t>UBND các xã</t>
  </si>
  <si>
    <t>Đầu tư kết cấu hạ tầng khu thương mại, dịch vụ và dân cư dọc Quốc lộ 14C Trung tâm huyện Ia H’Drai, tỉnh Kon Tum</t>
  </si>
  <si>
    <t>Quyết định số 235/QĐ-UBND ngày 04/6/2022</t>
  </si>
  <si>
    <t>Lập đồ án quy hoạch chi tiết (Tỷ lệ 1/500) Điểm dân cư nông thôn số 42 xã Ia Tơi huyện Ia H'Drai</t>
  </si>
  <si>
    <t xml:space="preserve">Đã bố trí bằng nguồn thu tiền sử dụng đất trong cân đối </t>
  </si>
  <si>
    <t>Nghị quyết số 13/NQ-HĐND ngày 12/7/2022</t>
  </si>
  <si>
    <t>Nghị quyết số 17/NQ-HĐND ngày 12/7/2022</t>
  </si>
  <si>
    <t>Nghị quyết số 15/NQ-HĐND ngày 12/7/2022</t>
  </si>
  <si>
    <t>Nghị quyết số 14/NQ-HĐND ngày 12/7/2022</t>
  </si>
  <si>
    <t>Nghị quyết số 16/NQ-HĐND ngày 12/7/2022</t>
  </si>
  <si>
    <r>
      <t>Phân cấp hỗ trợ xây dựng nông thôn mới (</t>
    </r>
    <r>
      <rPr>
        <i/>
        <sz val="13"/>
        <rFont val="Times New Roman"/>
        <family val="1"/>
      </rPr>
      <t>Ưu tiên đầu tư các công trình GD-ĐT</t>
    </r>
    <r>
      <rPr>
        <sz val="13"/>
        <rFont val="Times New Roman"/>
        <family val="1"/>
      </rPr>
      <t>)</t>
    </r>
  </si>
  <si>
    <r>
      <t>Phân cấp đầu tư từ nguồn thu XSKT (</t>
    </r>
    <r>
      <rPr>
        <b/>
        <i/>
        <sz val="13"/>
        <rFont val="Times New Roman"/>
        <family val="1"/>
      </rPr>
      <t>Ưu tiên đầu tư các công trình GD-ĐT thực hiện CT MTQG xây dựng nông thôn mới</t>
    </r>
    <r>
      <rPr>
        <b/>
        <sz val="13"/>
        <rFont val="Times New Roman"/>
        <family val="1"/>
      </rPr>
      <t>)</t>
    </r>
  </si>
  <si>
    <t>Đường ĐĐT27 (N40-N53)</t>
  </si>
  <si>
    <t>Đường ĐĐT30 (N52-N54)</t>
  </si>
  <si>
    <t>Đường ĐĐT37 (N7-N75)</t>
  </si>
  <si>
    <t>Đường ĐĐT32 (N55-N58)</t>
  </si>
  <si>
    <t>Nâng cấp, sửa chữa Trung tâm Văn hóa – Thể thao – Du lịch và Truyền thông</t>
  </si>
  <si>
    <t>Đường ĐĐT31 (N57-N54)</t>
  </si>
  <si>
    <r>
      <t>Nguồn vốn</t>
    </r>
    <r>
      <rPr>
        <b/>
        <i/>
        <sz val="13"/>
        <color indexed="8"/>
        <rFont val="Times New Roman"/>
        <family val="1"/>
      </rPr>
      <t xml:space="preserve"> (Phân cấp đầu tư từ nguồn thu tiền sử dụng đất trong cân đối)</t>
    </r>
  </si>
  <si>
    <t>Kế hoạch đầu tư công năm 2022
Theo Nghị quyết số 19/NQ-HĐND ngày 12 tháng 7 năm 2022 của HĐND huyện</t>
  </si>
  <si>
    <t>Kế hoạch đầu tư công năm 2022 điều chỉnh, bổ sung lần 3</t>
  </si>
  <si>
    <t>Kế hoạch đầu tư công năm 2022 
Theo Nghị quyết số 19/NQ-HĐND ngày 12 tháng 7 năm 2022 của HĐND huyện</t>
  </si>
  <si>
    <t>Trường Mầm non Măng Non xã Ia Đal. Hạng mục: Nhà học 04 phòng và các hạng mục phụ trợ khác</t>
  </si>
  <si>
    <t>Trường TH-THCS Nguyễn Tất Thành (Điểm trường điểm dân cư số 64). Hạng mục: Nhà ở bán trú và các hạng mục phụ trợ khác</t>
  </si>
  <si>
    <t>Trường TH-THCS Hùng Vương (Điểm trường trung tâm). Hạng mục: Nhà ở bán trú và các hạng mục phụ trợ khác</t>
  </si>
  <si>
    <t>2024-2025</t>
  </si>
  <si>
    <t>Quyết định số 361/QĐ-UBND tỉnh ngày 27/10/2022</t>
  </si>
  <si>
    <t>Quyết định số 362/QĐ-UBND tỉnh ngày 27/10/2022</t>
  </si>
  <si>
    <t>Điều chỉnh giảm kế hoạch vốn 1.958 triệu đồng sang đầu tư Dự án khai thác quỹ đất để phát triển kết cấu hạ tầng, bố trí dân cư dọc hai bên Quốc lộ 14C (Đoạn điểm dân cư số 41 – Trung tâm hành chính xã Ia Tơi)</t>
  </si>
  <si>
    <t>Chi trả công nợ sau quyết toán dự án hoàn thành dự án Đầu tư xây dựng các tuyến đường ĐĐT02, ĐĐT03, ĐĐT08 - Khu trung tâm huyện Ia H’Drai</t>
  </si>
  <si>
    <t>Chi trả công nợ sau quyết toán dự án hoàn thành dự án Cấp nước sinh hoạt trung tâm huyện Ia H’Drai</t>
  </si>
  <si>
    <t>Chi trả công nợ sau quyết toán dự án hoàn thành dự án Trồng cây phân tán trên địa bàn huyện Ia H’Drai</t>
  </si>
  <si>
    <t>Lập quy hoạch chi tiết (tỷ lệ 1/500) Điểm dân cư nông thôn số 66 xã Ia Tơi, huyện Ia H’Drai, tỉnh Kon Tum</t>
  </si>
  <si>
    <t>UBND Xã Ia Tơi</t>
  </si>
  <si>
    <t>Trích đo địa chính thửa phục vụ công tác thu hồi, giao đất; Đánh giá hiện trạng rừng và đất lâm nghiệp phục vụ chuyển đổi mục đích sử dụng rừng sang mục đích khác xây dựng công trình: Dự án Xây dựng lưới điện (thôn Chư Hem, xã Ia Đal) thuộc Tiểu dự án 2- Cấp điện nông thôn từ lưới điện Quốc gia tỉnh Kon Tum giai đoạn 2018-2020-EU tài trợ thuộc Dự án: Cấp điện nông thôn từ lưới điện quốc gia tỉnh Kon Tum (giai đoạn 2014-2020)</t>
  </si>
  <si>
    <r>
      <t xml:space="preserve">Điều chỉnh tăng 1.433 triệu đồng </t>
    </r>
    <r>
      <rPr>
        <b/>
        <i/>
        <sz val="13"/>
        <rFont val="Times New Roman"/>
        <family val="1"/>
      </rPr>
      <t>(từ 3.072 triệu đồng lên 4.505 triệu đồng)</t>
    </r>
    <r>
      <rPr>
        <b/>
        <sz val="13"/>
        <rFont val="Times New Roman"/>
        <family val="1"/>
      </rPr>
      <t xml:space="preserve">
Chi tiết tại biểu mẫu 03</t>
    </r>
  </si>
  <si>
    <r>
      <t xml:space="preserve">Điều chỉnh tăng 6.770 triệu đồng </t>
    </r>
    <r>
      <rPr>
        <b/>
        <i/>
        <sz val="13"/>
        <rFont val="Times New Roman"/>
        <family val="1"/>
      </rPr>
      <t>(từ 23.945 triệu đồng lên 30.716 triệu đồng)</t>
    </r>
  </si>
  <si>
    <t>Quyết định số 282/QĐ-UBND ngày 27/7/2022</t>
  </si>
  <si>
    <t>Quyết định số 337/QĐ-UBND ngày 08/10/2022</t>
  </si>
  <si>
    <t>Quyết định số 256/QĐ-UBND ngày 12/7/2022</t>
  </si>
  <si>
    <t>Điều chỉnh tăng 1.433 triệu đồng
 (từ 3.072 triệu đồng lên 4.505 triệu đồng)</t>
  </si>
  <si>
    <r>
      <t xml:space="preserve">Tổng mức đầu tư 
</t>
    </r>
    <r>
      <rPr>
        <b/>
        <i/>
        <sz val="13"/>
        <rFont val="Times New Roman"/>
        <family val="1"/>
      </rPr>
      <t>(tất cả các nguồn vốn)</t>
    </r>
  </si>
  <si>
    <t>Tr.đó: 
NSĐP huyện</t>
  </si>
  <si>
    <r>
      <t xml:space="preserve">Bổ sung mới
</t>
    </r>
    <r>
      <rPr>
        <i/>
        <sz val="13"/>
        <rFont val="Times New Roman"/>
        <family val="1"/>
      </rPr>
      <t>(Lồng ghép, đối ứng chương trình MTQG)</t>
    </r>
  </si>
  <si>
    <t>Điều chỉnh giảm kế hoạch vốn 06 triệu đồng sang nhiệm vụ Trích đo địa chính thửa phục vụ công tác thu hồi, giao đất; Đánh giá hiện trạng rừng và đất lâm nghiệp phục vụ chuyển đổi mục đích sử dụng rừng sang mục đích khác xây dựng công trình: Dự án Xây dựng lưới điện (thôn Chư Hem, xã Ia Đal) thuộc Tiểu dự án 2- Cấp điện nông thôn từ lưới điện Quốc gia tỉnh Kon Tum giai đoạn 2018-2020-EU tài trợ thuộc Dự án: Cấp điện nông thôn từ lưới điện quốc gia tỉnh Kon Tum (giai đoạn 2014-2020)</t>
  </si>
  <si>
    <r>
      <t xml:space="preserve">Điều chỉnh giảm kế hoạch vốn 1.300 triệu đồng </t>
    </r>
    <r>
      <rPr>
        <i/>
        <sz val="13"/>
        <rFont val="Times New Roman"/>
        <family val="1"/>
      </rPr>
      <t xml:space="preserve">(Từ 2.695 triệu đồng xuống 1.395 triệu đồng </t>
    </r>
    <r>
      <rPr>
        <sz val="13"/>
        <rFont val="Times New Roman"/>
        <family val="1"/>
      </rPr>
      <t>sang đầu tư Dự án khai thác quỹ đất để phát triển kết cấu hạ tầng, bố trí dân cư dọc hai bên Quốc lộ 14C (Đoạn điểm dân cư số 41 – Trung tâm hành chính xã Ia Tơi)</t>
    </r>
  </si>
  <si>
    <r>
      <t xml:space="preserve">Điều chỉnh tăng 8.817 triệu đồng </t>
    </r>
    <r>
      <rPr>
        <b/>
        <i/>
        <sz val="13"/>
        <rFont val="Times New Roman"/>
        <family val="1"/>
      </rPr>
      <t>(từ 45.081 triệu đồng lên 53.897 triệu đồng)</t>
    </r>
  </si>
  <si>
    <r>
      <t xml:space="preserve">Điều chỉnh tăng 8.817 triệu đồng </t>
    </r>
    <r>
      <rPr>
        <b/>
        <i/>
        <sz val="13"/>
        <rFont val="Times New Roman"/>
        <family val="1"/>
      </rPr>
      <t>(từ 30.112 triệu đồng lên 39.938 triệu đồng)</t>
    </r>
  </si>
  <si>
    <r>
      <t xml:space="preserve">Điều chỉnh tăng 8.817 triệu đồng </t>
    </r>
    <r>
      <rPr>
        <b/>
        <i/>
        <sz val="13"/>
        <rFont val="Times New Roman"/>
        <family val="1"/>
      </rPr>
      <t>(từ 28.386 triệu đồng lên 37.202 triệu đồng)</t>
    </r>
  </si>
  <si>
    <r>
      <t xml:space="preserve">Điều chỉnh tăng 7.384 triệu đồng </t>
    </r>
    <r>
      <rPr>
        <b/>
        <i/>
        <sz val="13"/>
        <rFont val="Times New Roman"/>
        <family val="1"/>
      </rPr>
      <t>(từ 25.313 triệu đồng lên 32.697 triệu đồng)</t>
    </r>
    <r>
      <rPr>
        <b/>
        <sz val="13"/>
        <rFont val="Times New Roman"/>
        <family val="1"/>
      </rPr>
      <t xml:space="preserve">
chỉ thực hiện khi đã có nguồn tập trung vào ngân sách huyện</t>
    </r>
  </si>
  <si>
    <r>
      <t xml:space="preserve">Bổ sung mới
</t>
    </r>
    <r>
      <rPr>
        <i/>
        <sz val="13"/>
        <rFont val="Times New Roman"/>
        <family val="1"/>
      </rPr>
      <t>(Trong đó: Điều chuyển từ nhiệm vụ Trích đo địa chính thửa đất Phục vụ công tác đấu giá Quyền sử dụng đất và giao đất có thu tiền sử dụng đất tại lô đất ONT thuộc điểm khu dân cư công nhân số 2, tại thôn 2, xã Ia Dom, huyện Ia H’Drai: 06 triệu đồng và phân bổ thêm 313,499 triệu đồng)</t>
    </r>
  </si>
  <si>
    <r>
      <t xml:space="preserve">Điều chỉnh tăng kế hoạch vốn 7.080 triệu đồng </t>
    </r>
    <r>
      <rPr>
        <i/>
        <sz val="13"/>
        <rFont val="Times New Roman"/>
        <family val="1"/>
      </rPr>
      <t>(Trong đó: điều chuyển từ dự án Đầu tư kết cấu hạ tầng khu thương mại, dịch vụ và dân cư dọc Quốc lộ 14C Trung tâm huyện Ia H’Drai, tỉnh Kon Tum: 1.958 triệu; Trường mầm non Măng Non (bếp ăn, nhà công vụ): 1.300 triệu và phân bổ thêm 3.822 triệu đồng)</t>
    </r>
  </si>
  <si>
    <t>(Kèm theo Tờ trình số 136 /TTr-UBND ngày 01 tháng 11 năm 2022 của Ủy ban nhân dân huyện Ia H’Drai)</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</si>
</sst>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 numFmtId="216" formatCode="0.000_ ;\-0.000\ "/>
    <numFmt numFmtId="217" formatCode="#,##0.000_ ;\-#,##0.000\ "/>
  </numFmts>
  <fonts count="94">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sz val="11"/>
      <name val="Times New Roman"/>
      <family val="1"/>
    </font>
    <font>
      <b/>
      <i/>
      <sz val="13"/>
      <color indexed="8"/>
      <name val="Times New Roman"/>
      <family val="1"/>
    </font>
    <font>
      <sz val="14"/>
      <color indexed="9"/>
      <name val="Times New Roman"/>
      <family val="2"/>
    </font>
    <font>
      <sz val="14"/>
      <color indexed="20"/>
      <name val="Times New Roman"/>
      <family val="2"/>
    </font>
    <font>
      <sz val="11"/>
      <color indexed="52"/>
      <name val="Calibri"/>
      <family val="2"/>
    </font>
    <font>
      <sz val="11"/>
      <color indexed="9"/>
      <name val="Calibri"/>
      <family val="2"/>
    </font>
    <font>
      <sz val="13"/>
      <color indexed="8"/>
      <name val="Times New Roman"/>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0"/>
      <color indexed="8"/>
      <name val="Times New Roman"/>
      <family val="1"/>
    </font>
    <font>
      <i/>
      <sz val="14"/>
      <color indexed="18"/>
      <name val="Narrow"/>
      <family val="0"/>
    </font>
    <font>
      <sz val="12"/>
      <color indexed="8"/>
      <name val="Times New Roman"/>
      <family val="1"/>
    </font>
    <font>
      <i/>
      <sz val="14"/>
      <color indexed="8"/>
      <name val="Times New Roman"/>
      <family val="1"/>
    </font>
    <font>
      <sz val="8"/>
      <name val="Tahoma"/>
      <family val="2"/>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0"/>
      <color theme="1"/>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13" fillId="2" borderId="0">
      <alignment/>
      <protection/>
    </xf>
    <xf numFmtId="0" fontId="13" fillId="0" borderId="0">
      <alignment wrapText="1"/>
      <protection/>
    </xf>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1"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1" fillId="0" borderId="0" applyFon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7"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8" fillId="0" borderId="2" applyNumberFormat="0" applyAlignment="0" applyProtection="0"/>
    <xf numFmtId="0" fontId="69"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90">
    <xf numFmtId="0" fontId="0" fillId="0" borderId="0" xfId="0" applyFont="1" applyAlignment="1">
      <alignment/>
    </xf>
    <xf numFmtId="0" fontId="0" fillId="0" borderId="0" xfId="0" applyAlignment="1">
      <alignment vertical="center"/>
    </xf>
    <xf numFmtId="0" fontId="73" fillId="0" borderId="0" xfId="0" applyFont="1" applyAlignment="1">
      <alignment vertical="center"/>
    </xf>
    <xf numFmtId="0" fontId="74" fillId="0" borderId="4"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vertical="center" wrapText="1"/>
    </xf>
    <xf numFmtId="0" fontId="75" fillId="0" borderId="0" xfId="0" applyFont="1" applyAlignment="1">
      <alignment horizontal="center" vertical="center" wrapText="1"/>
    </xf>
    <xf numFmtId="0" fontId="73" fillId="0" borderId="4" xfId="0" applyFont="1" applyBorder="1" applyAlignment="1">
      <alignment vertical="center" wrapText="1"/>
    </xf>
    <xf numFmtId="0" fontId="73" fillId="0" borderId="4" xfId="0" applyFont="1" applyBorder="1" applyAlignment="1">
      <alignment horizontal="center" vertical="center" wrapText="1"/>
    </xf>
    <xf numFmtId="0" fontId="76" fillId="0" borderId="0" xfId="0" applyFont="1" applyAlignment="1">
      <alignment horizontal="right" vertical="center" wrapText="1"/>
    </xf>
    <xf numFmtId="0" fontId="76" fillId="0" borderId="0" xfId="0" applyFont="1" applyAlignment="1">
      <alignment horizontal="center" vertical="center" wrapText="1"/>
    </xf>
    <xf numFmtId="0" fontId="74" fillId="27" borderId="4" xfId="0" applyFont="1" applyFill="1" applyBorder="1" applyAlignment="1">
      <alignment horizontal="center" vertical="center" wrapText="1"/>
    </xf>
    <xf numFmtId="0" fontId="76" fillId="28" borderId="0" xfId="0" applyFont="1" applyFill="1" applyAlignment="1">
      <alignment vertical="center" wrapText="1"/>
    </xf>
    <xf numFmtId="0" fontId="76" fillId="28" borderId="5" xfId="0" applyFont="1" applyFill="1" applyBorder="1" applyAlignment="1">
      <alignment horizontal="center" vertical="center" wrapText="1"/>
    </xf>
    <xf numFmtId="0" fontId="76" fillId="28" borderId="0" xfId="0" applyFont="1" applyFill="1" applyAlignment="1">
      <alignment horizontal="center" vertical="center" wrapText="1"/>
    </xf>
    <xf numFmtId="0" fontId="76" fillId="28" borderId="4" xfId="0" applyFont="1" applyFill="1" applyBorder="1" applyAlignment="1">
      <alignment horizontal="center" vertical="center" wrapText="1"/>
    </xf>
    <xf numFmtId="0" fontId="74" fillId="27" borderId="4" xfId="0" applyFont="1" applyFill="1" applyBorder="1" applyAlignment="1">
      <alignment vertical="center" wrapText="1"/>
    </xf>
    <xf numFmtId="190" fontId="74" fillId="0" borderId="0" xfId="0" applyNumberFormat="1" applyFont="1" applyAlignment="1">
      <alignment horizontal="center" vertical="center" wrapText="1"/>
    </xf>
    <xf numFmtId="0" fontId="73" fillId="0" borderId="4" xfId="0" applyFont="1" applyFill="1" applyBorder="1" applyAlignment="1">
      <alignment horizontal="center" vertical="center" wrapText="1"/>
    </xf>
    <xf numFmtId="0" fontId="77" fillId="0" borderId="0" xfId="0" applyFont="1" applyAlignment="1">
      <alignment vertical="center" wrapText="1"/>
    </xf>
    <xf numFmtId="0" fontId="74" fillId="0" borderId="4" xfId="0" applyFont="1" applyBorder="1" applyAlignment="1">
      <alignment horizontal="center" vertical="center" wrapText="1"/>
    </xf>
    <xf numFmtId="190" fontId="73" fillId="0" borderId="0" xfId="0" applyNumberFormat="1" applyFont="1" applyAlignment="1">
      <alignment vertical="center" wrapText="1"/>
    </xf>
    <xf numFmtId="190" fontId="77" fillId="0" borderId="0" xfId="0" applyNumberFormat="1" applyFont="1" applyAlignment="1">
      <alignment vertical="center" wrapText="1"/>
    </xf>
    <xf numFmtId="0" fontId="73" fillId="29" borderId="4" xfId="0" applyFont="1" applyFill="1" applyBorder="1" applyAlignment="1">
      <alignment horizontal="center"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0" fontId="73" fillId="29" borderId="4" xfId="0" applyFont="1" applyFill="1" applyBorder="1" applyAlignment="1">
      <alignment horizontal="left" vertical="center" wrapText="1"/>
    </xf>
    <xf numFmtId="0" fontId="74" fillId="0" borderId="0" xfId="0" applyFont="1" applyAlignment="1">
      <alignment horizontal="center" vertical="center" wrapText="1"/>
    </xf>
    <xf numFmtId="191" fontId="78" fillId="29" borderId="6" xfId="75" applyNumberFormat="1" applyFont="1" applyFill="1" applyBorder="1" applyAlignment="1">
      <alignment horizontal="center" vertical="center" wrapText="1"/>
    </xf>
    <xf numFmtId="191" fontId="78" fillId="29" borderId="4" xfId="75" applyNumberFormat="1" applyFont="1" applyFill="1" applyBorder="1" applyAlignment="1">
      <alignment horizontal="center" vertical="center" wrapText="1"/>
    </xf>
    <xf numFmtId="0" fontId="73" fillId="29" borderId="0" xfId="0" applyFont="1" applyFill="1" applyAlignment="1">
      <alignment horizontal="center" vertical="center" wrapText="1"/>
    </xf>
    <xf numFmtId="0" fontId="74" fillId="29" borderId="0" xfId="0" applyFont="1" applyFill="1" applyAlignment="1">
      <alignment horizontal="center" vertical="center" wrapText="1"/>
    </xf>
    <xf numFmtId="0" fontId="73" fillId="28" borderId="0" xfId="0" applyFont="1" applyFill="1" applyAlignment="1">
      <alignment vertical="center" wrapText="1"/>
    </xf>
    <xf numFmtId="3" fontId="73" fillId="0" borderId="4" xfId="75" applyNumberFormat="1" applyFont="1" applyFill="1" applyBorder="1" applyAlignment="1">
      <alignment horizontal="right" vertical="center" wrapText="1"/>
    </xf>
    <xf numFmtId="3" fontId="73" fillId="0" borderId="4" xfId="75" applyNumberFormat="1" applyFont="1" applyFill="1" applyBorder="1" applyAlignment="1">
      <alignment horizontal="right" vertical="center"/>
    </xf>
    <xf numFmtId="3" fontId="73" fillId="29" borderId="4" xfId="75" applyNumberFormat="1" applyFont="1" applyFill="1" applyBorder="1" applyAlignment="1">
      <alignment horizontal="right" vertical="center" wrapText="1"/>
    </xf>
    <xf numFmtId="3" fontId="73" fillId="29" borderId="4" xfId="75" applyNumberFormat="1" applyFont="1" applyFill="1" applyBorder="1" applyAlignment="1">
      <alignment horizontal="right" vertical="center"/>
    </xf>
    <xf numFmtId="3" fontId="73" fillId="0" borderId="4" xfId="75" applyNumberFormat="1" applyFont="1" applyBorder="1" applyAlignment="1">
      <alignment horizontal="right" vertical="center" wrapText="1"/>
    </xf>
    <xf numFmtId="3" fontId="74"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3" fontId="75" fillId="0" borderId="4" xfId="75" applyNumberFormat="1" applyFont="1" applyBorder="1" applyAlignment="1">
      <alignment horizontal="right" vertical="center" wrapText="1"/>
    </xf>
    <xf numFmtId="0" fontId="74" fillId="0" borderId="4" xfId="0" applyFont="1" applyBorder="1" applyAlignment="1">
      <alignment horizontal="center" vertical="center" wrapText="1"/>
    </xf>
    <xf numFmtId="0" fontId="79" fillId="0" borderId="0" xfId="0" applyFont="1" applyAlignment="1">
      <alignment horizontal="center" vertical="center" wrapText="1"/>
    </xf>
    <xf numFmtId="0" fontId="73" fillId="29" borderId="4" xfId="0" applyFont="1" applyFill="1" applyBorder="1" applyAlignment="1">
      <alignment vertical="center" wrapText="1"/>
    </xf>
    <xf numFmtId="0" fontId="77" fillId="29" borderId="4" xfId="0" applyFont="1" applyFill="1" applyBorder="1" applyAlignment="1">
      <alignmen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0" fontId="73" fillId="29" borderId="0" xfId="0" applyFont="1" applyFill="1" applyAlignment="1">
      <alignment vertical="center" wrapText="1"/>
    </xf>
    <xf numFmtId="0" fontId="77"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4" fillId="28" borderId="4" xfId="75" applyNumberFormat="1" applyFont="1" applyFill="1" applyBorder="1" applyAlignment="1">
      <alignment horizontal="right" vertical="center" wrapText="1"/>
    </xf>
    <xf numFmtId="0" fontId="74" fillId="7" borderId="4" xfId="0" applyFont="1" applyFill="1" applyBorder="1" applyAlignment="1">
      <alignment horizontal="center" vertical="center" wrapText="1"/>
    </xf>
    <xf numFmtId="3" fontId="74" fillId="7" borderId="4" xfId="75" applyNumberFormat="1" applyFont="1" applyFill="1" applyBorder="1" applyAlignment="1">
      <alignment horizontal="right" vertical="center" wrapText="1"/>
    </xf>
    <xf numFmtId="0" fontId="73" fillId="0"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3" fontId="73" fillId="28" borderId="4" xfId="75" applyNumberFormat="1" applyFont="1" applyFill="1" applyBorder="1" applyAlignment="1">
      <alignment horizontal="right" vertical="center" wrapText="1"/>
    </xf>
    <xf numFmtId="0" fontId="79" fillId="28" borderId="0" xfId="0" applyFont="1" applyFill="1" applyAlignment="1">
      <alignment horizontal="center" vertical="center" wrapText="1"/>
    </xf>
    <xf numFmtId="3" fontId="77" fillId="28" borderId="4" xfId="75" applyNumberFormat="1" applyFont="1" applyFill="1" applyBorder="1" applyAlignment="1">
      <alignment horizontal="right" vertical="center" wrapText="1"/>
    </xf>
    <xf numFmtId="3" fontId="75" fillId="28" borderId="4" xfId="75" applyNumberFormat="1" applyFont="1" applyFill="1" applyBorder="1" applyAlignment="1">
      <alignment horizontal="right" vertical="center" wrapText="1"/>
    </xf>
    <xf numFmtId="0" fontId="73" fillId="28" borderId="4" xfId="0" applyFont="1" applyFill="1" applyBorder="1" applyAlignment="1">
      <alignment horizontal="center" vertical="center" wrapText="1"/>
    </xf>
    <xf numFmtId="0" fontId="73" fillId="0" borderId="0" xfId="0" applyFont="1" applyFill="1" applyAlignment="1">
      <alignment horizontal="center" vertical="center" wrapText="1"/>
    </xf>
    <xf numFmtId="191" fontId="78" fillId="0" borderId="6" xfId="75" applyNumberFormat="1" applyFont="1" applyFill="1" applyBorder="1" applyAlignment="1">
      <alignment horizontal="center" vertical="center" wrapText="1"/>
    </xf>
    <xf numFmtId="191" fontId="78" fillId="0" borderId="4" xfId="75" applyNumberFormat="1" applyFont="1" applyFill="1" applyBorder="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6" fillId="0" borderId="0" xfId="0" applyFont="1" applyAlignment="1">
      <alignment horizontal="right" vertical="center" wrapText="1"/>
    </xf>
    <xf numFmtId="0" fontId="74" fillId="28" borderId="4" xfId="0" applyFont="1" applyFill="1" applyBorder="1" applyAlignment="1">
      <alignment horizontal="center" vertical="center" wrapText="1"/>
    </xf>
    <xf numFmtId="0" fontId="74" fillId="30" borderId="4" xfId="0" applyFont="1" applyFill="1" applyBorder="1" applyAlignment="1">
      <alignment horizontal="center" vertical="center" wrapText="1"/>
    </xf>
    <xf numFmtId="0" fontId="74" fillId="30" borderId="4" xfId="0" applyFont="1" applyFill="1" applyBorder="1" applyAlignment="1">
      <alignment horizontal="left" vertical="center" wrapText="1"/>
    </xf>
    <xf numFmtId="3" fontId="74" fillId="30" borderId="4" xfId="75" applyNumberFormat="1" applyFont="1" applyFill="1" applyBorder="1" applyAlignment="1">
      <alignment horizontal="right" vertical="center" wrapText="1"/>
    </xf>
    <xf numFmtId="0" fontId="74" fillId="31" borderId="4" xfId="0" applyFont="1" applyFill="1" applyBorder="1" applyAlignment="1">
      <alignment horizontal="center" vertical="center" wrapText="1"/>
    </xf>
    <xf numFmtId="3" fontId="74" fillId="28" borderId="4" xfId="75" applyNumberFormat="1" applyFont="1" applyFill="1" applyBorder="1" applyAlignment="1">
      <alignment horizontal="right" vertical="center"/>
    </xf>
    <xf numFmtId="3" fontId="73" fillId="28" borderId="4" xfId="75" applyNumberFormat="1" applyFont="1" applyFill="1" applyBorder="1" applyAlignment="1">
      <alignment horizontal="right" vertical="center"/>
    </xf>
    <xf numFmtId="190" fontId="80" fillId="29" borderId="4" xfId="75" applyNumberFormat="1" applyFont="1" applyFill="1" applyBorder="1" applyAlignment="1">
      <alignment horizontal="center" vertical="center"/>
    </xf>
    <xf numFmtId="0" fontId="74" fillId="30" borderId="4" xfId="0" applyFont="1" applyFill="1" applyBorder="1" applyAlignment="1">
      <alignment horizontal="center" vertical="center"/>
    </xf>
    <xf numFmtId="3" fontId="73" fillId="0" borderId="0" xfId="0" applyNumberFormat="1" applyFont="1" applyAlignment="1">
      <alignment horizontal="center" vertical="center" wrapText="1"/>
    </xf>
    <xf numFmtId="0" fontId="74" fillId="27" borderId="4" xfId="0" applyFont="1" applyFill="1" applyBorder="1" applyAlignment="1">
      <alignment horizontal="left" vertical="center" wrapText="1"/>
    </xf>
    <xf numFmtId="3" fontId="74" fillId="27" borderId="4" xfId="75" applyNumberFormat="1" applyFont="1" applyFill="1" applyBorder="1" applyAlignment="1">
      <alignment horizontal="right" vertical="center"/>
    </xf>
    <xf numFmtId="0" fontId="74" fillId="8" borderId="4" xfId="0" applyFont="1" applyFill="1" applyBorder="1" applyAlignment="1">
      <alignment horizontal="center" vertical="center" wrapText="1"/>
    </xf>
    <xf numFmtId="3" fontId="74"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4" fillId="0" borderId="4" xfId="0" applyNumberFormat="1" applyFont="1" applyBorder="1" applyAlignment="1">
      <alignment horizontal="center" vertical="center" wrapText="1"/>
    </xf>
    <xf numFmtId="3" fontId="74" fillId="28" borderId="4" xfId="0" applyNumberFormat="1" applyFont="1" applyFill="1" applyBorder="1" applyAlignment="1">
      <alignment horizontal="center" vertical="center" wrapText="1"/>
    </xf>
    <xf numFmtId="3" fontId="74" fillId="31" borderId="4" xfId="0" applyNumberFormat="1" applyFont="1" applyFill="1" applyBorder="1" applyAlignment="1">
      <alignment horizontal="center" vertical="center" wrapText="1"/>
    </xf>
    <xf numFmtId="0" fontId="75" fillId="0" borderId="4" xfId="0" applyFont="1" applyBorder="1" applyAlignment="1">
      <alignment horizontal="center" vertical="center" wrapText="1"/>
    </xf>
    <xf numFmtId="0" fontId="80" fillId="0" borderId="4" xfId="0" applyFont="1" applyBorder="1" applyAlignment="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3" fillId="28" borderId="4" xfId="0" applyFont="1" applyFill="1" applyBorder="1" applyAlignment="1">
      <alignment vertical="center" wrapText="1"/>
    </xf>
    <xf numFmtId="0" fontId="80" fillId="28" borderId="4" xfId="0" applyFont="1" applyFill="1" applyBorder="1" applyAlignment="1">
      <alignment horizontal="center" vertical="center" wrapText="1"/>
    </xf>
    <xf numFmtId="0" fontId="70"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3" fillId="0" borderId="0" xfId="0" applyNumberFormat="1" applyFont="1" applyAlignment="1">
      <alignment vertical="center" wrapText="1"/>
    </xf>
    <xf numFmtId="3" fontId="73" fillId="0" borderId="0" xfId="0" applyNumberFormat="1" applyFont="1" applyFill="1" applyAlignment="1">
      <alignment vertical="center" wrapText="1"/>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0" fillId="28" borderId="0" xfId="0" applyFill="1" applyAlignment="1">
      <alignment vertical="center"/>
    </xf>
    <xf numFmtId="0" fontId="73" fillId="0" borderId="4" xfId="0" applyFont="1" applyBorder="1" applyAlignment="1">
      <alignment horizontal="left" vertical="center" wrapText="1"/>
    </xf>
    <xf numFmtId="3" fontId="73"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4" fillId="0" borderId="4" xfId="75" applyNumberFormat="1" applyFont="1" applyFill="1" applyBorder="1" applyAlignment="1">
      <alignment horizontal="right" vertical="center"/>
    </xf>
    <xf numFmtId="0" fontId="79" fillId="0" borderId="0" xfId="0" applyFont="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0" fillId="0" borderId="0" xfId="0" applyNumberFormat="1" applyAlignment="1">
      <alignment vertical="center"/>
    </xf>
    <xf numFmtId="0" fontId="74" fillId="27" borderId="4" xfId="0" applyFont="1" applyFill="1" applyBorder="1" applyAlignment="1">
      <alignment horizontal="center" vertical="center" wrapText="1"/>
    </xf>
    <xf numFmtId="0" fontId="74" fillId="27"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3" fontId="74" fillId="29" borderId="4" xfId="75" applyNumberFormat="1" applyFont="1" applyFill="1" applyBorder="1" applyAlignment="1">
      <alignment horizontal="right" vertical="center"/>
    </xf>
    <xf numFmtId="0" fontId="74"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3"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5" fillId="30" borderId="4" xfId="0" applyFont="1" applyFill="1" applyBorder="1" applyAlignment="1">
      <alignment vertical="center"/>
    </xf>
    <xf numFmtId="0" fontId="85" fillId="30" borderId="4" xfId="0" applyFont="1" applyFill="1" applyBorder="1" applyAlignment="1">
      <alignment horizontal="center" vertical="center"/>
    </xf>
    <xf numFmtId="0" fontId="85" fillId="28" borderId="4" xfId="0" applyFont="1" applyFill="1" applyBorder="1" applyAlignment="1">
      <alignment vertical="center"/>
    </xf>
    <xf numFmtId="0" fontId="76" fillId="29" borderId="5" xfId="0" applyFont="1" applyFill="1" applyBorder="1" applyAlignment="1">
      <alignment horizontal="center" vertical="center" wrapText="1"/>
    </xf>
    <xf numFmtId="0" fontId="77" fillId="29" borderId="4" xfId="0" applyFont="1" applyFill="1" applyBorder="1" applyAlignment="1" quotePrefix="1">
      <alignment horizontal="center" vertical="center" wrapText="1"/>
    </xf>
    <xf numFmtId="0" fontId="77"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3" fontId="77" fillId="28" borderId="4" xfId="75" applyNumberFormat="1" applyFont="1" applyFill="1" applyBorder="1" applyAlignment="1">
      <alignment horizontal="right" vertical="center" wrapText="1"/>
    </xf>
    <xf numFmtId="0" fontId="77" fillId="0" borderId="0" xfId="0" applyFont="1" applyAlignment="1">
      <alignment horizontal="center" vertical="center" wrapText="1"/>
    </xf>
    <xf numFmtId="3" fontId="77" fillId="0" borderId="4" xfId="75" applyNumberFormat="1" applyFont="1" applyBorder="1" applyAlignment="1">
      <alignment horizontal="right"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4" fillId="29" borderId="0" xfId="0" applyFont="1" applyFill="1" applyAlignment="1">
      <alignment horizontal="center" vertical="center" wrapText="1"/>
    </xf>
    <xf numFmtId="3" fontId="74" fillId="27" borderId="7" xfId="75" applyNumberFormat="1" applyFont="1" applyFill="1" applyBorder="1" applyAlignment="1">
      <alignment horizontal="right" vertical="center"/>
    </xf>
    <xf numFmtId="3" fontId="74" fillId="27" borderId="6" xfId="75" applyNumberFormat="1" applyFont="1" applyFill="1" applyBorder="1" applyAlignment="1">
      <alignment horizontal="right" vertical="center"/>
    </xf>
    <xf numFmtId="3" fontId="74" fillId="27" borderId="0" xfId="75" applyNumberFormat="1" applyFont="1" applyFill="1" applyBorder="1" applyAlignment="1">
      <alignment horizontal="right" vertical="center"/>
    </xf>
    <xf numFmtId="0" fontId="74" fillId="0" borderId="4" xfId="0" applyFont="1" applyFill="1" applyBorder="1" applyAlignment="1">
      <alignment horizontal="left" vertical="center" wrapText="1"/>
    </xf>
    <xf numFmtId="0" fontId="74" fillId="0" borderId="4" xfId="0" applyFont="1" applyFill="1" applyBorder="1" applyAlignment="1">
      <alignment horizontal="center" vertical="center" wrapText="1"/>
    </xf>
    <xf numFmtId="0" fontId="74" fillId="0" borderId="0" xfId="0" applyFont="1" applyFill="1" applyAlignment="1">
      <alignment horizontal="center" vertical="center" wrapText="1"/>
    </xf>
    <xf numFmtId="0" fontId="86" fillId="0" borderId="4" xfId="0" applyFont="1" applyBorder="1" applyAlignment="1">
      <alignment horizontal="center"/>
    </xf>
    <xf numFmtId="0" fontId="87" fillId="0" borderId="4" xfId="0" applyFont="1" applyBorder="1" applyAlignment="1">
      <alignment horizontal="center" vertical="center"/>
    </xf>
    <xf numFmtId="3" fontId="87" fillId="0" borderId="4" xfId="0" applyNumberFormat="1" applyFont="1" applyBorder="1" applyAlignment="1">
      <alignment horizontal="center" vertical="center"/>
    </xf>
    <xf numFmtId="0" fontId="87" fillId="0" borderId="4" xfId="0" applyFont="1" applyBorder="1" applyAlignment="1">
      <alignment horizontal="left" vertical="center"/>
    </xf>
    <xf numFmtId="0" fontId="87" fillId="0" borderId="4" xfId="0" applyFont="1" applyBorder="1" applyAlignment="1">
      <alignment horizontal="left" vertical="center" wrapText="1"/>
    </xf>
    <xf numFmtId="3" fontId="87" fillId="0" borderId="4" xfId="0" applyNumberFormat="1" applyFont="1" applyBorder="1" applyAlignment="1">
      <alignment horizontal="left" vertical="center"/>
    </xf>
    <xf numFmtId="3" fontId="87" fillId="0" borderId="4" xfId="0" applyNumberFormat="1" applyFont="1" applyBorder="1" applyAlignment="1">
      <alignment horizontal="right" vertical="center"/>
    </xf>
    <xf numFmtId="0" fontId="77" fillId="0" borderId="4" xfId="0" applyFont="1" applyBorder="1" applyAlignment="1">
      <alignment horizontal="left" vertical="center" wrapText="1"/>
    </xf>
    <xf numFmtId="3" fontId="77"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3"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4"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0" fillId="29" borderId="4" xfId="0" applyFont="1" applyFill="1" applyBorder="1" applyAlignment="1">
      <alignment horizontal="center" vertical="center" wrapText="1"/>
    </xf>
    <xf numFmtId="0" fontId="82"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1"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0" fillId="29" borderId="4" xfId="0" applyFont="1" applyFill="1" applyBorder="1" applyAlignment="1">
      <alignment horizontal="center" vertical="center" wrapText="1"/>
    </xf>
    <xf numFmtId="3" fontId="88" fillId="30" borderId="4" xfId="75" applyNumberFormat="1" applyFont="1" applyFill="1" applyBorder="1" applyAlignment="1">
      <alignment vertical="center"/>
    </xf>
    <xf numFmtId="3" fontId="74" fillId="27" borderId="4" xfId="75" applyNumberFormat="1" applyFont="1" applyFill="1" applyBorder="1" applyAlignment="1">
      <alignment horizontal="right" vertical="center" wrapText="1"/>
    </xf>
    <xf numFmtId="3" fontId="75" fillId="0" borderId="4" xfId="75" applyNumberFormat="1" applyFont="1" applyFill="1" applyBorder="1" applyAlignment="1">
      <alignment horizontal="right" vertical="center" wrapText="1"/>
    </xf>
    <xf numFmtId="3" fontId="75" fillId="29" borderId="4" xfId="75" applyNumberFormat="1" applyFont="1" applyFill="1" applyBorder="1" applyAlignment="1">
      <alignment horizontal="right" vertical="center" wrapText="1"/>
    </xf>
    <xf numFmtId="3" fontId="77" fillId="0" borderId="4" xfId="75" applyNumberFormat="1" applyFont="1" applyFill="1" applyBorder="1" applyAlignment="1">
      <alignment horizontal="right" vertical="center" wrapText="1"/>
    </xf>
    <xf numFmtId="3" fontId="77"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4" fillId="31" borderId="4" xfId="75" applyNumberFormat="1" applyFont="1" applyFill="1" applyBorder="1" applyAlignment="1">
      <alignment horizontal="right" vertical="center" wrapText="1"/>
    </xf>
    <xf numFmtId="3" fontId="70"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0" fillId="0" borderId="4" xfId="75" applyNumberFormat="1" applyFont="1" applyFill="1" applyBorder="1" applyAlignment="1">
      <alignment horizontal="right" vertical="center" wrapText="1"/>
    </xf>
    <xf numFmtId="3" fontId="80" fillId="28" borderId="4" xfId="75" applyNumberFormat="1" applyFont="1" applyFill="1" applyBorder="1" applyAlignment="1">
      <alignment horizontal="right" vertical="center" wrapText="1"/>
    </xf>
    <xf numFmtId="3" fontId="80" fillId="29" borderId="4" xfId="75" applyNumberFormat="1" applyFont="1" applyFill="1" applyBorder="1" applyAlignment="1">
      <alignment horizontal="right" vertical="center" wrapText="1"/>
    </xf>
    <xf numFmtId="3" fontId="70" fillId="28" borderId="4" xfId="75" applyNumberFormat="1" applyFont="1" applyFill="1" applyBorder="1" applyAlignment="1">
      <alignment vertical="center" wrapText="1"/>
    </xf>
    <xf numFmtId="3" fontId="74" fillId="29" borderId="4" xfId="75" applyNumberFormat="1" applyFont="1" applyFill="1" applyBorder="1" applyAlignment="1">
      <alignment horizontal="right" vertical="center"/>
    </xf>
    <xf numFmtId="3" fontId="77" fillId="29" borderId="4" xfId="75" applyNumberFormat="1" applyFont="1" applyFill="1" applyBorder="1" applyAlignment="1">
      <alignment horizontal="right" vertical="center"/>
    </xf>
    <xf numFmtId="3" fontId="77"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5" fillId="29" borderId="4" xfId="75" applyNumberFormat="1" applyFont="1" applyFill="1" applyBorder="1" applyAlignment="1">
      <alignment horizontal="right" vertical="center"/>
    </xf>
    <xf numFmtId="3" fontId="75" fillId="28" borderId="4" xfId="75" applyNumberFormat="1" applyFont="1" applyFill="1" applyBorder="1" applyAlignment="1">
      <alignment horizontal="right" vertical="center"/>
    </xf>
    <xf numFmtId="3" fontId="74" fillId="0" borderId="4" xfId="0" applyNumberFormat="1" applyFont="1" applyBorder="1" applyAlignment="1">
      <alignment horizontal="center" vertical="center" wrapText="1"/>
    </xf>
    <xf numFmtId="0" fontId="79" fillId="0" borderId="0" xfId="0" applyFont="1" applyAlignment="1">
      <alignment horizontal="center" vertical="center" wrapText="1"/>
    </xf>
    <xf numFmtId="0" fontId="73" fillId="28" borderId="0" xfId="0" applyFont="1" applyFill="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0" fontId="87" fillId="29" borderId="0" xfId="0" applyFont="1" applyFill="1" applyAlignment="1">
      <alignment vertical="center" wrapText="1"/>
    </xf>
    <xf numFmtId="0" fontId="65" fillId="29" borderId="0" xfId="0" applyFont="1" applyFill="1" applyAlignment="1">
      <alignment vertical="center"/>
    </xf>
    <xf numFmtId="0" fontId="87" fillId="29" borderId="0" xfId="0" applyFont="1" applyFill="1" applyAlignment="1">
      <alignment vertical="center"/>
    </xf>
    <xf numFmtId="0" fontId="86" fillId="29" borderId="0" xfId="0" applyFont="1" applyFill="1" applyAlignment="1">
      <alignment vertical="center"/>
    </xf>
    <xf numFmtId="0" fontId="86" fillId="29" borderId="0" xfId="0" applyFont="1" applyFill="1" applyAlignment="1">
      <alignment horizontal="center" vertical="center"/>
    </xf>
    <xf numFmtId="190" fontId="86" fillId="29" borderId="0" xfId="0" applyNumberFormat="1" applyFont="1" applyFill="1" applyAlignment="1">
      <alignment horizontal="center" vertical="center"/>
    </xf>
    <xf numFmtId="0" fontId="87" fillId="29" borderId="0" xfId="0" applyFont="1" applyFill="1" applyAlignment="1">
      <alignment horizontal="center" vertical="center"/>
    </xf>
    <xf numFmtId="190" fontId="87" fillId="29" borderId="0" xfId="0" applyNumberFormat="1" applyFont="1" applyFill="1" applyAlignment="1">
      <alignment horizontal="center" vertical="center"/>
    </xf>
    <xf numFmtId="4" fontId="87" fillId="29" borderId="0" xfId="75" applyNumberFormat="1" applyFont="1" applyFill="1" applyAlignment="1">
      <alignment vertical="center"/>
    </xf>
    <xf numFmtId="0" fontId="20" fillId="29" borderId="4" xfId="0" applyFont="1" applyFill="1" applyBorder="1" applyAlignment="1">
      <alignment horizontal="center"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0" fontId="20" fillId="29" borderId="4" xfId="0" applyFont="1" applyFill="1" applyBorder="1" applyAlignment="1">
      <alignment horizontal="center" vertical="center" wrapText="1"/>
    </xf>
    <xf numFmtId="0" fontId="89" fillId="0" borderId="0" xfId="0" applyFont="1" applyAlignment="1">
      <alignment horizontal="center" vertical="center"/>
    </xf>
    <xf numFmtId="0" fontId="89" fillId="0" borderId="0" xfId="0" applyFont="1" applyAlignment="1">
      <alignment vertical="center"/>
    </xf>
    <xf numFmtId="0" fontId="87" fillId="0" borderId="0" xfId="0" applyFont="1" applyAlignment="1">
      <alignment/>
    </xf>
    <xf numFmtId="0" fontId="29" fillId="0" borderId="0" xfId="0" applyFont="1" applyFill="1" applyAlignment="1">
      <alignment horizontal="center" vertical="center" wrapText="1"/>
    </xf>
    <xf numFmtId="0" fontId="37" fillId="0" borderId="0" xfId="0" applyFont="1" applyFill="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203" fontId="36" fillId="0" borderId="0" xfId="75" applyNumberFormat="1" applyFont="1" applyFill="1" applyAlignment="1">
      <alignment vertical="center" wrapText="1"/>
    </xf>
    <xf numFmtId="3" fontId="37" fillId="0" borderId="0" xfId="0" applyNumberFormat="1" applyFont="1" applyFill="1" applyAlignment="1">
      <alignment horizontal="center" vertical="center" wrapText="1"/>
    </xf>
    <xf numFmtId="1" fontId="37" fillId="0" borderId="0" xfId="0" applyNumberFormat="1" applyFont="1" applyFill="1" applyAlignment="1">
      <alignment horizontal="center" vertical="center" wrapText="1"/>
    </xf>
    <xf numFmtId="0" fontId="20" fillId="0" borderId="4" xfId="0" applyFont="1" applyFill="1" applyBorder="1" applyAlignment="1">
      <alignment horizontal="left" vertical="center" wrapText="1"/>
    </xf>
    <xf numFmtId="3" fontId="36" fillId="0" borderId="0" xfId="0" applyNumberFormat="1"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4" fontId="29" fillId="0" borderId="4" xfId="75" applyNumberFormat="1" applyFont="1" applyFill="1" applyBorder="1" applyAlignment="1">
      <alignment horizontal="center" vertical="center" wrapText="1"/>
    </xf>
    <xf numFmtId="3" fontId="29" fillId="0" borderId="4" xfId="75" applyNumberFormat="1" applyFont="1" applyFill="1" applyBorder="1" applyAlignment="1">
      <alignment vertical="center"/>
    </xf>
    <xf numFmtId="0" fontId="29"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3" fontId="20" fillId="0" borderId="4" xfId="75" applyNumberFormat="1" applyFont="1" applyFill="1" applyBorder="1" applyAlignment="1">
      <alignment horizontal="right" vertical="center"/>
    </xf>
    <xf numFmtId="0" fontId="20" fillId="0" borderId="4" xfId="0" applyFont="1" applyFill="1" applyBorder="1" applyAlignment="1">
      <alignment vertical="center" wrapText="1"/>
    </xf>
    <xf numFmtId="3" fontId="20" fillId="0" borderId="4" xfId="75" applyNumberFormat="1" applyFont="1" applyFill="1" applyBorder="1" applyAlignment="1">
      <alignment vertical="center"/>
    </xf>
    <xf numFmtId="0" fontId="20" fillId="0" borderId="4" xfId="0" applyFont="1" applyFill="1" applyBorder="1" applyAlignment="1" quotePrefix="1">
      <alignment horizontal="center" vertical="center"/>
    </xf>
    <xf numFmtId="0" fontId="87" fillId="0" borderId="0" xfId="0" applyFont="1" applyFill="1" applyAlignment="1">
      <alignment horizontal="center" vertical="center"/>
    </xf>
    <xf numFmtId="0" fontId="87" fillId="0" borderId="0" xfId="0" applyFont="1" applyFill="1" applyAlignment="1">
      <alignment vertical="center" wrapText="1"/>
    </xf>
    <xf numFmtId="4" fontId="87" fillId="0" borderId="0" xfId="75" applyNumberFormat="1" applyFont="1" applyFill="1" applyAlignment="1">
      <alignment vertical="center"/>
    </xf>
    <xf numFmtId="0" fontId="29" fillId="28" borderId="4" xfId="0" applyFont="1" applyFill="1" applyBorder="1" applyAlignment="1">
      <alignment horizontal="center" vertical="center"/>
    </xf>
    <xf numFmtId="0" fontId="29" fillId="28" borderId="4" xfId="0" applyFont="1" applyFill="1" applyBorder="1" applyAlignment="1">
      <alignment horizontal="center" vertical="center" wrapText="1"/>
    </xf>
    <xf numFmtId="3" fontId="29" fillId="28" borderId="4" xfId="75" applyNumberFormat="1" applyFont="1" applyFill="1" applyBorder="1" applyAlignment="1">
      <alignment vertical="center"/>
    </xf>
    <xf numFmtId="0" fontId="29" fillId="28" borderId="4" xfId="0" applyFont="1" applyFill="1" applyBorder="1" applyAlignment="1">
      <alignment horizontal="left" vertical="center" wrapText="1"/>
    </xf>
    <xf numFmtId="3" fontId="20" fillId="28" borderId="4" xfId="75" applyNumberFormat="1" applyFont="1" applyFill="1" applyBorder="1" applyAlignment="1">
      <alignment vertical="center"/>
    </xf>
    <xf numFmtId="0" fontId="20" fillId="28" borderId="4" xfId="0" applyFont="1" applyFill="1" applyBorder="1" applyAlignment="1">
      <alignment horizontal="center" vertical="center"/>
    </xf>
    <xf numFmtId="0" fontId="20" fillId="28" borderId="4" xfId="0" applyFont="1" applyFill="1" applyBorder="1" applyAlignment="1">
      <alignment horizontal="left" vertical="center" wrapText="1"/>
    </xf>
    <xf numFmtId="3" fontId="20" fillId="28" borderId="4" xfId="75" applyNumberFormat="1" applyFont="1" applyFill="1" applyBorder="1" applyAlignment="1">
      <alignment horizontal="right" vertical="center"/>
    </xf>
    <xf numFmtId="0" fontId="20" fillId="28" borderId="4" xfId="0" applyFont="1" applyFill="1" applyBorder="1" applyAlignment="1">
      <alignment vertical="center" wrapText="1"/>
    </xf>
    <xf numFmtId="0" fontId="20" fillId="28" borderId="4" xfId="0" applyFont="1" applyFill="1" applyBorder="1" applyAlignment="1" quotePrefix="1">
      <alignment horizontal="center" vertical="center"/>
    </xf>
    <xf numFmtId="0" fontId="87" fillId="28" borderId="0" xfId="0" applyFont="1" applyFill="1" applyAlignment="1">
      <alignment horizontal="center" vertical="center"/>
    </xf>
    <xf numFmtId="0" fontId="87" fillId="28" borderId="0" xfId="0" applyFont="1" applyFill="1" applyAlignment="1">
      <alignment vertical="center" wrapText="1"/>
    </xf>
    <xf numFmtId="4" fontId="87" fillId="28" borderId="0" xfId="75" applyNumberFormat="1" applyFont="1" applyFill="1" applyAlignment="1">
      <alignment vertical="center"/>
    </xf>
    <xf numFmtId="0" fontId="89" fillId="28" borderId="0" xfId="0" applyFont="1" applyFill="1" applyAlignment="1">
      <alignment vertical="center"/>
    </xf>
    <xf numFmtId="0" fontId="87" fillId="28" borderId="0" xfId="0" applyFont="1" applyFill="1" applyAlignment="1">
      <alignment/>
    </xf>
    <xf numFmtId="0" fontId="29" fillId="29" borderId="4" xfId="0" applyFont="1" applyFill="1" applyBorder="1" applyAlignment="1">
      <alignment vertical="center" wrapText="1"/>
    </xf>
    <xf numFmtId="0" fontId="29" fillId="29" borderId="4" xfId="0" applyFont="1" applyFill="1" applyBorder="1" applyAlignment="1">
      <alignment horizontal="center" vertical="center" wrapText="1"/>
    </xf>
    <xf numFmtId="0" fontId="32" fillId="0" borderId="0" xfId="0" applyFont="1" applyFill="1" applyAlignment="1">
      <alignment horizontal="center" vertical="center" wrapText="1"/>
    </xf>
    <xf numFmtId="0" fontId="34" fillId="0" borderId="0" xfId="0" applyFont="1" applyFill="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30" fillId="0" borderId="0" xfId="0" applyFont="1" applyFill="1" applyAlignment="1">
      <alignment horizontal="right" vertical="center" wrapText="1"/>
    </xf>
    <xf numFmtId="0" fontId="30" fillId="0" borderId="0" xfId="0" applyFont="1" applyFill="1" applyAlignment="1">
      <alignment vertical="center" wrapText="1"/>
    </xf>
    <xf numFmtId="0" fontId="29" fillId="0" borderId="0" xfId="0" applyFont="1" applyFill="1" applyBorder="1" applyAlignment="1">
      <alignment horizontal="center" vertical="center" wrapText="1"/>
    </xf>
    <xf numFmtId="203" fontId="29" fillId="0" borderId="4" xfId="75" applyNumberFormat="1" applyFont="1" applyFill="1" applyBorder="1" applyAlignment="1">
      <alignment horizontal="center" vertical="center" wrapText="1"/>
    </xf>
    <xf numFmtId="0" fontId="29" fillId="0" borderId="0" xfId="0" applyFont="1" applyFill="1" applyAlignment="1">
      <alignment horizontal="right" vertical="center" wrapText="1"/>
    </xf>
    <xf numFmtId="0" fontId="29" fillId="0" borderId="0" xfId="0" applyFont="1" applyFill="1" applyAlignment="1">
      <alignment vertical="center" wrapText="1"/>
    </xf>
    <xf numFmtId="0" fontId="37" fillId="0" borderId="0" xfId="0" applyFont="1" applyFill="1" applyAlignment="1">
      <alignment vertical="center" wrapText="1"/>
    </xf>
    <xf numFmtId="3" fontId="29" fillId="0" borderId="0" xfId="0" applyNumberFormat="1" applyFont="1" applyFill="1" applyAlignment="1">
      <alignment horizontal="center" vertical="center" wrapText="1"/>
    </xf>
    <xf numFmtId="190" fontId="29" fillId="0" borderId="0" xfId="0" applyNumberFormat="1" applyFont="1" applyFill="1" applyAlignment="1">
      <alignment horizontal="center" vertical="center" wrapText="1"/>
    </xf>
    <xf numFmtId="3" fontId="29" fillId="0" borderId="4" xfId="75" applyNumberFormat="1" applyFont="1" applyFill="1" applyBorder="1" applyAlignment="1">
      <alignment horizontal="right" vertical="center" wrapText="1"/>
    </xf>
    <xf numFmtId="3" fontId="29" fillId="0" borderId="4" xfId="75" applyNumberFormat="1" applyFont="1" applyFill="1" applyBorder="1" applyAlignment="1">
      <alignment horizontal="center" vertical="center" wrapText="1"/>
    </xf>
    <xf numFmtId="190" fontId="29" fillId="0" borderId="4" xfId="75" applyNumberFormat="1" applyFont="1" applyFill="1" applyBorder="1" applyAlignment="1">
      <alignment horizontal="center" vertical="center" wrapText="1"/>
    </xf>
    <xf numFmtId="3" fontId="29" fillId="0" borderId="0" xfId="75" applyNumberFormat="1" applyFont="1" applyFill="1" applyBorder="1" applyAlignment="1">
      <alignment horizontal="center" vertical="center" wrapText="1"/>
    </xf>
    <xf numFmtId="0" fontId="29" fillId="0" borderId="4" xfId="0" applyFont="1" applyFill="1" applyBorder="1" applyAlignment="1" quotePrefix="1">
      <alignment horizontal="center" vertical="center" wrapText="1"/>
    </xf>
    <xf numFmtId="3" fontId="20" fillId="0" borderId="4" xfId="75" applyNumberFormat="1" applyFont="1" applyFill="1" applyBorder="1" applyAlignment="1">
      <alignment horizontal="right"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center" vertical="center" wrapText="1"/>
    </xf>
    <xf numFmtId="3" fontId="20" fillId="0" borderId="4" xfId="75" applyNumberFormat="1" applyFont="1" applyFill="1" applyBorder="1" applyAlignment="1">
      <alignment vertical="center" wrapText="1"/>
    </xf>
    <xf numFmtId="3" fontId="20" fillId="0" borderId="4" xfId="75" applyNumberFormat="1" applyFont="1" applyFill="1" applyBorder="1" applyAlignment="1">
      <alignment horizontal="center" vertical="center" wrapText="1"/>
    </xf>
    <xf numFmtId="190" fontId="20" fillId="0" borderId="4" xfId="75" applyNumberFormat="1" applyFont="1" applyFill="1" applyBorder="1" applyAlignment="1">
      <alignment horizontal="center" vertical="center" wrapText="1"/>
    </xf>
    <xf numFmtId="1" fontId="37" fillId="0" borderId="0" xfId="75" applyNumberFormat="1" applyFont="1" applyFill="1" applyAlignment="1">
      <alignment horizontal="center" vertical="center" wrapText="1"/>
    </xf>
    <xf numFmtId="1" fontId="20" fillId="0" borderId="4" xfId="75" applyNumberFormat="1" applyFont="1" applyFill="1" applyBorder="1" applyAlignment="1">
      <alignment horizontal="right" vertical="center" wrapText="1"/>
    </xf>
    <xf numFmtId="3" fontId="29" fillId="0" borderId="8" xfId="75" applyNumberFormat="1" applyFont="1" applyFill="1" applyBorder="1" applyAlignment="1">
      <alignment horizontal="right" vertical="center" wrapText="1"/>
    </xf>
    <xf numFmtId="3" fontId="29" fillId="0" borderId="8" xfId="75" applyNumberFormat="1" applyFont="1" applyFill="1" applyBorder="1" applyAlignment="1">
      <alignment horizontal="center" vertical="center" wrapText="1"/>
    </xf>
    <xf numFmtId="212" fontId="37" fillId="0" borderId="0" xfId="0" applyNumberFormat="1" applyFont="1" applyFill="1" applyAlignment="1">
      <alignment horizontal="center" vertical="center" wrapText="1"/>
    </xf>
    <xf numFmtId="203" fontId="37" fillId="0" borderId="0" xfId="0" applyNumberFormat="1" applyFont="1" applyFill="1" applyAlignment="1">
      <alignment horizontal="center" vertical="center" wrapText="1"/>
    </xf>
    <xf numFmtId="0" fontId="36"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203" fontId="29" fillId="0" borderId="4" xfId="75" applyNumberFormat="1" applyFont="1" applyFill="1" applyBorder="1" applyAlignment="1">
      <alignment horizontal="right" vertical="center" wrapText="1"/>
    </xf>
    <xf numFmtId="203" fontId="29" fillId="0" borderId="7" xfId="75" applyNumberFormat="1" applyFont="1" applyFill="1" applyBorder="1" applyAlignment="1">
      <alignment horizontal="right" vertical="center" wrapText="1"/>
    </xf>
    <xf numFmtId="3" fontId="29" fillId="0" borderId="0" xfId="75" applyNumberFormat="1" applyFont="1" applyFill="1" applyBorder="1" applyAlignment="1">
      <alignment horizontal="right" vertical="center" wrapText="1"/>
    </xf>
    <xf numFmtId="203" fontId="29" fillId="0" borderId="0" xfId="75" applyNumberFormat="1" applyFont="1" applyFill="1" applyBorder="1" applyAlignment="1">
      <alignment horizontal="right" vertical="center" wrapText="1"/>
    </xf>
    <xf numFmtId="190" fontId="29" fillId="0" borderId="0" xfId="75" applyNumberFormat="1" applyFont="1" applyFill="1" applyBorder="1" applyAlignment="1">
      <alignment horizontal="center" vertical="center" wrapText="1"/>
    </xf>
    <xf numFmtId="203" fontId="20" fillId="0" borderId="4" xfId="75" applyNumberFormat="1" applyFont="1" applyFill="1" applyBorder="1" applyAlignment="1">
      <alignment horizontal="right" vertical="center" wrapText="1"/>
    </xf>
    <xf numFmtId="203" fontId="20" fillId="0" borderId="7" xfId="75"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3" fontId="20" fillId="0" borderId="0" xfId="75" applyNumberFormat="1" applyFont="1" applyFill="1" applyBorder="1" applyAlignment="1">
      <alignment horizontal="right" vertical="center" wrapText="1"/>
    </xf>
    <xf numFmtId="203" fontId="20" fillId="0" borderId="0" xfId="75" applyNumberFormat="1" applyFont="1" applyFill="1" applyBorder="1" applyAlignment="1">
      <alignment horizontal="right" vertical="center" wrapText="1"/>
    </xf>
    <xf numFmtId="3" fontId="20" fillId="0" borderId="0" xfId="75" applyNumberFormat="1" applyFont="1" applyFill="1" applyBorder="1" applyAlignment="1">
      <alignment horizontal="center" vertical="center" wrapText="1"/>
    </xf>
    <xf numFmtId="190" fontId="20" fillId="0" borderId="0" xfId="75" applyNumberFormat="1" applyFont="1" applyFill="1" applyBorder="1" applyAlignment="1">
      <alignment horizontal="center" vertical="center" wrapText="1"/>
    </xf>
    <xf numFmtId="0" fontId="36" fillId="0" borderId="0" xfId="0" applyFont="1" applyFill="1" applyAlignment="1">
      <alignment horizontal="left" vertical="center" wrapText="1"/>
    </xf>
    <xf numFmtId="0" fontId="36" fillId="29" borderId="0" xfId="0" applyFont="1" applyFill="1" applyAlignment="1">
      <alignment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0" fontId="88" fillId="28" borderId="4" xfId="0" applyFont="1" applyFill="1" applyBorder="1" applyAlignment="1">
      <alignment horizontal="center" vertical="center"/>
    </xf>
    <xf numFmtId="0" fontId="88" fillId="28" borderId="4" xfId="0" applyFont="1" applyFill="1" applyBorder="1" applyAlignment="1">
      <alignment horizontal="center" vertical="center" wrapText="1"/>
    </xf>
    <xf numFmtId="191" fontId="88" fillId="0" borderId="4" xfId="75" applyNumberFormat="1" applyFont="1" applyBorder="1" applyAlignment="1">
      <alignment horizontal="right" vertical="center"/>
    </xf>
    <xf numFmtId="191" fontId="88" fillId="28" borderId="4" xfId="75" applyNumberFormat="1" applyFont="1" applyFill="1" applyBorder="1" applyAlignment="1">
      <alignment horizontal="right" vertical="center"/>
    </xf>
    <xf numFmtId="0" fontId="88" fillId="0" borderId="4" xfId="0" applyFont="1" applyBorder="1" applyAlignment="1">
      <alignment vertical="center"/>
    </xf>
    <xf numFmtId="0" fontId="70" fillId="0" borderId="4" xfId="0" applyFont="1" applyBorder="1" applyAlignment="1">
      <alignment horizontal="center" vertical="center"/>
    </xf>
    <xf numFmtId="0" fontId="70" fillId="0" borderId="4" xfId="0" applyFont="1" applyBorder="1" applyAlignment="1">
      <alignment vertical="center"/>
    </xf>
    <xf numFmtId="191" fontId="70" fillId="0" borderId="4" xfId="75" applyNumberFormat="1" applyFont="1" applyBorder="1" applyAlignment="1">
      <alignment horizontal="right" vertical="center"/>
    </xf>
    <xf numFmtId="191" fontId="70" fillId="28" borderId="4" xfId="75" applyNumberFormat="1" applyFont="1" applyFill="1" applyBorder="1" applyAlignment="1">
      <alignment horizontal="right" vertical="center"/>
    </xf>
    <xf numFmtId="0" fontId="33" fillId="29" borderId="0" xfId="0" applyFont="1" applyFill="1" applyAlignment="1">
      <alignment horizontal="center" vertical="center"/>
    </xf>
    <xf numFmtId="0" fontId="29" fillId="28" borderId="4" xfId="0" applyFont="1" applyFill="1" applyBorder="1" applyAlignment="1">
      <alignment horizontal="center" vertical="center"/>
    </xf>
    <xf numFmtId="0" fontId="29" fillId="29" borderId="4" xfId="0" applyFont="1" applyFill="1" applyBorder="1" applyAlignment="1">
      <alignment horizontal="center" vertical="center"/>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0" fontId="88" fillId="28" borderId="4" xfId="0" applyFont="1" applyFill="1" applyBorder="1" applyAlignment="1">
      <alignment horizontal="center" vertical="center" wrapText="1"/>
    </xf>
    <xf numFmtId="0" fontId="88" fillId="28" borderId="4" xfId="0" applyFont="1" applyFill="1" applyBorder="1" applyAlignment="1">
      <alignment horizontal="center" vertical="center"/>
    </xf>
    <xf numFmtId="0" fontId="33" fillId="28" borderId="0" xfId="0" applyFont="1" applyFill="1" applyAlignment="1">
      <alignment horizontal="center" vertical="center"/>
    </xf>
    <xf numFmtId="0" fontId="29" fillId="28" borderId="4" xfId="0" applyFont="1" applyFill="1" applyBorder="1" applyAlignment="1">
      <alignment vertical="center" wrapText="1"/>
    </xf>
    <xf numFmtId="3" fontId="29" fillId="28" borderId="4" xfId="75" applyNumberFormat="1" applyFont="1" applyFill="1" applyBorder="1" applyAlignment="1">
      <alignment horizontal="right" vertical="center"/>
    </xf>
    <xf numFmtId="0" fontId="34" fillId="28" borderId="0" xfId="0" applyFont="1" applyFill="1" applyAlignment="1">
      <alignment vertical="center" wrapText="1"/>
    </xf>
    <xf numFmtId="0" fontId="20" fillId="28" borderId="0" xfId="0" applyFont="1" applyFill="1" applyAlignment="1">
      <alignment vertical="center" wrapText="1"/>
    </xf>
    <xf numFmtId="203" fontId="29" fillId="28" borderId="4" xfId="75" applyNumberFormat="1" applyFont="1" applyFill="1" applyBorder="1" applyAlignment="1">
      <alignment horizontal="center" vertical="center" wrapText="1"/>
    </xf>
    <xf numFmtId="3" fontId="29" fillId="28" borderId="4" xfId="75" applyNumberFormat="1" applyFont="1" applyFill="1" applyBorder="1" applyAlignment="1">
      <alignment horizontal="right" vertical="center" wrapText="1"/>
    </xf>
    <xf numFmtId="0" fontId="29" fillId="28" borderId="4" xfId="0" applyFont="1" applyFill="1" applyBorder="1" applyAlignment="1" quotePrefix="1">
      <alignment horizontal="center" vertical="center" wrapText="1"/>
    </xf>
    <xf numFmtId="0" fontId="20" fillId="28" borderId="4" xfId="0" applyFont="1" applyFill="1" applyBorder="1" applyAlignment="1" quotePrefix="1">
      <alignment horizontal="center" vertical="center" wrapText="1"/>
    </xf>
    <xf numFmtId="3" fontId="20" fillId="28" borderId="4" xfId="75" applyNumberFormat="1" applyFont="1" applyFill="1" applyBorder="1" applyAlignment="1">
      <alignment vertical="center" wrapText="1"/>
    </xf>
    <xf numFmtId="3" fontId="20" fillId="28" borderId="4" xfId="75" applyNumberFormat="1" applyFont="1" applyFill="1" applyBorder="1" applyAlignment="1">
      <alignment horizontal="right" vertical="center" wrapText="1"/>
    </xf>
    <xf numFmtId="3" fontId="29" fillId="28" borderId="4" xfId="75" applyNumberFormat="1" applyFont="1" applyFill="1" applyBorder="1" applyAlignment="1">
      <alignment horizontal="center" vertical="center" wrapText="1"/>
    </xf>
    <xf numFmtId="1" fontId="20" fillId="28" borderId="4" xfId="75" applyNumberFormat="1" applyFont="1" applyFill="1" applyBorder="1" applyAlignment="1">
      <alignment horizontal="right" vertical="center" wrapText="1"/>
    </xf>
    <xf numFmtId="3" fontId="29" fillId="28" borderId="8" xfId="75" applyNumberFormat="1" applyFont="1" applyFill="1" applyBorder="1" applyAlignment="1">
      <alignment horizontal="right" vertical="center" wrapText="1"/>
    </xf>
    <xf numFmtId="3" fontId="20" fillId="28" borderId="4" xfId="75" applyNumberFormat="1" applyFont="1" applyFill="1" applyBorder="1" applyAlignment="1">
      <alignment horizontal="center" vertical="center" wrapText="1"/>
    </xf>
    <xf numFmtId="0" fontId="36" fillId="28" borderId="0" xfId="0" applyFont="1" applyFill="1" applyAlignment="1">
      <alignment vertical="center" wrapText="1"/>
    </xf>
    <xf numFmtId="0" fontId="36" fillId="28" borderId="0" xfId="0" applyFont="1" applyFill="1" applyAlignment="1">
      <alignment horizontal="center" vertical="center" wrapText="1"/>
    </xf>
    <xf numFmtId="0" fontId="36" fillId="28" borderId="0" xfId="0" applyFont="1" applyFill="1" applyAlignment="1">
      <alignment horizontal="left" vertical="center" wrapText="1"/>
    </xf>
    <xf numFmtId="203" fontId="36" fillId="28" borderId="0" xfId="75" applyNumberFormat="1" applyFont="1" applyFill="1" applyAlignment="1">
      <alignment vertical="center" wrapText="1"/>
    </xf>
    <xf numFmtId="0" fontId="34" fillId="0" borderId="0" xfId="75" applyFont="1" applyFill="1" applyAlignment="1">
      <alignment vertical="center"/>
    </xf>
    <xf numFmtId="0" fontId="20" fillId="0" borderId="0" xfId="75" applyFont="1" applyFill="1" applyAlignment="1">
      <alignment vertical="center"/>
    </xf>
    <xf numFmtId="3" fontId="29" fillId="0" borderId="4" xfId="75" applyNumberFormat="1" applyFont="1" applyFill="1" applyBorder="1" applyAlignment="1">
      <alignment horizontal="right" vertical="center"/>
    </xf>
    <xf numFmtId="0" fontId="36" fillId="0" borderId="0" xfId="75" applyFont="1" applyFill="1" applyAlignment="1">
      <alignment vertical="center"/>
    </xf>
    <xf numFmtId="203" fontId="36" fillId="0" borderId="0" xfId="75" applyNumberFormat="1" applyFont="1" applyFill="1" applyAlignment="1">
      <alignment vertical="center"/>
    </xf>
    <xf numFmtId="3" fontId="37" fillId="0" borderId="0" xfId="0" applyNumberFormat="1" applyFont="1" applyFill="1" applyAlignment="1">
      <alignment vertical="center" wrapText="1"/>
    </xf>
    <xf numFmtId="0" fontId="70" fillId="0" borderId="4" xfId="0" applyFont="1" applyBorder="1" applyAlignment="1">
      <alignment horizontal="center" vertical="center" wrapText="1"/>
    </xf>
    <xf numFmtId="0" fontId="33" fillId="29" borderId="0" xfId="75" applyFont="1" applyFill="1" applyAlignment="1">
      <alignment horizontal="center" vertical="center"/>
    </xf>
    <xf numFmtId="203" fontId="29" fillId="29" borderId="4" xfId="75" applyNumberFormat="1" applyFont="1" applyFill="1" applyBorder="1" applyAlignment="1">
      <alignment vertical="center"/>
    </xf>
    <xf numFmtId="203" fontId="20" fillId="29" borderId="4" xfId="75" applyNumberFormat="1" applyFont="1" applyFill="1" applyBorder="1" applyAlignment="1">
      <alignment vertical="center"/>
    </xf>
    <xf numFmtId="203" fontId="20" fillId="29" borderId="4" xfId="75" applyNumberFormat="1" applyFont="1" applyFill="1" applyBorder="1" applyAlignment="1">
      <alignment horizontal="right" vertical="center"/>
    </xf>
    <xf numFmtId="203" fontId="29" fillId="29" borderId="4" xfId="75" applyNumberFormat="1" applyFont="1" applyFill="1" applyBorder="1" applyAlignment="1">
      <alignment horizontal="right" vertical="center"/>
    </xf>
    <xf numFmtId="203" fontId="29" fillId="0" borderId="4" xfId="75" applyNumberFormat="1" applyFont="1" applyFill="1" applyBorder="1" applyAlignment="1">
      <alignment horizontal="right" vertical="center"/>
    </xf>
    <xf numFmtId="203" fontId="20" fillId="0" borderId="4" xfId="75" applyNumberFormat="1" applyFont="1" applyFill="1" applyBorder="1" applyAlignment="1">
      <alignment horizontal="right" vertical="center"/>
    </xf>
    <xf numFmtId="203" fontId="20" fillId="28" borderId="4" xfId="75" applyNumberFormat="1" applyFont="1" applyFill="1" applyBorder="1" applyAlignment="1">
      <alignment horizontal="right" vertical="center"/>
    </xf>
    <xf numFmtId="203" fontId="20" fillId="28" borderId="4" xfId="75" applyNumberFormat="1" applyFont="1" applyFill="1" applyBorder="1" applyAlignment="1">
      <alignment horizontal="right" vertical="center" wrapText="1"/>
    </xf>
    <xf numFmtId="203" fontId="29" fillId="0" borderId="8" xfId="75" applyNumberFormat="1" applyFont="1" applyFill="1" applyBorder="1" applyAlignment="1">
      <alignment horizontal="right" vertical="center" wrapText="1"/>
    </xf>
    <xf numFmtId="203" fontId="29" fillId="28" borderId="4" xfId="75" applyNumberFormat="1" applyFont="1" applyFill="1" applyBorder="1" applyAlignment="1">
      <alignment horizontal="right" vertical="center" wrapText="1"/>
    </xf>
    <xf numFmtId="217" fontId="70" fillId="0" borderId="4" xfId="75" applyNumberFormat="1" applyFont="1" applyBorder="1" applyAlignment="1">
      <alignment horizontal="right" vertical="center"/>
    </xf>
    <xf numFmtId="191" fontId="87" fillId="0" borderId="0" xfId="0" applyNumberFormat="1" applyFont="1" applyAlignment="1">
      <alignment/>
    </xf>
    <xf numFmtId="0" fontId="29" fillId="28" borderId="4" xfId="0" applyFont="1" applyFill="1" applyBorder="1" applyAlignment="1">
      <alignment horizontal="center" vertical="center"/>
    </xf>
    <xf numFmtId="4" fontId="29" fillId="28" borderId="9" xfId="75" applyNumberFormat="1" applyFont="1" applyFill="1" applyBorder="1" applyAlignment="1">
      <alignment horizontal="center" vertical="center" wrapText="1"/>
    </xf>
    <xf numFmtId="4" fontId="29" fillId="28" borderId="8" xfId="75" applyNumberFormat="1" applyFont="1" applyFill="1" applyBorder="1" applyAlignment="1">
      <alignment horizontal="center" vertical="center" wrapText="1"/>
    </xf>
    <xf numFmtId="0" fontId="29" fillId="28" borderId="7" xfId="0" applyFont="1" applyFill="1" applyBorder="1" applyAlignment="1">
      <alignment horizontal="center" vertical="center" wrapText="1"/>
    </xf>
    <xf numFmtId="0" fontId="29" fillId="28" borderId="10" xfId="0" applyFont="1" applyFill="1" applyBorder="1" applyAlignment="1">
      <alignment horizontal="center" vertical="center"/>
    </xf>
    <xf numFmtId="0" fontId="29" fillId="28" borderId="6" xfId="0" applyFont="1" applyFill="1" applyBorder="1" applyAlignment="1">
      <alignment horizontal="center" vertical="center"/>
    </xf>
    <xf numFmtId="0" fontId="29" fillId="28" borderId="9" xfId="0" applyFont="1" applyFill="1" applyBorder="1" applyAlignment="1">
      <alignment horizontal="center" vertical="center"/>
    </xf>
    <xf numFmtId="0" fontId="29" fillId="28" borderId="5" xfId="0" applyFont="1" applyFill="1" applyBorder="1" applyAlignment="1">
      <alignment horizontal="center" vertical="center"/>
    </xf>
    <xf numFmtId="0" fontId="29" fillId="28" borderId="8" xfId="0" applyFont="1" applyFill="1" applyBorder="1" applyAlignment="1">
      <alignment horizontal="center" vertical="center"/>
    </xf>
    <xf numFmtId="0" fontId="29" fillId="28" borderId="9" xfId="0" applyFont="1" applyFill="1" applyBorder="1" applyAlignment="1">
      <alignment horizontal="center" vertical="center" wrapText="1"/>
    </xf>
    <xf numFmtId="0" fontId="29" fillId="28" borderId="5" xfId="0" applyFont="1" applyFill="1" applyBorder="1" applyAlignment="1">
      <alignment horizontal="center" vertical="center" wrapText="1"/>
    </xf>
    <xf numFmtId="0" fontId="29" fillId="28" borderId="8" xfId="0" applyFont="1" applyFill="1" applyBorder="1" applyAlignment="1">
      <alignment horizontal="center" vertical="center" wrapText="1"/>
    </xf>
    <xf numFmtId="0" fontId="29" fillId="28" borderId="7" xfId="0" applyFont="1" applyFill="1" applyBorder="1" applyAlignment="1">
      <alignment horizontal="center" vertical="center"/>
    </xf>
    <xf numFmtId="0" fontId="0" fillId="28" borderId="5" xfId="0" applyFill="1" applyBorder="1" applyAlignment="1">
      <alignment/>
    </xf>
    <xf numFmtId="0" fontId="0" fillId="28" borderId="8" xfId="0" applyFill="1" applyBorder="1" applyAlignment="1">
      <alignment/>
    </xf>
    <xf numFmtId="0" fontId="29" fillId="0" borderId="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4" fontId="29" fillId="28" borderId="5" xfId="75" applyNumberFormat="1" applyFont="1" applyFill="1" applyBorder="1" applyAlignment="1">
      <alignment horizontal="center" vertical="center" wrapText="1"/>
    </xf>
    <xf numFmtId="4" fontId="29" fillId="28" borderId="4" xfId="75" applyNumberFormat="1" applyFont="1" applyFill="1" applyBorder="1" applyAlignment="1">
      <alignment horizontal="center" vertical="center" wrapText="1"/>
    </xf>
    <xf numFmtId="4" fontId="29" fillId="0" borderId="4" xfId="75" applyNumberFormat="1" applyFont="1" applyFill="1" applyBorder="1" applyAlignment="1">
      <alignment horizontal="center" vertical="center" wrapText="1"/>
    </xf>
    <xf numFmtId="0" fontId="33" fillId="29" borderId="0" xfId="0" applyFont="1" applyFill="1" applyAlignment="1">
      <alignment horizontal="center" vertical="center"/>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29" borderId="9" xfId="75" applyFont="1" applyFill="1" applyBorder="1" applyAlignment="1">
      <alignment horizontal="center" vertical="center" wrapText="1"/>
    </xf>
    <xf numFmtId="0" fontId="29" fillId="29" borderId="5" xfId="75" applyFont="1" applyFill="1" applyBorder="1" applyAlignment="1">
      <alignment horizontal="center" vertical="center"/>
    </xf>
    <xf numFmtId="0" fontId="29" fillId="29" borderId="8" xfId="75" applyFont="1" applyFill="1" applyBorder="1" applyAlignment="1">
      <alignment horizontal="center" vertical="center"/>
    </xf>
    <xf numFmtId="0" fontId="29" fillId="29" borderId="9" xfId="0" applyFont="1" applyFill="1" applyBorder="1" applyAlignment="1">
      <alignment horizontal="center" vertical="center"/>
    </xf>
    <xf numFmtId="0" fontId="0" fillId="0" borderId="5" xfId="0" applyBorder="1" applyAlignment="1">
      <alignment/>
    </xf>
    <xf numFmtId="0" fontId="0" fillId="0" borderId="8" xfId="0" applyBorder="1" applyAlignment="1">
      <alignment/>
    </xf>
    <xf numFmtId="4" fontId="29" fillId="29" borderId="9"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8" xfId="75" applyNumberFormat="1" applyFont="1" applyFill="1" applyBorder="1" applyAlignment="1">
      <alignment horizontal="center" vertical="center" wrapText="1"/>
    </xf>
    <xf numFmtId="4" fontId="29" fillId="29" borderId="4" xfId="75" applyNumberFormat="1" applyFont="1" applyFill="1" applyBorder="1" applyAlignment="1">
      <alignment horizontal="center" vertical="center" wrapText="1"/>
    </xf>
    <xf numFmtId="4" fontId="29" fillId="0" borderId="5" xfId="75" applyNumberFormat="1" applyFont="1" applyFill="1" applyBorder="1" applyAlignment="1">
      <alignment horizontal="center" vertical="center" wrapText="1"/>
    </xf>
    <xf numFmtId="4" fontId="29" fillId="0" borderId="8" xfId="75" applyNumberFormat="1" applyFont="1" applyFill="1" applyBorder="1" applyAlignment="1">
      <alignment horizontal="center" vertical="center" wrapText="1"/>
    </xf>
    <xf numFmtId="0" fontId="32" fillId="29" borderId="0" xfId="0" applyFont="1" applyFill="1" applyAlignment="1">
      <alignment horizontal="center" vertical="center"/>
    </xf>
    <xf numFmtId="0" fontId="30" fillId="29" borderId="11" xfId="0" applyFont="1" applyFill="1" applyBorder="1" applyAlignment="1">
      <alignment horizontal="right" vertical="center"/>
    </xf>
    <xf numFmtId="0" fontId="29" fillId="29" borderId="7" xfId="0" applyFont="1" applyFill="1" applyBorder="1" applyAlignment="1">
      <alignment horizontal="center" vertical="center"/>
    </xf>
    <xf numFmtId="0" fontId="29" fillId="29" borderId="10" xfId="0" applyFont="1" applyFill="1" applyBorder="1" applyAlignment="1">
      <alignment horizontal="center" vertical="center"/>
    </xf>
    <xf numFmtId="0" fontId="29" fillId="29" borderId="6"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7" xfId="75" applyFont="1" applyFill="1" applyBorder="1" applyAlignment="1">
      <alignment horizontal="center" vertical="center"/>
    </xf>
    <xf numFmtId="0" fontId="29" fillId="29" borderId="10" xfId="75" applyFont="1" applyFill="1" applyBorder="1" applyAlignment="1">
      <alignment horizontal="center" vertical="center"/>
    </xf>
    <xf numFmtId="0" fontId="29" fillId="29" borderId="6" xfId="75" applyFont="1" applyFill="1" applyBorder="1" applyAlignment="1">
      <alignment horizontal="center" vertical="center"/>
    </xf>
    <xf numFmtId="0" fontId="32" fillId="0" borderId="0" xfId="0" applyFont="1" applyFill="1" applyAlignment="1">
      <alignment horizontal="center" vertical="center" wrapText="1"/>
    </xf>
    <xf numFmtId="0" fontId="29" fillId="28" borderId="10" xfId="0" applyFont="1" applyFill="1" applyBorder="1" applyAlignment="1">
      <alignment horizontal="center" vertical="center" wrapText="1"/>
    </xf>
    <xf numFmtId="0" fontId="29" fillId="28" borderId="6" xfId="0" applyFont="1" applyFill="1" applyBorder="1" applyAlignment="1">
      <alignment horizontal="center" vertical="center" wrapText="1"/>
    </xf>
    <xf numFmtId="0" fontId="29" fillId="28" borderId="4" xfId="0" applyFont="1" applyFill="1" applyBorder="1" applyAlignment="1">
      <alignment horizontal="center" vertical="center" wrapText="1"/>
    </xf>
    <xf numFmtId="203" fontId="29" fillId="28" borderId="12" xfId="75" applyNumberFormat="1" applyFont="1" applyFill="1" applyBorder="1" applyAlignment="1">
      <alignment horizontal="center" vertical="center" wrapText="1"/>
    </xf>
    <xf numFmtId="203" fontId="29" fillId="28" borderId="13" xfId="75" applyNumberFormat="1" applyFont="1" applyFill="1" applyBorder="1" applyAlignment="1">
      <alignment horizontal="center" vertical="center" wrapText="1"/>
    </xf>
    <xf numFmtId="203" fontId="29" fillId="28" borderId="14" xfId="75" applyNumberFormat="1" applyFont="1" applyFill="1" applyBorder="1" applyAlignment="1">
      <alignment horizontal="center" vertical="center" wrapText="1"/>
    </xf>
    <xf numFmtId="203" fontId="29" fillId="28" borderId="15" xfId="75" applyNumberFormat="1" applyFont="1" applyFill="1" applyBorder="1" applyAlignment="1">
      <alignment horizontal="center" vertical="center" wrapText="1"/>
    </xf>
    <xf numFmtId="203" fontId="29" fillId="28" borderId="11" xfId="75" applyNumberFormat="1" applyFont="1" applyFill="1" applyBorder="1" applyAlignment="1">
      <alignment horizontal="center" vertical="center" wrapText="1"/>
    </xf>
    <xf numFmtId="203" fontId="29" fillId="28" borderId="16" xfId="75" applyNumberFormat="1" applyFont="1" applyFill="1" applyBorder="1" applyAlignment="1">
      <alignment horizontal="center" vertical="center" wrapText="1"/>
    </xf>
    <xf numFmtId="0" fontId="33" fillId="0" borderId="0" xfId="0" applyFont="1" applyFill="1" applyAlignment="1">
      <alignment horizontal="center" vertical="center" wrapText="1"/>
    </xf>
    <xf numFmtId="203" fontId="29" fillId="28" borderId="4" xfId="75" applyNumberFormat="1" applyFont="1" applyFill="1" applyBorder="1" applyAlignment="1">
      <alignment horizontal="center" vertical="center" wrapText="1"/>
    </xf>
    <xf numFmtId="203" fontId="29" fillId="0" borderId="4" xfId="75" applyNumberFormat="1" applyFont="1" applyFill="1" applyBorder="1" applyAlignment="1">
      <alignment horizontal="center" vertical="center" wrapText="1"/>
    </xf>
    <xf numFmtId="203" fontId="29" fillId="0" borderId="12" xfId="75" applyNumberFormat="1" applyFont="1" applyFill="1" applyBorder="1" applyAlignment="1">
      <alignment horizontal="center" vertical="center" wrapText="1"/>
    </xf>
    <xf numFmtId="203" fontId="29" fillId="0" borderId="13" xfId="75" applyNumberFormat="1" applyFont="1" applyFill="1" applyBorder="1" applyAlignment="1">
      <alignment horizontal="center" vertical="center" wrapText="1"/>
    </xf>
    <xf numFmtId="203" fontId="29" fillId="0" borderId="14" xfId="75" applyNumberFormat="1" applyFont="1" applyFill="1" applyBorder="1" applyAlignment="1">
      <alignment horizontal="center" vertical="center" wrapText="1"/>
    </xf>
    <xf numFmtId="203" fontId="29" fillId="0" borderId="15" xfId="75" applyNumberFormat="1" applyFont="1" applyFill="1" applyBorder="1" applyAlignment="1">
      <alignment horizontal="center" vertical="center" wrapText="1"/>
    </xf>
    <xf numFmtId="203" fontId="29" fillId="0" borderId="11" xfId="75" applyNumberFormat="1" applyFont="1" applyFill="1" applyBorder="1" applyAlignment="1">
      <alignment horizontal="center" vertical="center" wrapText="1"/>
    </xf>
    <xf numFmtId="203" fontId="29" fillId="0" borderId="16" xfId="75" applyNumberFormat="1" applyFont="1" applyFill="1" applyBorder="1" applyAlignment="1">
      <alignment horizontal="center" vertical="center" wrapText="1"/>
    </xf>
    <xf numFmtId="0" fontId="35" fillId="0" borderId="13"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0" fillId="0" borderId="0" xfId="0" applyFont="1" applyFill="1" applyAlignment="1">
      <alignment horizontal="right" vertical="center" wrapText="1"/>
    </xf>
    <xf numFmtId="0" fontId="29" fillId="0" borderId="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4" xfId="75" applyFont="1" applyFill="1" applyBorder="1" applyAlignment="1">
      <alignment horizontal="center" vertical="center" wrapText="1"/>
    </xf>
    <xf numFmtId="0" fontId="29" fillId="0" borderId="4" xfId="75" applyFont="1" applyFill="1" applyBorder="1" applyAlignment="1">
      <alignment horizontal="center" vertical="center"/>
    </xf>
    <xf numFmtId="203" fontId="29" fillId="0" borderId="4" xfId="75" applyNumberFormat="1" applyFont="1" applyFill="1" applyBorder="1" applyAlignment="1">
      <alignment horizontal="center" vertical="center"/>
    </xf>
    <xf numFmtId="0" fontId="76" fillId="0" borderId="0" xfId="0" applyFont="1" applyAlignment="1">
      <alignment horizontal="right" vertical="center" wrapText="1"/>
    </xf>
    <xf numFmtId="0" fontId="79" fillId="0" borderId="0" xfId="0" applyFont="1" applyAlignment="1">
      <alignment horizontal="center" vertical="center" wrapText="1"/>
    </xf>
    <xf numFmtId="0" fontId="90" fillId="0" borderId="0" xfId="0" applyFont="1" applyAlignment="1">
      <alignment horizontal="center" vertical="center" wrapText="1"/>
    </xf>
    <xf numFmtId="0" fontId="76" fillId="0" borderId="0" xfId="0" applyFont="1" applyAlignment="1">
      <alignment horizontal="center" vertical="center" wrapText="1"/>
    </xf>
    <xf numFmtId="0" fontId="74" fillId="0" borderId="4" xfId="0" applyFont="1" applyBorder="1" applyAlignment="1">
      <alignment horizontal="center" vertical="center" wrapText="1"/>
    </xf>
    <xf numFmtId="3" fontId="74" fillId="28" borderId="4" xfId="0" applyNumberFormat="1" applyFont="1" applyFill="1" applyBorder="1" applyAlignment="1">
      <alignment horizontal="center" vertical="center" wrapText="1"/>
    </xf>
    <xf numFmtId="0" fontId="74" fillId="28" borderId="9" xfId="0" applyFont="1" applyFill="1" applyBorder="1" applyAlignment="1">
      <alignment horizontal="center" vertical="center" wrapText="1"/>
    </xf>
    <xf numFmtId="0" fontId="74" fillId="28" borderId="8" xfId="0" applyFont="1" applyFill="1" applyBorder="1" applyAlignment="1">
      <alignment horizontal="center" vertical="center" wrapText="1"/>
    </xf>
    <xf numFmtId="3" fontId="74"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4" fillId="28" borderId="12" xfId="0" applyNumberFormat="1" applyFont="1" applyFill="1" applyBorder="1" applyAlignment="1">
      <alignment horizontal="center" vertical="center" wrapText="1"/>
    </xf>
    <xf numFmtId="3" fontId="74" fillId="28" borderId="13" xfId="0" applyNumberFormat="1" applyFont="1" applyFill="1" applyBorder="1" applyAlignment="1">
      <alignment horizontal="center" vertical="center" wrapText="1"/>
    </xf>
    <xf numFmtId="3" fontId="74" fillId="28" borderId="14" xfId="0" applyNumberFormat="1" applyFont="1" applyFill="1" applyBorder="1" applyAlignment="1">
      <alignment horizontal="center" vertical="center" wrapText="1"/>
    </xf>
    <xf numFmtId="3" fontId="74" fillId="28" borderId="15" xfId="0" applyNumberFormat="1" applyFont="1" applyFill="1" applyBorder="1" applyAlignment="1">
      <alignment horizontal="center" vertical="center" wrapText="1"/>
    </xf>
    <xf numFmtId="3" fontId="74" fillId="28" borderId="11" xfId="0" applyNumberFormat="1" applyFont="1" applyFill="1" applyBorder="1" applyAlignment="1">
      <alignment horizontal="center" vertical="center" wrapText="1"/>
    </xf>
    <xf numFmtId="3" fontId="74" fillId="28" borderId="16"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6" xfId="0" applyFont="1" applyBorder="1" applyAlignment="1">
      <alignment horizontal="center" vertical="center" wrapText="1"/>
    </xf>
    <xf numFmtId="3" fontId="0" fillId="28" borderId="17" xfId="0" applyNumberFormat="1" applyFill="1" applyBorder="1" applyAlignment="1">
      <alignment horizontal="center" vertical="center"/>
    </xf>
    <xf numFmtId="3" fontId="0" fillId="28" borderId="0" xfId="0" applyNumberFormat="1" applyFill="1" applyAlignment="1">
      <alignment horizontal="center" vertical="center"/>
    </xf>
    <xf numFmtId="0" fontId="91" fillId="0" borderId="13" xfId="0" applyFont="1" applyBorder="1" applyAlignment="1">
      <alignment horizontal="left" vertical="center"/>
    </xf>
    <xf numFmtId="0" fontId="91" fillId="0" borderId="0" xfId="0" applyFont="1" applyAlignment="1">
      <alignment horizontal="left" vertical="center"/>
    </xf>
    <xf numFmtId="0" fontId="76" fillId="0" borderId="11" xfId="0" applyFont="1" applyBorder="1" applyAlignment="1">
      <alignment horizontal="center" vertical="center" wrapText="1"/>
    </xf>
    <xf numFmtId="3" fontId="74" fillId="0" borderId="9" xfId="0" applyNumberFormat="1" applyFont="1" applyBorder="1" applyAlignment="1">
      <alignment horizontal="center" vertical="center" wrapText="1"/>
    </xf>
    <xf numFmtId="3" fontId="74" fillId="0" borderId="8" xfId="0" applyNumberFormat="1" applyFont="1" applyBorder="1" applyAlignment="1">
      <alignment horizontal="center" vertical="center" wrapText="1"/>
    </xf>
    <xf numFmtId="3" fontId="74" fillId="0" borderId="7" xfId="0" applyNumberFormat="1" applyFont="1" applyBorder="1" applyAlignment="1">
      <alignment horizontal="center" vertical="center" wrapText="1"/>
    </xf>
    <xf numFmtId="3" fontId="74" fillId="0" borderId="6" xfId="0" applyNumberFormat="1" applyFont="1" applyBorder="1" applyAlignment="1">
      <alignment horizontal="center" vertical="center" wrapText="1"/>
    </xf>
    <xf numFmtId="0" fontId="74" fillId="28" borderId="4" xfId="0" applyFont="1" applyFill="1" applyBorder="1" applyAlignment="1">
      <alignment horizontal="center" vertical="center" wrapText="1"/>
    </xf>
    <xf numFmtId="0" fontId="73" fillId="28" borderId="17" xfId="0" applyFont="1" applyFill="1" applyBorder="1" applyAlignment="1">
      <alignment horizontal="center" vertical="center" wrapText="1"/>
    </xf>
    <xf numFmtId="0" fontId="73" fillId="0" borderId="0" xfId="0" applyFont="1" applyAlignment="1">
      <alignment horizontal="left" vertical="center" wrapText="1"/>
    </xf>
    <xf numFmtId="0" fontId="74" fillId="0" borderId="6" xfId="0" applyFont="1" applyBorder="1" applyAlignment="1">
      <alignment horizontal="center" vertical="center" wrapText="1"/>
    </xf>
    <xf numFmtId="0" fontId="73" fillId="0" borderId="0" xfId="0" applyFont="1" applyBorder="1" applyAlignment="1">
      <alignment vertical="center" wrapText="1"/>
    </xf>
    <xf numFmtId="0" fontId="74" fillId="29" borderId="4" xfId="0" applyFont="1" applyFill="1" applyBorder="1" applyAlignment="1">
      <alignment horizontal="center" vertical="center" wrapText="1"/>
    </xf>
    <xf numFmtId="0" fontId="88" fillId="0" borderId="4" xfId="0" applyFont="1" applyBorder="1" applyAlignment="1">
      <alignment horizontal="center" vertical="center" wrapText="1"/>
    </xf>
    <xf numFmtId="0" fontId="88" fillId="0" borderId="4" xfId="0" applyFont="1" applyBorder="1" applyAlignment="1">
      <alignment horizontal="center" vertical="center"/>
    </xf>
    <xf numFmtId="0" fontId="88" fillId="28" borderId="4" xfId="0" applyFont="1" applyFill="1" applyBorder="1" applyAlignment="1">
      <alignment horizontal="center" vertical="center" wrapText="1"/>
    </xf>
    <xf numFmtId="0" fontId="88" fillId="28" borderId="4" xfId="0" applyFont="1" applyFill="1" applyBorder="1" applyAlignment="1">
      <alignment horizontal="center" vertical="center"/>
    </xf>
    <xf numFmtId="0" fontId="88" fillId="0" borderId="9" xfId="0" applyFont="1" applyBorder="1" applyAlignment="1">
      <alignment horizontal="center" vertical="center" wrapText="1"/>
    </xf>
    <xf numFmtId="0" fontId="88" fillId="0" borderId="8" xfId="0" applyFont="1" applyBorder="1" applyAlignment="1">
      <alignment horizontal="center" vertical="center" wrapText="1"/>
    </xf>
    <xf numFmtId="0" fontId="85" fillId="0" borderId="0" xfId="0" applyFont="1" applyAlignment="1">
      <alignment horizontal="center" vertical="center"/>
    </xf>
    <xf numFmtId="0" fontId="85" fillId="0" borderId="0" xfId="0" applyFont="1" applyAlignment="1">
      <alignment horizontal="center" vertical="center" wrapText="1"/>
    </xf>
    <xf numFmtId="0" fontId="92" fillId="0" borderId="0" xfId="0" applyFont="1" applyAlignment="1">
      <alignment horizontal="center" vertical="center" wrapText="1"/>
    </xf>
    <xf numFmtId="0" fontId="92" fillId="0" borderId="11" xfId="0" applyFont="1" applyBorder="1" applyAlignment="1">
      <alignment horizontal="right" vertical="center"/>
    </xf>
    <xf numFmtId="0" fontId="88" fillId="0" borderId="7" xfId="0" applyFont="1" applyBorder="1" applyAlignment="1">
      <alignment horizontal="center" vertical="center"/>
    </xf>
    <xf numFmtId="0" fontId="88" fillId="0" borderId="6" xfId="0" applyFont="1" applyBorder="1" applyAlignment="1">
      <alignment horizontal="center"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TT35"/>
      <sheetName val="DATA"/>
      <sheetName val="luong"/>
      <sheetName val="Sheet1"/>
      <sheetName val="ND"/>
      <sheetName val="Equipment"/>
      <sheetName val="DT_THAU"/>
      <sheetName val="DGVL"/>
      <sheetName val="__-BLD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 val="DG7606DZ"/>
      <sheetName val="4.PTDG"/>
      <sheetName val="bt19"/>
      <sheetName val="Btr25"/>
      <sheetName val="XD"/>
      <sheetName val="Cuongricc"/>
      <sheetName val="A1, May"/>
      <sheetName val="Máy"/>
      <sheetName val="Vat lieu"/>
      <sheetName val="DTXL"/>
      <sheetName val="Chi tiet"/>
      <sheetName val="DonGiaLD"/>
      <sheetName val="Duc_bk"/>
      <sheetName val="갑지1"/>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F27"/>
  <sheetViews>
    <sheetView showZeros="0" tabSelected="1" view="pageBreakPreview" zoomScale="70" zoomScaleSheetLayoutView="70" zoomScalePageLayoutView="0" workbookViewId="0" topLeftCell="O4">
      <selection activeCell="A4" sqref="A4:AD4"/>
    </sheetView>
  </sheetViews>
  <sheetFormatPr defaultColWidth="9.140625" defaultRowHeight="15"/>
  <cols>
    <col min="1" max="1" width="7.00390625" style="235" hidden="1" customWidth="1"/>
    <col min="2" max="2" width="47.7109375" style="236" hidden="1" customWidth="1"/>
    <col min="3" max="3" width="10.140625" style="237" hidden="1" customWidth="1"/>
    <col min="4" max="4" width="11.28125" style="237" hidden="1" customWidth="1"/>
    <col min="5" max="5" width="12.00390625" style="237" hidden="1" customWidth="1"/>
    <col min="6" max="6" width="13.00390625" style="237" hidden="1" customWidth="1"/>
    <col min="7" max="7" width="7.00390625" style="248" hidden="1" customWidth="1"/>
    <col min="8" max="8" width="49.57421875" style="249" hidden="1" customWidth="1"/>
    <col min="9" max="10" width="11.140625" style="250" hidden="1" customWidth="1"/>
    <col min="11" max="11" width="12.00390625" style="250" hidden="1" customWidth="1"/>
    <col min="12" max="12" width="10.00390625" style="250" hidden="1" customWidth="1"/>
    <col min="13" max="13" width="10.7109375" style="250" hidden="1" customWidth="1"/>
    <col min="14" max="14" width="13.140625" style="248" hidden="1" customWidth="1"/>
    <col min="15" max="15" width="7.00390625" style="248" customWidth="1"/>
    <col min="16" max="16" width="49.57421875" style="249" customWidth="1"/>
    <col min="17" max="18" width="11.140625" style="250" customWidth="1"/>
    <col min="19" max="19" width="12.00390625" style="250" customWidth="1"/>
    <col min="20" max="20" width="10.00390625" style="250" customWidth="1"/>
    <col min="21" max="21" width="10.7109375" style="250" customWidth="1"/>
    <col min="22" max="22" width="19.140625" style="248" customWidth="1"/>
    <col min="23" max="23" width="7.00390625" style="204" customWidth="1"/>
    <col min="24" max="24" width="49.57421875" style="198" customWidth="1"/>
    <col min="25" max="29" width="13.00390625" style="206" customWidth="1"/>
    <col min="30" max="30" width="19.140625" style="204" customWidth="1"/>
    <col min="31" max="31" width="9.140625" style="200" customWidth="1"/>
    <col min="32" max="32" width="9.421875" style="200" bestFit="1" customWidth="1"/>
    <col min="33" max="16384" width="9.140625" style="200" customWidth="1"/>
  </cols>
  <sheetData>
    <row r="1" spans="1:30" s="199" customFormat="1" ht="18.75">
      <c r="A1" s="399" t="s">
        <v>260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row>
    <row r="2" spans="1:30" s="199" customFormat="1" ht="22.5" customHeight="1" hidden="1">
      <c r="A2" s="384" t="s">
        <v>231</v>
      </c>
      <c r="B2" s="384"/>
      <c r="C2" s="384"/>
      <c r="D2" s="384"/>
      <c r="E2" s="384"/>
      <c r="F2" s="384"/>
      <c r="G2" s="384"/>
      <c r="H2" s="384"/>
      <c r="I2" s="384"/>
      <c r="J2" s="384"/>
      <c r="K2" s="384"/>
      <c r="L2" s="384"/>
      <c r="M2" s="384"/>
      <c r="N2" s="384"/>
      <c r="O2" s="321"/>
      <c r="P2" s="321"/>
      <c r="Q2" s="321"/>
      <c r="R2" s="321"/>
      <c r="S2" s="321"/>
      <c r="T2" s="321"/>
      <c r="U2" s="321"/>
      <c r="V2" s="321"/>
      <c r="W2" s="314"/>
      <c r="X2" s="314"/>
      <c r="Y2" s="347"/>
      <c r="Z2" s="347"/>
      <c r="AA2" s="347"/>
      <c r="AB2" s="347"/>
      <c r="AC2" s="347"/>
      <c r="AD2" s="314"/>
    </row>
    <row r="3" spans="1:30" s="199" customFormat="1" ht="18.75">
      <c r="A3" s="399" t="s">
        <v>233</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row>
    <row r="4" spans="1:30" s="199" customFormat="1" ht="18.75">
      <c r="A4" s="384" t="s">
        <v>382</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row>
    <row r="5" spans="1:30" s="199" customFormat="1" ht="22.5" customHeight="1" hidden="1">
      <c r="A5" s="384" t="s">
        <v>240</v>
      </c>
      <c r="B5" s="384"/>
      <c r="C5" s="384"/>
      <c r="D5" s="384"/>
      <c r="E5" s="384"/>
      <c r="F5" s="384"/>
      <c r="G5" s="384"/>
      <c r="H5" s="384"/>
      <c r="I5" s="384"/>
      <c r="J5" s="384"/>
      <c r="K5" s="384"/>
      <c r="L5" s="384"/>
      <c r="M5" s="384"/>
      <c r="N5" s="384"/>
      <c r="O5" s="321"/>
      <c r="P5" s="321"/>
      <c r="Q5" s="321"/>
      <c r="R5" s="321"/>
      <c r="S5" s="321"/>
      <c r="T5" s="321"/>
      <c r="U5" s="321"/>
      <c r="V5" s="321"/>
      <c r="W5" s="314"/>
      <c r="X5" s="314"/>
      <c r="Y5" s="347"/>
      <c r="Z5" s="347"/>
      <c r="AA5" s="347"/>
      <c r="AB5" s="347"/>
      <c r="AC5" s="347"/>
      <c r="AD5" s="314"/>
    </row>
    <row r="6" spans="1:30" ht="24" customHeight="1">
      <c r="A6" s="223"/>
      <c r="B6" s="224"/>
      <c r="C6" s="400" t="s">
        <v>28</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row>
    <row r="7" spans="1:30" ht="45.75" customHeight="1">
      <c r="A7" s="385" t="s">
        <v>303</v>
      </c>
      <c r="B7" s="386"/>
      <c r="C7" s="386"/>
      <c r="D7" s="386"/>
      <c r="E7" s="386"/>
      <c r="F7" s="386"/>
      <c r="G7" s="360" t="s">
        <v>265</v>
      </c>
      <c r="H7" s="360"/>
      <c r="I7" s="360"/>
      <c r="J7" s="360"/>
      <c r="K7" s="360"/>
      <c r="L7" s="360"/>
      <c r="M7" s="360"/>
      <c r="N7" s="360"/>
      <c r="O7" s="363" t="s">
        <v>349</v>
      </c>
      <c r="P7" s="364"/>
      <c r="Q7" s="364"/>
      <c r="R7" s="364"/>
      <c r="S7" s="364"/>
      <c r="T7" s="364"/>
      <c r="U7" s="364"/>
      <c r="V7" s="365"/>
      <c r="W7" s="401" t="s">
        <v>350</v>
      </c>
      <c r="X7" s="402"/>
      <c r="Y7" s="402"/>
      <c r="Z7" s="402"/>
      <c r="AA7" s="402"/>
      <c r="AB7" s="402"/>
      <c r="AC7" s="402"/>
      <c r="AD7" s="403"/>
    </row>
    <row r="8" spans="1:30" ht="34.5" customHeight="1">
      <c r="A8" s="375" t="s">
        <v>174</v>
      </c>
      <c r="B8" s="378" t="s">
        <v>210</v>
      </c>
      <c r="C8" s="383" t="s">
        <v>209</v>
      </c>
      <c r="D8" s="385" t="s">
        <v>299</v>
      </c>
      <c r="E8" s="386"/>
      <c r="F8" s="386"/>
      <c r="G8" s="366" t="s">
        <v>174</v>
      </c>
      <c r="H8" s="369" t="s">
        <v>210</v>
      </c>
      <c r="I8" s="372" t="s">
        <v>239</v>
      </c>
      <c r="J8" s="364"/>
      <c r="K8" s="364"/>
      <c r="L8" s="365"/>
      <c r="M8" s="369" t="s">
        <v>281</v>
      </c>
      <c r="N8" s="366" t="s">
        <v>3</v>
      </c>
      <c r="O8" s="366" t="s">
        <v>174</v>
      </c>
      <c r="P8" s="369" t="s">
        <v>210</v>
      </c>
      <c r="Q8" s="372" t="s">
        <v>239</v>
      </c>
      <c r="R8" s="364"/>
      <c r="S8" s="364"/>
      <c r="T8" s="365"/>
      <c r="U8" s="369" t="s">
        <v>281</v>
      </c>
      <c r="V8" s="366" t="s">
        <v>3</v>
      </c>
      <c r="W8" s="390" t="s">
        <v>174</v>
      </c>
      <c r="X8" s="406" t="s">
        <v>210</v>
      </c>
      <c r="Y8" s="409" t="s">
        <v>239</v>
      </c>
      <c r="Z8" s="410"/>
      <c r="AA8" s="410"/>
      <c r="AB8" s="411"/>
      <c r="AC8" s="387" t="s">
        <v>281</v>
      </c>
      <c r="AD8" s="390" t="s">
        <v>3</v>
      </c>
    </row>
    <row r="9" spans="1:30" ht="25.5" customHeight="1">
      <c r="A9" s="376"/>
      <c r="B9" s="379"/>
      <c r="C9" s="383"/>
      <c r="D9" s="383" t="s">
        <v>25</v>
      </c>
      <c r="E9" s="383"/>
      <c r="F9" s="383"/>
      <c r="G9" s="367"/>
      <c r="H9" s="370"/>
      <c r="I9" s="361" t="s">
        <v>209</v>
      </c>
      <c r="J9" s="382" t="s">
        <v>25</v>
      </c>
      <c r="K9" s="382"/>
      <c r="L9" s="382"/>
      <c r="M9" s="367"/>
      <c r="N9" s="367"/>
      <c r="O9" s="367"/>
      <c r="P9" s="370"/>
      <c r="Q9" s="361" t="s">
        <v>209</v>
      </c>
      <c r="R9" s="382" t="s">
        <v>25</v>
      </c>
      <c r="S9" s="382"/>
      <c r="T9" s="382"/>
      <c r="U9" s="367"/>
      <c r="V9" s="373"/>
      <c r="W9" s="404"/>
      <c r="X9" s="407"/>
      <c r="Y9" s="393" t="s">
        <v>209</v>
      </c>
      <c r="Z9" s="396" t="s">
        <v>25</v>
      </c>
      <c r="AA9" s="396"/>
      <c r="AB9" s="396"/>
      <c r="AC9" s="388"/>
      <c r="AD9" s="391"/>
    </row>
    <row r="10" spans="1:30" ht="25.5" customHeight="1">
      <c r="A10" s="376"/>
      <c r="B10" s="379"/>
      <c r="C10" s="397" t="s">
        <v>12</v>
      </c>
      <c r="D10" s="383" t="s">
        <v>12</v>
      </c>
      <c r="E10" s="383" t="s">
        <v>12</v>
      </c>
      <c r="F10" s="227" t="s">
        <v>15</v>
      </c>
      <c r="G10" s="367"/>
      <c r="H10" s="370"/>
      <c r="I10" s="381"/>
      <c r="J10" s="382" t="s">
        <v>193</v>
      </c>
      <c r="K10" s="382" t="s">
        <v>279</v>
      </c>
      <c r="L10" s="361" t="s">
        <v>280</v>
      </c>
      <c r="M10" s="367"/>
      <c r="N10" s="367"/>
      <c r="O10" s="367"/>
      <c r="P10" s="370"/>
      <c r="Q10" s="381"/>
      <c r="R10" s="382" t="s">
        <v>193</v>
      </c>
      <c r="S10" s="382" t="s">
        <v>279</v>
      </c>
      <c r="T10" s="361" t="s">
        <v>280</v>
      </c>
      <c r="U10" s="367"/>
      <c r="V10" s="373"/>
      <c r="W10" s="404"/>
      <c r="X10" s="407"/>
      <c r="Y10" s="394"/>
      <c r="Z10" s="396" t="s">
        <v>193</v>
      </c>
      <c r="AA10" s="396" t="s">
        <v>279</v>
      </c>
      <c r="AB10" s="393" t="s">
        <v>280</v>
      </c>
      <c r="AC10" s="388"/>
      <c r="AD10" s="391"/>
    </row>
    <row r="11" spans="1:30" ht="72.75" customHeight="1">
      <c r="A11" s="377"/>
      <c r="B11" s="380"/>
      <c r="C11" s="398"/>
      <c r="D11" s="383"/>
      <c r="E11" s="383"/>
      <c r="F11" s="227" t="s">
        <v>20</v>
      </c>
      <c r="G11" s="368"/>
      <c r="H11" s="371"/>
      <c r="I11" s="362"/>
      <c r="J11" s="382"/>
      <c r="K11" s="382"/>
      <c r="L11" s="362"/>
      <c r="M11" s="368"/>
      <c r="N11" s="368"/>
      <c r="O11" s="368"/>
      <c r="P11" s="371"/>
      <c r="Q11" s="362"/>
      <c r="R11" s="382"/>
      <c r="S11" s="382"/>
      <c r="T11" s="362"/>
      <c r="U11" s="368"/>
      <c r="V11" s="374"/>
      <c r="W11" s="405"/>
      <c r="X11" s="408"/>
      <c r="Y11" s="395"/>
      <c r="Z11" s="396"/>
      <c r="AA11" s="396"/>
      <c r="AB11" s="395"/>
      <c r="AC11" s="389"/>
      <c r="AD11" s="392"/>
    </row>
    <row r="12" spans="1:30" s="201" customFormat="1" ht="33">
      <c r="A12" s="226" t="s">
        <v>4</v>
      </c>
      <c r="B12" s="225" t="s">
        <v>24</v>
      </c>
      <c r="C12" s="228">
        <f>C13+C17+C25</f>
        <v>18062</v>
      </c>
      <c r="D12" s="228">
        <f>D13+D17+D25</f>
        <v>18062</v>
      </c>
      <c r="E12" s="228">
        <f>E13+E17+E25</f>
        <v>18062</v>
      </c>
      <c r="F12" s="228">
        <f>F13+F17+F25</f>
        <v>18062</v>
      </c>
      <c r="G12" s="238" t="s">
        <v>4</v>
      </c>
      <c r="H12" s="239" t="s">
        <v>24</v>
      </c>
      <c r="I12" s="240">
        <f>I13+I17+I25+I26</f>
        <v>18062</v>
      </c>
      <c r="J12" s="240">
        <f>J13+J17+J25+J26+J27</f>
        <v>22957</v>
      </c>
      <c r="K12" s="240">
        <f>K13+K17+K25+K26+K27</f>
        <v>22957</v>
      </c>
      <c r="L12" s="240">
        <f>L13+L17+L25+L26+L27</f>
        <v>0</v>
      </c>
      <c r="M12" s="240">
        <f>M13+M17+M25+M26</f>
        <v>4595</v>
      </c>
      <c r="N12" s="160"/>
      <c r="O12" s="315" t="s">
        <v>4</v>
      </c>
      <c r="P12" s="239" t="s">
        <v>24</v>
      </c>
      <c r="Q12" s="240">
        <f>Q13+Q17+Q25+Q26+Q27</f>
        <v>18062</v>
      </c>
      <c r="R12" s="240">
        <f>R13+R17+R25+R26+R27</f>
        <v>45080.827989</v>
      </c>
      <c r="S12" s="240">
        <f>S13+S17+S25+S26+S27</f>
        <v>45080.827989</v>
      </c>
      <c r="T12" s="240">
        <f>T13+T17+T25+T26+T27</f>
        <v>0</v>
      </c>
      <c r="U12" s="240">
        <f>U13+U17+U25+U26+U27</f>
        <v>27018.827989</v>
      </c>
      <c r="V12" s="160"/>
      <c r="W12" s="316" t="s">
        <v>4</v>
      </c>
      <c r="X12" s="254" t="s">
        <v>24</v>
      </c>
      <c r="Y12" s="348">
        <f>Y13+Y17+Y25+Y26+Y27</f>
        <v>18062</v>
      </c>
      <c r="Z12" s="348">
        <f>Z13+Z17+Z25+Z26+Z27</f>
        <v>53897.37338899999</v>
      </c>
      <c r="AA12" s="348">
        <f>AA13+AA17+AA25+AA26+AA27</f>
        <v>53897.37338899999</v>
      </c>
      <c r="AB12" s="348">
        <f>AB13+AB17+AB25+AB26+AB27</f>
        <v>0</v>
      </c>
      <c r="AC12" s="348">
        <f>AC13+AC17+AC25+AC26+AC27</f>
        <v>35835.37338899999</v>
      </c>
      <c r="AD12" s="210"/>
    </row>
    <row r="13" spans="1:32" s="202" customFormat="1" ht="33">
      <c r="A13" s="226">
        <v>1</v>
      </c>
      <c r="B13" s="229" t="s">
        <v>201</v>
      </c>
      <c r="C13" s="228">
        <f>C14+C15+C16</f>
        <v>11056</v>
      </c>
      <c r="D13" s="228">
        <f>D14+D15+D16</f>
        <v>11056</v>
      </c>
      <c r="E13" s="228">
        <f>E14+E15+E16</f>
        <v>11056</v>
      </c>
      <c r="F13" s="228">
        <f>F14+F15+F16</f>
        <v>11056</v>
      </c>
      <c r="G13" s="238">
        <v>1</v>
      </c>
      <c r="H13" s="241" t="s">
        <v>201</v>
      </c>
      <c r="I13" s="240">
        <f>I14+I15+I16</f>
        <v>11056</v>
      </c>
      <c r="J13" s="240">
        <f>J14+J15+J16</f>
        <v>11056</v>
      </c>
      <c r="K13" s="240">
        <f>K14+K15+K16</f>
        <v>11056</v>
      </c>
      <c r="L13" s="240">
        <f>L14+L15+L16</f>
        <v>0</v>
      </c>
      <c r="M13" s="242">
        <f aca="true" t="shared" si="0" ref="M13:M25">J13-I13</f>
        <v>0</v>
      </c>
      <c r="N13" s="160"/>
      <c r="O13" s="315">
        <v>1</v>
      </c>
      <c r="P13" s="241" t="s">
        <v>201</v>
      </c>
      <c r="Q13" s="240">
        <f>Q14+Q15+Q16</f>
        <v>11056</v>
      </c>
      <c r="R13" s="240">
        <f>R14+R15+R16</f>
        <v>11056</v>
      </c>
      <c r="S13" s="240">
        <f>S14+S15+S16</f>
        <v>11056</v>
      </c>
      <c r="T13" s="240">
        <f>T14+T15+T16</f>
        <v>0</v>
      </c>
      <c r="U13" s="242">
        <f aca="true" t="shared" si="1" ref="U13:U18">R13-Q13</f>
        <v>0</v>
      </c>
      <c r="V13" s="160"/>
      <c r="W13" s="316">
        <v>1</v>
      </c>
      <c r="X13" s="196" t="s">
        <v>201</v>
      </c>
      <c r="Y13" s="348">
        <f>Y14+Y15+Y16</f>
        <v>11056</v>
      </c>
      <c r="Z13" s="348">
        <f>Z14+Z15+Z16</f>
        <v>11056</v>
      </c>
      <c r="AA13" s="348">
        <f>AA14+AA15+AA16</f>
        <v>11056</v>
      </c>
      <c r="AB13" s="348">
        <f>AB14+AB15+AB16</f>
        <v>0</v>
      </c>
      <c r="AC13" s="349">
        <f aca="true" t="shared" si="2" ref="AC13:AC18">Z13-Y13</f>
        <v>0</v>
      </c>
      <c r="AD13" s="210"/>
      <c r="AF13" s="203"/>
    </row>
    <row r="14" spans="1:32" s="204" customFormat="1" ht="49.5">
      <c r="A14" s="230" t="s">
        <v>26</v>
      </c>
      <c r="B14" s="221" t="s">
        <v>202</v>
      </c>
      <c r="C14" s="231">
        <f>D14</f>
        <v>5926</v>
      </c>
      <c r="D14" s="231">
        <f>E14</f>
        <v>5926</v>
      </c>
      <c r="E14" s="231">
        <f>F14</f>
        <v>5926</v>
      </c>
      <c r="F14" s="231">
        <f>'B.02.PhanCap'!I16</f>
        <v>5926</v>
      </c>
      <c r="G14" s="243" t="s">
        <v>26</v>
      </c>
      <c r="H14" s="244" t="s">
        <v>202</v>
      </c>
      <c r="I14" s="245">
        <v>5926</v>
      </c>
      <c r="J14" s="245">
        <f>I14</f>
        <v>5926</v>
      </c>
      <c r="K14" s="245">
        <v>5926</v>
      </c>
      <c r="L14" s="245">
        <f>'B.02.PhanCap'!X16</f>
        <v>0</v>
      </c>
      <c r="M14" s="242">
        <f t="shared" si="0"/>
        <v>0</v>
      </c>
      <c r="N14" s="160"/>
      <c r="O14" s="243" t="s">
        <v>26</v>
      </c>
      <c r="P14" s="244" t="s">
        <v>202</v>
      </c>
      <c r="Q14" s="245">
        <v>5926</v>
      </c>
      <c r="R14" s="245">
        <f>Q14</f>
        <v>5926</v>
      </c>
      <c r="S14" s="245">
        <v>5926</v>
      </c>
      <c r="T14" s="245">
        <f>'B.02.PhanCap'!AF16</f>
        <v>0</v>
      </c>
      <c r="U14" s="242">
        <f t="shared" si="1"/>
        <v>0</v>
      </c>
      <c r="V14" s="160"/>
      <c r="W14" s="207" t="s">
        <v>26</v>
      </c>
      <c r="X14" s="197" t="s">
        <v>202</v>
      </c>
      <c r="Y14" s="350">
        <v>5926</v>
      </c>
      <c r="Z14" s="350">
        <f>Y14</f>
        <v>5926</v>
      </c>
      <c r="AA14" s="350">
        <v>5926</v>
      </c>
      <c r="AB14" s="350">
        <f>'B.02.PhanCap'!AN16</f>
        <v>0</v>
      </c>
      <c r="AC14" s="349">
        <f t="shared" si="2"/>
        <v>0</v>
      </c>
      <c r="AD14" s="210"/>
      <c r="AF14" s="205"/>
    </row>
    <row r="15" spans="1:30" ht="33">
      <c r="A15" s="230" t="s">
        <v>27</v>
      </c>
      <c r="B15" s="232" t="s">
        <v>262</v>
      </c>
      <c r="C15" s="231">
        <f>'B.02.PhanCap'!I24</f>
        <v>2630</v>
      </c>
      <c r="D15" s="231">
        <f>E15</f>
        <v>2630</v>
      </c>
      <c r="E15" s="231">
        <f>F15</f>
        <v>2630</v>
      </c>
      <c r="F15" s="231">
        <f>'B.02.PhanCap'!I24</f>
        <v>2630</v>
      </c>
      <c r="G15" s="243" t="s">
        <v>27</v>
      </c>
      <c r="H15" s="246" t="s">
        <v>262</v>
      </c>
      <c r="I15" s="245">
        <v>2630</v>
      </c>
      <c r="J15" s="245">
        <f>I15</f>
        <v>2630</v>
      </c>
      <c r="K15" s="245">
        <v>2630</v>
      </c>
      <c r="L15" s="245">
        <f>'B.02.PhanCap'!X24</f>
        <v>0</v>
      </c>
      <c r="M15" s="242">
        <f t="shared" si="0"/>
        <v>0</v>
      </c>
      <c r="N15" s="160"/>
      <c r="O15" s="243" t="s">
        <v>27</v>
      </c>
      <c r="P15" s="246" t="s">
        <v>340</v>
      </c>
      <c r="Q15" s="245">
        <v>2630</v>
      </c>
      <c r="R15" s="245">
        <f>Q15</f>
        <v>2630</v>
      </c>
      <c r="S15" s="245">
        <v>2630</v>
      </c>
      <c r="T15" s="245">
        <f>'B.02.PhanCap'!AF24</f>
        <v>0</v>
      </c>
      <c r="U15" s="242">
        <f t="shared" si="1"/>
        <v>0</v>
      </c>
      <c r="V15" s="160"/>
      <c r="W15" s="207" t="s">
        <v>27</v>
      </c>
      <c r="X15" s="209" t="s">
        <v>340</v>
      </c>
      <c r="Y15" s="350">
        <v>2630</v>
      </c>
      <c r="Z15" s="350">
        <f>Y15</f>
        <v>2630</v>
      </c>
      <c r="AA15" s="350">
        <v>2630</v>
      </c>
      <c r="AB15" s="350">
        <f>'B.02.PhanCap'!AN24</f>
        <v>0</v>
      </c>
      <c r="AC15" s="349">
        <f t="shared" si="2"/>
        <v>0</v>
      </c>
      <c r="AD15" s="210"/>
    </row>
    <row r="16" spans="1:30" ht="19.5" customHeight="1">
      <c r="A16" s="230" t="s">
        <v>198</v>
      </c>
      <c r="B16" s="232" t="s">
        <v>199</v>
      </c>
      <c r="C16" s="231">
        <f>2500</f>
        <v>2500</v>
      </c>
      <c r="D16" s="231">
        <v>2500</v>
      </c>
      <c r="E16" s="231">
        <v>2500</v>
      </c>
      <c r="F16" s="231">
        <v>2500</v>
      </c>
      <c r="G16" s="243" t="s">
        <v>198</v>
      </c>
      <c r="H16" s="246" t="s">
        <v>199</v>
      </c>
      <c r="I16" s="245">
        <v>2500</v>
      </c>
      <c r="J16" s="245">
        <f>I16</f>
        <v>2500</v>
      </c>
      <c r="K16" s="245">
        <v>2500</v>
      </c>
      <c r="L16" s="245">
        <f>'B.02.PhanCap'!X31</f>
        <v>0</v>
      </c>
      <c r="M16" s="242">
        <f t="shared" si="0"/>
        <v>0</v>
      </c>
      <c r="N16" s="160"/>
      <c r="O16" s="243" t="s">
        <v>198</v>
      </c>
      <c r="P16" s="246" t="s">
        <v>199</v>
      </c>
      <c r="Q16" s="245">
        <v>2500</v>
      </c>
      <c r="R16" s="245">
        <f>Q16</f>
        <v>2500</v>
      </c>
      <c r="S16" s="245">
        <v>2500</v>
      </c>
      <c r="T16" s="245">
        <f>'B.02.PhanCap'!AF31</f>
        <v>0</v>
      </c>
      <c r="U16" s="242">
        <f t="shared" si="1"/>
        <v>0</v>
      </c>
      <c r="V16" s="160"/>
      <c r="W16" s="207" t="s">
        <v>198</v>
      </c>
      <c r="X16" s="209" t="s">
        <v>199</v>
      </c>
      <c r="Y16" s="350">
        <v>2500</v>
      </c>
      <c r="Z16" s="350">
        <f>Y16</f>
        <v>2500</v>
      </c>
      <c r="AA16" s="350">
        <v>2500</v>
      </c>
      <c r="AB16" s="350">
        <f>'B.02.PhanCap'!AN31</f>
        <v>0</v>
      </c>
      <c r="AC16" s="349">
        <f t="shared" si="2"/>
        <v>0</v>
      </c>
      <c r="AD16" s="210"/>
    </row>
    <row r="17" spans="1:32" s="204" customFormat="1" ht="33">
      <c r="A17" s="230">
        <v>2</v>
      </c>
      <c r="B17" s="221" t="s">
        <v>275</v>
      </c>
      <c r="C17" s="233">
        <f>4400+1000+736</f>
        <v>6136</v>
      </c>
      <c r="D17" s="233">
        <f>D18+D23+D24</f>
        <v>6136</v>
      </c>
      <c r="E17" s="233">
        <f>E18+E23+E24</f>
        <v>6136</v>
      </c>
      <c r="F17" s="233">
        <f>F18+F23+F24</f>
        <v>6136</v>
      </c>
      <c r="G17" s="243">
        <v>2</v>
      </c>
      <c r="H17" s="244" t="s">
        <v>275</v>
      </c>
      <c r="I17" s="242">
        <f>4400+1000+736</f>
        <v>6136</v>
      </c>
      <c r="J17" s="242">
        <f>J18+J23+J24</f>
        <v>7913</v>
      </c>
      <c r="K17" s="242">
        <f>K18+K23+K24</f>
        <v>7913</v>
      </c>
      <c r="L17" s="242">
        <f>L18+L19</f>
        <v>0</v>
      </c>
      <c r="M17" s="242">
        <f>J17-I17</f>
        <v>1777</v>
      </c>
      <c r="N17" s="160"/>
      <c r="O17" s="315">
        <v>2</v>
      </c>
      <c r="P17" s="241" t="s">
        <v>275</v>
      </c>
      <c r="Q17" s="240">
        <f>4400+1000+736</f>
        <v>6136</v>
      </c>
      <c r="R17" s="240">
        <f>R18+R23+R24</f>
        <v>30121.609055</v>
      </c>
      <c r="S17" s="240">
        <f>S18+S23+S24</f>
        <v>30121.609055</v>
      </c>
      <c r="T17" s="240">
        <f>T18+T19</f>
        <v>0</v>
      </c>
      <c r="U17" s="240">
        <f t="shared" si="1"/>
        <v>23985.609055</v>
      </c>
      <c r="V17" s="160"/>
      <c r="W17" s="316">
        <v>2</v>
      </c>
      <c r="X17" s="196" t="s">
        <v>275</v>
      </c>
      <c r="Y17" s="348">
        <f>4400+1000+736</f>
        <v>6136</v>
      </c>
      <c r="Z17" s="348">
        <f>Z18+Z23+Z24</f>
        <v>38938.154454999996</v>
      </c>
      <c r="AA17" s="348">
        <f>AA18+AA23+AA24</f>
        <v>38938.154454999996</v>
      </c>
      <c r="AB17" s="348">
        <f>AB18+AB19</f>
        <v>0</v>
      </c>
      <c r="AC17" s="348">
        <f t="shared" si="2"/>
        <v>32802.154454999996</v>
      </c>
      <c r="AD17" s="210"/>
      <c r="AF17" s="205"/>
    </row>
    <row r="18" spans="1:32" s="204" customFormat="1" ht="33">
      <c r="A18" s="230" t="s">
        <v>38</v>
      </c>
      <c r="B18" s="221" t="s">
        <v>222</v>
      </c>
      <c r="C18" s="233"/>
      <c r="D18" s="233">
        <f>D19+D20</f>
        <v>4400</v>
      </c>
      <c r="E18" s="233">
        <f>E19+E20</f>
        <v>4400</v>
      </c>
      <c r="F18" s="233">
        <f>F19+F20</f>
        <v>4400</v>
      </c>
      <c r="G18" s="243" t="s">
        <v>38</v>
      </c>
      <c r="H18" s="244" t="s">
        <v>222</v>
      </c>
      <c r="I18" s="242">
        <v>4400</v>
      </c>
      <c r="J18" s="242">
        <f>J19+J20</f>
        <v>6177</v>
      </c>
      <c r="K18" s="242">
        <f>K19+K20</f>
        <v>6177</v>
      </c>
      <c r="L18" s="242">
        <f>'B.02.PhanCap'!X39</f>
        <v>0</v>
      </c>
      <c r="M18" s="242">
        <f t="shared" si="0"/>
        <v>1777</v>
      </c>
      <c r="N18" s="160"/>
      <c r="O18" s="243" t="s">
        <v>38</v>
      </c>
      <c r="P18" s="244" t="s">
        <v>222</v>
      </c>
      <c r="Q18" s="242">
        <v>4400</v>
      </c>
      <c r="R18" s="242">
        <f>R19+R20</f>
        <v>28385.609055</v>
      </c>
      <c r="S18" s="242">
        <f>S19+S20</f>
        <v>28385.609055</v>
      </c>
      <c r="T18" s="242">
        <f>'B.02.PhanCap'!AF39</f>
        <v>0</v>
      </c>
      <c r="U18" s="242">
        <f t="shared" si="1"/>
        <v>23985.609055</v>
      </c>
      <c r="V18" s="160"/>
      <c r="W18" s="207" t="s">
        <v>38</v>
      </c>
      <c r="X18" s="197" t="s">
        <v>222</v>
      </c>
      <c r="Y18" s="349">
        <v>4400</v>
      </c>
      <c r="Z18" s="349">
        <f>Z19+Z20</f>
        <v>37202.154454999996</v>
      </c>
      <c r="AA18" s="349">
        <f>AA19+AA20</f>
        <v>37202.154454999996</v>
      </c>
      <c r="AB18" s="349">
        <f>'B.02.PhanCap'!AN39</f>
        <v>0</v>
      </c>
      <c r="AC18" s="349">
        <f t="shared" si="2"/>
        <v>32802.154454999996</v>
      </c>
      <c r="AD18" s="210"/>
      <c r="AF18" s="205"/>
    </row>
    <row r="19" spans="1:32" s="204" customFormat="1" ht="33">
      <c r="A19" s="230" t="s">
        <v>276</v>
      </c>
      <c r="B19" s="221" t="s">
        <v>224</v>
      </c>
      <c r="C19" s="233"/>
      <c r="D19" s="233">
        <v>500</v>
      </c>
      <c r="E19" s="233">
        <v>500</v>
      </c>
      <c r="F19" s="233">
        <v>500</v>
      </c>
      <c r="G19" s="243" t="s">
        <v>276</v>
      </c>
      <c r="H19" s="244" t="s">
        <v>224</v>
      </c>
      <c r="I19" s="242"/>
      <c r="J19" s="242">
        <f>K19</f>
        <v>702</v>
      </c>
      <c r="K19" s="242">
        <f>'B.02.PhanCap'!S39</f>
        <v>702</v>
      </c>
      <c r="L19" s="242">
        <f>L20+L21+L22+L23</f>
        <v>0</v>
      </c>
      <c r="M19" s="242"/>
      <c r="N19" s="160" t="s">
        <v>230</v>
      </c>
      <c r="O19" s="243" t="s">
        <v>276</v>
      </c>
      <c r="P19" s="244" t="s">
        <v>224</v>
      </c>
      <c r="Q19" s="242"/>
      <c r="R19" s="242">
        <f>S19</f>
        <v>3072.45643</v>
      </c>
      <c r="S19" s="242">
        <f>'B.02.PhanCap'!AP39</f>
        <v>3072.45643</v>
      </c>
      <c r="T19" s="242">
        <f>T20+T21+T22+T23</f>
        <v>0</v>
      </c>
      <c r="U19" s="242"/>
      <c r="V19" s="160" t="s">
        <v>230</v>
      </c>
      <c r="W19" s="207" t="s">
        <v>276</v>
      </c>
      <c r="X19" s="197" t="s">
        <v>224</v>
      </c>
      <c r="Y19" s="349"/>
      <c r="Z19" s="349">
        <f>AA19</f>
        <v>4505.19783</v>
      </c>
      <c r="AA19" s="349">
        <f>'B.02.PhanCap'!BA39</f>
        <v>4505.19783</v>
      </c>
      <c r="AB19" s="349">
        <v>0</v>
      </c>
      <c r="AC19" s="349"/>
      <c r="AD19" s="210" t="s">
        <v>230</v>
      </c>
      <c r="AF19" s="205"/>
    </row>
    <row r="20" spans="1:32" s="204" customFormat="1" ht="16.5">
      <c r="A20" s="234" t="s">
        <v>277</v>
      </c>
      <c r="B20" s="221" t="s">
        <v>225</v>
      </c>
      <c r="C20" s="233"/>
      <c r="D20" s="233">
        <f>D21+D22</f>
        <v>3900</v>
      </c>
      <c r="E20" s="233">
        <f>E21+E22</f>
        <v>3900</v>
      </c>
      <c r="F20" s="233">
        <f>F21+F22</f>
        <v>3900</v>
      </c>
      <c r="G20" s="243" t="s">
        <v>277</v>
      </c>
      <c r="H20" s="244" t="s">
        <v>225</v>
      </c>
      <c r="I20" s="242">
        <v>0</v>
      </c>
      <c r="J20" s="242">
        <f>J21+J22</f>
        <v>5475</v>
      </c>
      <c r="K20" s="242">
        <f>K21+K22</f>
        <v>5475</v>
      </c>
      <c r="L20" s="242">
        <f>'B.02.PhanCap'!X41</f>
        <v>0</v>
      </c>
      <c r="M20" s="242"/>
      <c r="N20" s="160"/>
      <c r="O20" s="243" t="s">
        <v>277</v>
      </c>
      <c r="P20" s="244" t="s">
        <v>225</v>
      </c>
      <c r="Q20" s="242">
        <v>0</v>
      </c>
      <c r="R20" s="242">
        <f>R21+R22</f>
        <v>25313.152625</v>
      </c>
      <c r="S20" s="242">
        <f>S21+S22</f>
        <v>25313.152625</v>
      </c>
      <c r="T20" s="242">
        <f>'B.02.PhanCap'!AF41</f>
        <v>0</v>
      </c>
      <c r="U20" s="242"/>
      <c r="V20" s="160"/>
      <c r="W20" s="207" t="s">
        <v>277</v>
      </c>
      <c r="X20" s="197" t="s">
        <v>225</v>
      </c>
      <c r="Y20" s="349">
        <v>0</v>
      </c>
      <c r="Z20" s="349">
        <f>Z21+Z22</f>
        <v>32696.956625</v>
      </c>
      <c r="AA20" s="349">
        <f>AA21+AA22</f>
        <v>32696.956625</v>
      </c>
      <c r="AB20" s="349">
        <f>'B.02.PhanCap'!AN41</f>
        <v>0</v>
      </c>
      <c r="AC20" s="349"/>
      <c r="AD20" s="210"/>
      <c r="AF20" s="205"/>
    </row>
    <row r="21" spans="1:32" s="204" customFormat="1" ht="99">
      <c r="A21" s="234" t="s">
        <v>5</v>
      </c>
      <c r="B21" s="221" t="s">
        <v>235</v>
      </c>
      <c r="C21" s="233"/>
      <c r="D21" s="233">
        <f>E21</f>
        <v>500</v>
      </c>
      <c r="E21" s="233">
        <f>F21</f>
        <v>500</v>
      </c>
      <c r="F21" s="233">
        <f>'B.02.PhanCap'!I39</f>
        <v>500</v>
      </c>
      <c r="G21" s="247" t="s">
        <v>5</v>
      </c>
      <c r="H21" s="244" t="s">
        <v>235</v>
      </c>
      <c r="I21" s="242"/>
      <c r="J21" s="242">
        <f>K21</f>
        <v>645</v>
      </c>
      <c r="K21" s="242">
        <f>'B.02.PhanCap'!S41</f>
        <v>645</v>
      </c>
      <c r="L21" s="242">
        <f>'B.02.PhanCap'!X48</f>
        <v>0</v>
      </c>
      <c r="M21" s="242"/>
      <c r="N21" s="160"/>
      <c r="O21" s="247" t="s">
        <v>5</v>
      </c>
      <c r="P21" s="244" t="s">
        <v>322</v>
      </c>
      <c r="Q21" s="242"/>
      <c r="R21" s="242">
        <f>S21</f>
        <v>1367.7440000000001</v>
      </c>
      <c r="S21" s="242">
        <f>'B.02.PhanCap'!AP41</f>
        <v>1367.7440000000001</v>
      </c>
      <c r="T21" s="242">
        <f>'B.02.PhanCap'!AF48</f>
        <v>0</v>
      </c>
      <c r="U21" s="242"/>
      <c r="V21" s="160"/>
      <c r="W21" s="208" t="s">
        <v>5</v>
      </c>
      <c r="X21" s="197" t="s">
        <v>322</v>
      </c>
      <c r="Y21" s="349"/>
      <c r="Z21" s="349">
        <f>AA21</f>
        <v>1981.2430000000002</v>
      </c>
      <c r="AA21" s="349">
        <f>'B.02.PhanCap'!BA41</f>
        <v>1981.2430000000002</v>
      </c>
      <c r="AB21" s="349">
        <f>'B.02.PhanCap'!AN48</f>
        <v>0</v>
      </c>
      <c r="AC21" s="349"/>
      <c r="AD21" s="210"/>
      <c r="AF21" s="205"/>
    </row>
    <row r="22" spans="1:32" s="204" customFormat="1" ht="16.5">
      <c r="A22" s="234" t="s">
        <v>5</v>
      </c>
      <c r="B22" s="221" t="s">
        <v>241</v>
      </c>
      <c r="C22" s="231"/>
      <c r="D22" s="231">
        <v>3400</v>
      </c>
      <c r="E22" s="231">
        <v>3400</v>
      </c>
      <c r="F22" s="231">
        <v>3400</v>
      </c>
      <c r="G22" s="247" t="s">
        <v>5</v>
      </c>
      <c r="H22" s="244" t="s">
        <v>241</v>
      </c>
      <c r="I22" s="245"/>
      <c r="J22" s="245">
        <f>K22</f>
        <v>4830</v>
      </c>
      <c r="K22" s="245">
        <f>'B.02.PhanCap'!S48</f>
        <v>4830</v>
      </c>
      <c r="L22" s="245">
        <f>'B.02.PhanCap'!Y49</f>
        <v>0</v>
      </c>
      <c r="M22" s="242"/>
      <c r="N22" s="160"/>
      <c r="O22" s="247" t="s">
        <v>5</v>
      </c>
      <c r="P22" s="244" t="s">
        <v>241</v>
      </c>
      <c r="Q22" s="245"/>
      <c r="R22" s="245">
        <f>S22</f>
        <v>23945.408625</v>
      </c>
      <c r="S22" s="245">
        <f>'B.02.PhanCap'!AP48</f>
        <v>23945.408625</v>
      </c>
      <c r="T22" s="245">
        <f>'B.02.PhanCap'!AG49</f>
        <v>0</v>
      </c>
      <c r="U22" s="242"/>
      <c r="V22" s="160"/>
      <c r="W22" s="208" t="s">
        <v>5</v>
      </c>
      <c r="X22" s="197" t="s">
        <v>241</v>
      </c>
      <c r="Y22" s="350"/>
      <c r="Z22" s="350">
        <f>AA22</f>
        <v>30715.713625</v>
      </c>
      <c r="AA22" s="350">
        <f>'B.02.PhanCap'!BA48</f>
        <v>30715.713625</v>
      </c>
      <c r="AB22" s="350">
        <f>'B.02.PhanCap'!AO49</f>
        <v>0</v>
      </c>
      <c r="AC22" s="349"/>
      <c r="AD22" s="210"/>
      <c r="AF22" s="205"/>
    </row>
    <row r="23" spans="1:32" s="204" customFormat="1" ht="49.5">
      <c r="A23" s="234" t="s">
        <v>39</v>
      </c>
      <c r="B23" s="221" t="s">
        <v>278</v>
      </c>
      <c r="C23" s="231">
        <v>1000</v>
      </c>
      <c r="D23" s="231">
        <v>1000</v>
      </c>
      <c r="E23" s="231">
        <v>1000</v>
      </c>
      <c r="F23" s="231">
        <v>1000</v>
      </c>
      <c r="G23" s="243" t="s">
        <v>39</v>
      </c>
      <c r="H23" s="244" t="s">
        <v>278</v>
      </c>
      <c r="I23" s="245">
        <v>1000</v>
      </c>
      <c r="J23" s="245">
        <v>1000</v>
      </c>
      <c r="K23" s="245">
        <v>1000</v>
      </c>
      <c r="L23" s="245">
        <f>'B.02.PhanCap'!Y50</f>
        <v>0</v>
      </c>
      <c r="M23" s="242">
        <f t="shared" si="0"/>
        <v>0</v>
      </c>
      <c r="N23" s="160"/>
      <c r="O23" s="243" t="s">
        <v>39</v>
      </c>
      <c r="P23" s="244" t="s">
        <v>278</v>
      </c>
      <c r="Q23" s="245">
        <v>1000</v>
      </c>
      <c r="R23" s="245">
        <v>1000</v>
      </c>
      <c r="S23" s="245">
        <v>1000</v>
      </c>
      <c r="T23" s="245">
        <f>'B.02.PhanCap'!AG50</f>
        <v>0</v>
      </c>
      <c r="U23" s="242">
        <f>R23-Q23</f>
        <v>0</v>
      </c>
      <c r="V23" s="160"/>
      <c r="W23" s="207" t="s">
        <v>39</v>
      </c>
      <c r="X23" s="197" t="s">
        <v>278</v>
      </c>
      <c r="Y23" s="350">
        <v>1000</v>
      </c>
      <c r="Z23" s="350">
        <v>1000</v>
      </c>
      <c r="AA23" s="350">
        <v>1000</v>
      </c>
      <c r="AB23" s="350"/>
      <c r="AC23" s="349">
        <f>Z23-Y23</f>
        <v>0</v>
      </c>
      <c r="AD23" s="210"/>
      <c r="AF23" s="205"/>
    </row>
    <row r="24" spans="1:32" s="204" customFormat="1" ht="99">
      <c r="A24" s="234" t="s">
        <v>246</v>
      </c>
      <c r="B24" s="221" t="s">
        <v>243</v>
      </c>
      <c r="C24" s="231">
        <v>736</v>
      </c>
      <c r="D24" s="231">
        <v>736</v>
      </c>
      <c r="E24" s="231">
        <v>736</v>
      </c>
      <c r="F24" s="231">
        <v>736</v>
      </c>
      <c r="G24" s="243" t="s">
        <v>246</v>
      </c>
      <c r="H24" s="244" t="s">
        <v>243</v>
      </c>
      <c r="I24" s="245">
        <v>736</v>
      </c>
      <c r="J24" s="245">
        <v>736</v>
      </c>
      <c r="K24" s="245">
        <v>736</v>
      </c>
      <c r="L24" s="245"/>
      <c r="M24" s="242">
        <f t="shared" si="0"/>
        <v>0</v>
      </c>
      <c r="N24" s="160"/>
      <c r="O24" s="243" t="s">
        <v>246</v>
      </c>
      <c r="P24" s="244" t="s">
        <v>243</v>
      </c>
      <c r="Q24" s="245">
        <v>736</v>
      </c>
      <c r="R24" s="245">
        <v>736</v>
      </c>
      <c r="S24" s="245">
        <v>736</v>
      </c>
      <c r="T24" s="245"/>
      <c r="U24" s="242">
        <f>R24-Q24</f>
        <v>0</v>
      </c>
      <c r="V24" s="160"/>
      <c r="W24" s="207" t="s">
        <v>246</v>
      </c>
      <c r="X24" s="197" t="s">
        <v>243</v>
      </c>
      <c r="Y24" s="350">
        <v>736</v>
      </c>
      <c r="Z24" s="350">
        <v>736</v>
      </c>
      <c r="AA24" s="350">
        <v>736</v>
      </c>
      <c r="AB24" s="350"/>
      <c r="AC24" s="349">
        <f>Z24-Y24</f>
        <v>0</v>
      </c>
      <c r="AD24" s="210"/>
      <c r="AF24" s="205"/>
    </row>
    <row r="25" spans="1:30" ht="51.75">
      <c r="A25" s="230">
        <v>3</v>
      </c>
      <c r="B25" s="232" t="s">
        <v>263</v>
      </c>
      <c r="C25" s="231">
        <v>870</v>
      </c>
      <c r="D25" s="231">
        <v>870</v>
      </c>
      <c r="E25" s="231">
        <v>870</v>
      </c>
      <c r="F25" s="231">
        <v>870</v>
      </c>
      <c r="G25" s="243">
        <v>3</v>
      </c>
      <c r="H25" s="246" t="s">
        <v>263</v>
      </c>
      <c r="I25" s="245">
        <v>870</v>
      </c>
      <c r="J25" s="245">
        <f>K25</f>
        <v>870</v>
      </c>
      <c r="K25" s="245">
        <v>870</v>
      </c>
      <c r="L25" s="245"/>
      <c r="M25" s="242">
        <f t="shared" si="0"/>
        <v>0</v>
      </c>
      <c r="N25" s="160"/>
      <c r="O25" s="315">
        <v>3</v>
      </c>
      <c r="P25" s="322" t="s">
        <v>341</v>
      </c>
      <c r="Q25" s="323">
        <v>870</v>
      </c>
      <c r="R25" s="323">
        <f>S25</f>
        <v>870</v>
      </c>
      <c r="S25" s="323">
        <v>870</v>
      </c>
      <c r="T25" s="323"/>
      <c r="U25" s="240">
        <f>R25-Q25</f>
        <v>0</v>
      </c>
      <c r="V25" s="239"/>
      <c r="W25" s="316">
        <v>3</v>
      </c>
      <c r="X25" s="253" t="s">
        <v>341</v>
      </c>
      <c r="Y25" s="351">
        <v>870</v>
      </c>
      <c r="Z25" s="351">
        <f>AA25</f>
        <v>870</v>
      </c>
      <c r="AA25" s="351">
        <v>870</v>
      </c>
      <c r="AB25" s="351"/>
      <c r="AC25" s="348">
        <f>Z25-Y25</f>
        <v>0</v>
      </c>
      <c r="AD25" s="254"/>
    </row>
    <row r="26" spans="1:30" ht="26.25" customHeight="1">
      <c r="A26" s="230"/>
      <c r="B26" s="232"/>
      <c r="C26" s="231"/>
      <c r="D26" s="231"/>
      <c r="E26" s="231"/>
      <c r="F26" s="231"/>
      <c r="G26" s="243">
        <v>4</v>
      </c>
      <c r="H26" s="246" t="str">
        <f>'B.02.PhanCap'!L96</f>
        <v>Nguồn tăng thu ngân sách huyện</v>
      </c>
      <c r="I26" s="245">
        <v>0</v>
      </c>
      <c r="J26" s="245">
        <f>K26+L26</f>
        <v>2818</v>
      </c>
      <c r="K26" s="245">
        <f>'B.02.PhanCap'!S96</f>
        <v>2818</v>
      </c>
      <c r="L26" s="245"/>
      <c r="M26" s="242">
        <f>J26-I26</f>
        <v>2818</v>
      </c>
      <c r="N26" s="160"/>
      <c r="O26" s="315">
        <v>4</v>
      </c>
      <c r="P26" s="322" t="s">
        <v>302</v>
      </c>
      <c r="Q26" s="323">
        <v>0</v>
      </c>
      <c r="R26" s="323">
        <f>S26</f>
        <v>2818</v>
      </c>
      <c r="S26" s="323">
        <v>2818</v>
      </c>
      <c r="T26" s="323"/>
      <c r="U26" s="240">
        <v>2818</v>
      </c>
      <c r="V26" s="239"/>
      <c r="W26" s="316">
        <v>4</v>
      </c>
      <c r="X26" s="253" t="s">
        <v>302</v>
      </c>
      <c r="Y26" s="351">
        <v>0</v>
      </c>
      <c r="Z26" s="351">
        <f>AA26</f>
        <v>2818</v>
      </c>
      <c r="AA26" s="351">
        <v>2818</v>
      </c>
      <c r="AB26" s="351"/>
      <c r="AC26" s="348">
        <v>2818</v>
      </c>
      <c r="AD26" s="254"/>
    </row>
    <row r="27" spans="1:30" s="302" customFormat="1" ht="26.25" customHeight="1">
      <c r="A27" s="230"/>
      <c r="B27" s="232"/>
      <c r="C27" s="231"/>
      <c r="D27" s="231"/>
      <c r="E27" s="231"/>
      <c r="F27" s="231"/>
      <c r="G27" s="243">
        <v>5</v>
      </c>
      <c r="H27" s="246" t="str">
        <f>'B.02.PhanCap'!L96</f>
        <v>Nguồn tăng thu ngân sách huyện</v>
      </c>
      <c r="I27" s="245">
        <v>0</v>
      </c>
      <c r="J27" s="245">
        <f>K27+L27</f>
        <v>300</v>
      </c>
      <c r="K27" s="245">
        <f>'B.02.PhanCap'!S102</f>
        <v>300</v>
      </c>
      <c r="L27" s="245"/>
      <c r="M27" s="242">
        <f>'B.02.PhanCap'!S102</f>
        <v>300</v>
      </c>
      <c r="N27" s="160"/>
      <c r="O27" s="315">
        <v>5</v>
      </c>
      <c r="P27" s="322" t="s">
        <v>311</v>
      </c>
      <c r="Q27" s="323">
        <v>0</v>
      </c>
      <c r="R27" s="323">
        <f>S27</f>
        <v>215.218934</v>
      </c>
      <c r="S27" s="323">
        <f>'B.02.PhanCap'!AP102</f>
        <v>215.218934</v>
      </c>
      <c r="T27" s="323"/>
      <c r="U27" s="240">
        <f>S27</f>
        <v>215.218934</v>
      </c>
      <c r="V27" s="239"/>
      <c r="W27" s="316">
        <v>5</v>
      </c>
      <c r="X27" s="253" t="s">
        <v>311</v>
      </c>
      <c r="Y27" s="351">
        <v>0</v>
      </c>
      <c r="Z27" s="351">
        <f>AA27</f>
        <v>215.218934</v>
      </c>
      <c r="AA27" s="351">
        <f>'B.02.PhanCap'!BA102</f>
        <v>215.218934</v>
      </c>
      <c r="AB27" s="351"/>
      <c r="AC27" s="348">
        <f>AA27</f>
        <v>215.218934</v>
      </c>
      <c r="AD27" s="254"/>
    </row>
  </sheetData>
  <sheetProtection/>
  <mergeCells count="48">
    <mergeCell ref="AA10:AA11"/>
    <mergeCell ref="AB10:AB11"/>
    <mergeCell ref="A1:AD1"/>
    <mergeCell ref="A3:AD3"/>
    <mergeCell ref="A4:AD4"/>
    <mergeCell ref="C6:AD6"/>
    <mergeCell ref="W7:AD7"/>
    <mergeCell ref="W8:W11"/>
    <mergeCell ref="X8:X11"/>
    <mergeCell ref="Y8:AB8"/>
    <mergeCell ref="AC8:AC11"/>
    <mergeCell ref="AD8:AD11"/>
    <mergeCell ref="Y9:Y11"/>
    <mergeCell ref="Z9:AB9"/>
    <mergeCell ref="Z10:Z11"/>
    <mergeCell ref="A2:N2"/>
    <mergeCell ref="N8:N11"/>
    <mergeCell ref="D9:F9"/>
    <mergeCell ref="C10:C11"/>
    <mergeCell ref="D10:D11"/>
    <mergeCell ref="A5:N5"/>
    <mergeCell ref="L10:L11"/>
    <mergeCell ref="M8:M11"/>
    <mergeCell ref="C8:C9"/>
    <mergeCell ref="G8:G11"/>
    <mergeCell ref="H8:H11"/>
    <mergeCell ref="I8:L8"/>
    <mergeCell ref="I9:I11"/>
    <mergeCell ref="A7:F7"/>
    <mergeCell ref="D8:F8"/>
    <mergeCell ref="A8:A11"/>
    <mergeCell ref="B8:B11"/>
    <mergeCell ref="Q9:Q11"/>
    <mergeCell ref="R9:T9"/>
    <mergeCell ref="R10:R11"/>
    <mergeCell ref="S10:S11"/>
    <mergeCell ref="J9:L9"/>
    <mergeCell ref="J10:J11"/>
    <mergeCell ref="E10:E11"/>
    <mergeCell ref="K10:K11"/>
    <mergeCell ref="G7:N7"/>
    <mergeCell ref="T10:T11"/>
    <mergeCell ref="O7:V7"/>
    <mergeCell ref="O8:O11"/>
    <mergeCell ref="P8:P11"/>
    <mergeCell ref="Q8:T8"/>
    <mergeCell ref="U8:U11"/>
    <mergeCell ref="V8:V11"/>
  </mergeCells>
  <printOptions horizontalCentered="1"/>
  <pageMargins left="0.56" right="0.15748031496063" top="1.02362204724409" bottom="0.551181102362205" header="0.78740157480315" footer="0.196850393700787"/>
  <pageSetup fitToHeight="0" horizontalDpi="600" verticalDpi="600" orientation="landscape" paperSize="9" scale="51" r:id="rId1"/>
  <headerFooter>
    <oddHeader>&amp;R&amp;12Biểu số 01/ĐT</oddHeader>
    <oddFooter>&amp;RTrang &amp;P/&amp;N</oddFooter>
  </headerFooter>
  <ignoredErrors>
    <ignoredError sqref="R19:S19 R20" formula="1"/>
  </ignoredErrors>
</worksheet>
</file>

<file path=xl/worksheets/sheet2.xml><?xml version="1.0" encoding="utf-8"?>
<worksheet xmlns="http://schemas.openxmlformats.org/spreadsheetml/2006/main" xmlns:r="http://schemas.openxmlformats.org/officeDocument/2006/relationships">
  <sheetPr>
    <tabColor rgb="FF00B050"/>
  </sheetPr>
  <dimension ref="A1:DA109"/>
  <sheetViews>
    <sheetView showGridLines="0" showZeros="0" view="pageBreakPreview" zoomScale="70" zoomScaleNormal="70" zoomScaleSheetLayoutView="70" zoomScalePageLayoutView="0" workbookViewId="0" topLeftCell="AS1">
      <selection activeCell="AX85" sqref="AX85"/>
    </sheetView>
  </sheetViews>
  <sheetFormatPr defaultColWidth="9.140625" defaultRowHeight="15"/>
  <cols>
    <col min="1" max="1" width="7.57421875" style="216" hidden="1" customWidth="1"/>
    <col min="2" max="2" width="46.00390625" style="301" hidden="1" customWidth="1"/>
    <col min="3" max="3" width="11.7109375" style="216" hidden="1" customWidth="1"/>
    <col min="4" max="4" width="10.28125" style="216" hidden="1" customWidth="1"/>
    <col min="5" max="5" width="9.57421875" style="216" hidden="1" customWidth="1"/>
    <col min="6" max="6" width="19.8515625" style="216" hidden="1" customWidth="1"/>
    <col min="7" max="7" width="9.421875" style="217" hidden="1" customWidth="1"/>
    <col min="8" max="8" width="10.140625" style="217" hidden="1" customWidth="1"/>
    <col min="9" max="9" width="10.8515625" style="218" hidden="1" customWidth="1"/>
    <col min="10" max="10" width="10.421875" style="218" hidden="1" customWidth="1"/>
    <col min="11" max="11" width="6.8515625" style="216" hidden="1" customWidth="1"/>
    <col min="12" max="12" width="43.8515625" style="301" hidden="1" customWidth="1"/>
    <col min="13" max="13" width="11.421875" style="216" hidden="1" customWidth="1"/>
    <col min="14" max="14" width="10.00390625" style="216" hidden="1" customWidth="1"/>
    <col min="15" max="15" width="9.00390625" style="216" hidden="1" customWidth="1"/>
    <col min="16" max="16" width="17.140625" style="216" hidden="1" customWidth="1"/>
    <col min="17" max="17" width="10.00390625" style="217" hidden="1" customWidth="1"/>
    <col min="18" max="18" width="10.7109375" style="217" hidden="1" customWidth="1"/>
    <col min="19" max="19" width="11.140625" style="218" hidden="1" customWidth="1"/>
    <col min="20" max="20" width="10.421875" style="218" hidden="1" customWidth="1"/>
    <col min="21" max="21" width="11.7109375" style="218" hidden="1" customWidth="1"/>
    <col min="22" max="22" width="15.140625" style="217" hidden="1" customWidth="1"/>
    <col min="23" max="24" width="17.8515625" style="217" hidden="1" customWidth="1"/>
    <col min="25" max="25" width="18.28125" style="217" hidden="1" customWidth="1"/>
    <col min="26" max="29" width="0" style="217" hidden="1" customWidth="1"/>
    <col min="30" max="30" width="18.57421875" style="217" hidden="1" customWidth="1"/>
    <col min="31" max="33" width="0" style="217" hidden="1" customWidth="1"/>
    <col min="34" max="34" width="6.8515625" style="337" customWidth="1"/>
    <col min="35" max="35" width="43.8515625" style="338" customWidth="1"/>
    <col min="36" max="36" width="11.421875" style="337" customWidth="1"/>
    <col min="37" max="37" width="10.00390625" style="337" customWidth="1"/>
    <col min="38" max="38" width="9.00390625" style="337" customWidth="1"/>
    <col min="39" max="39" width="17.140625" style="337" customWidth="1"/>
    <col min="40" max="40" width="11.421875" style="336" customWidth="1"/>
    <col min="41" max="41" width="10.7109375" style="336" customWidth="1"/>
    <col min="42" max="42" width="13.57421875" style="339" customWidth="1"/>
    <col min="43" max="43" width="10.421875" style="339" customWidth="1"/>
    <col min="44" max="44" width="11.7109375" style="339" customWidth="1"/>
    <col min="45" max="45" width="6.8515625" style="216" customWidth="1"/>
    <col min="46" max="46" width="43.8515625" style="301" customWidth="1"/>
    <col min="47" max="47" width="13.140625" style="216" customWidth="1"/>
    <col min="48" max="48" width="10.00390625" style="216" customWidth="1"/>
    <col min="49" max="49" width="9.00390625" style="216" customWidth="1"/>
    <col min="50" max="50" width="17.140625" style="216" customWidth="1"/>
    <col min="51" max="51" width="13.421875" style="343" customWidth="1"/>
    <col min="52" max="52" width="12.28125" style="343" customWidth="1"/>
    <col min="53" max="53" width="15.7109375" style="344" customWidth="1"/>
    <col min="54" max="54" width="10.421875" style="218" customWidth="1"/>
    <col min="55" max="55" width="11.7109375" style="218" customWidth="1"/>
    <col min="56" max="56" width="26.7109375" style="217" customWidth="1"/>
    <col min="57" max="57" width="15.140625" style="217" hidden="1" customWidth="1"/>
    <col min="58" max="60" width="0" style="217" hidden="1" customWidth="1"/>
    <col min="61" max="61" width="24.8515625" style="217" hidden="1" customWidth="1"/>
    <col min="62" max="65" width="0" style="217" hidden="1" customWidth="1"/>
    <col min="66" max="66" width="12.140625" style="217" hidden="1" customWidth="1"/>
    <col min="67" max="83" width="0" style="217" hidden="1" customWidth="1"/>
    <col min="84" max="86" width="9.140625" style="217" customWidth="1"/>
    <col min="87" max="87" width="10.28125" style="217" bestFit="1" customWidth="1"/>
    <col min="88" max="16384" width="9.140625" style="217" customWidth="1"/>
  </cols>
  <sheetData>
    <row r="1" spans="1:57" s="256" customFormat="1" ht="26.25" customHeight="1">
      <c r="A1" s="412" t="s">
        <v>242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255"/>
    </row>
    <row r="2" spans="1:53" s="258" customFormat="1" ht="25.5" customHeight="1" hidden="1">
      <c r="A2" s="422" t="s">
        <v>190</v>
      </c>
      <c r="B2" s="422"/>
      <c r="C2" s="422"/>
      <c r="D2" s="422"/>
      <c r="E2" s="422"/>
      <c r="F2" s="422"/>
      <c r="G2" s="422"/>
      <c r="H2" s="422"/>
      <c r="I2" s="422"/>
      <c r="J2" s="422"/>
      <c r="K2" s="422"/>
      <c r="L2" s="422"/>
      <c r="M2" s="422"/>
      <c r="N2" s="422"/>
      <c r="O2" s="422"/>
      <c r="P2" s="422"/>
      <c r="Q2" s="422"/>
      <c r="R2" s="422"/>
      <c r="S2" s="422"/>
      <c r="T2" s="422"/>
      <c r="U2" s="422"/>
      <c r="V2" s="422"/>
      <c r="W2" s="257"/>
      <c r="X2" s="257"/>
      <c r="AH2" s="324"/>
      <c r="AI2" s="324"/>
      <c r="AJ2" s="324"/>
      <c r="AK2" s="324"/>
      <c r="AL2" s="324"/>
      <c r="AM2" s="324"/>
      <c r="AN2" s="324"/>
      <c r="AO2" s="324"/>
      <c r="AP2" s="324"/>
      <c r="AQ2" s="324"/>
      <c r="AR2" s="324"/>
      <c r="AY2" s="340"/>
      <c r="AZ2" s="340"/>
      <c r="BA2" s="340"/>
    </row>
    <row r="3" spans="1:53" s="258" customFormat="1" ht="25.5" customHeight="1" hidden="1">
      <c r="A3" s="422" t="s">
        <v>231</v>
      </c>
      <c r="B3" s="422"/>
      <c r="C3" s="422"/>
      <c r="D3" s="422"/>
      <c r="E3" s="422"/>
      <c r="F3" s="422"/>
      <c r="G3" s="422"/>
      <c r="H3" s="422"/>
      <c r="I3" s="422"/>
      <c r="J3" s="422"/>
      <c r="K3" s="422"/>
      <c r="L3" s="422"/>
      <c r="M3" s="422"/>
      <c r="N3" s="422"/>
      <c r="O3" s="422"/>
      <c r="P3" s="422"/>
      <c r="Q3" s="422"/>
      <c r="R3" s="422"/>
      <c r="S3" s="422"/>
      <c r="T3" s="422"/>
      <c r="U3" s="422"/>
      <c r="V3" s="422"/>
      <c r="W3" s="257"/>
      <c r="X3" s="257"/>
      <c r="AH3" s="324"/>
      <c r="AI3" s="324"/>
      <c r="AJ3" s="324"/>
      <c r="AK3" s="324"/>
      <c r="AL3" s="324"/>
      <c r="AM3" s="324"/>
      <c r="AN3" s="324"/>
      <c r="AO3" s="324"/>
      <c r="AP3" s="324"/>
      <c r="AQ3" s="324"/>
      <c r="AR3" s="324"/>
      <c r="AY3" s="340"/>
      <c r="AZ3" s="340"/>
      <c r="BA3" s="340"/>
    </row>
    <row r="4" spans="1:57" s="258" customFormat="1" ht="25.5" customHeight="1">
      <c r="A4" s="412" t="s">
        <v>232</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255"/>
    </row>
    <row r="5" spans="1:57" s="258" customFormat="1" ht="25.5" customHeight="1">
      <c r="A5" s="422" t="str">
        <f>'B.01_TH'!A4</f>
        <v>(Kèm theo Tờ trình số 136 /TTr-UBND ngày 01 tháng 11 năm 2022 của Ủy ban nhân dân huyện Ia H’Drai)</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257"/>
    </row>
    <row r="6" spans="1:53" s="258" customFormat="1" ht="25.5" customHeight="1" hidden="1">
      <c r="A6" s="422" t="str">
        <f>'B.01_TH'!A5</f>
        <v>(Kèm theo Quyết định số          /QĐ-UBND ngày      /       /2021của Ủy ban nhân dân huyện Ia H'D'rai)</v>
      </c>
      <c r="B6" s="422"/>
      <c r="C6" s="422"/>
      <c r="D6" s="422"/>
      <c r="E6" s="422"/>
      <c r="F6" s="422"/>
      <c r="G6" s="422"/>
      <c r="H6" s="422"/>
      <c r="I6" s="422"/>
      <c r="J6" s="422"/>
      <c r="K6" s="422"/>
      <c r="L6" s="422"/>
      <c r="M6" s="422"/>
      <c r="N6" s="422"/>
      <c r="O6" s="422"/>
      <c r="P6" s="422"/>
      <c r="Q6" s="422"/>
      <c r="R6" s="422"/>
      <c r="S6" s="422"/>
      <c r="T6" s="422"/>
      <c r="U6" s="422"/>
      <c r="V6" s="422"/>
      <c r="W6" s="257"/>
      <c r="X6" s="257"/>
      <c r="AH6" s="324"/>
      <c r="AI6" s="324"/>
      <c r="AJ6" s="324"/>
      <c r="AK6" s="324"/>
      <c r="AL6" s="324"/>
      <c r="AM6" s="324"/>
      <c r="AN6" s="324"/>
      <c r="AO6" s="324"/>
      <c r="AP6" s="324"/>
      <c r="AQ6" s="324"/>
      <c r="AR6" s="324"/>
      <c r="AY6" s="340"/>
      <c r="AZ6" s="340"/>
      <c r="BA6" s="340"/>
    </row>
    <row r="7" spans="1:57" ht="16.5">
      <c r="A7" s="259"/>
      <c r="B7" s="260"/>
      <c r="C7" s="259"/>
      <c r="D7" s="259"/>
      <c r="E7" s="259"/>
      <c r="F7" s="433"/>
      <c r="G7" s="433"/>
      <c r="H7" s="433"/>
      <c r="I7" s="433"/>
      <c r="J7" s="433"/>
      <c r="K7" s="433"/>
      <c r="L7" s="433"/>
      <c r="M7" s="433"/>
      <c r="N7" s="433"/>
      <c r="O7" s="433"/>
      <c r="P7" s="433"/>
      <c r="Q7" s="433"/>
      <c r="R7" s="433"/>
      <c r="S7" s="433"/>
      <c r="T7" s="433"/>
      <c r="U7" s="433"/>
      <c r="V7" s="433"/>
      <c r="W7" s="261"/>
      <c r="X7" s="261"/>
      <c r="Y7" s="224"/>
      <c r="Z7" s="224"/>
      <c r="AA7" s="224"/>
      <c r="AB7" s="224"/>
      <c r="AC7" s="224"/>
      <c r="AD7" s="224"/>
      <c r="AE7" s="224"/>
      <c r="AF7" s="224"/>
      <c r="AG7" s="224"/>
      <c r="AH7" s="325"/>
      <c r="AI7" s="325"/>
      <c r="AJ7" s="325"/>
      <c r="AK7" s="325"/>
      <c r="AL7" s="325"/>
      <c r="AM7" s="325"/>
      <c r="AN7" s="325"/>
      <c r="AO7" s="325"/>
      <c r="AP7" s="325"/>
      <c r="AQ7" s="325"/>
      <c r="AR7" s="325"/>
      <c r="AS7" s="224"/>
      <c r="AT7" s="224"/>
      <c r="AU7" s="224"/>
      <c r="AV7" s="224"/>
      <c r="AW7" s="224"/>
      <c r="AX7" s="224"/>
      <c r="AY7" s="341"/>
      <c r="AZ7" s="341"/>
      <c r="BA7" s="341"/>
      <c r="BB7" s="224"/>
      <c r="BC7" s="224"/>
      <c r="BD7" s="262" t="s">
        <v>28</v>
      </c>
      <c r="BE7" s="224"/>
    </row>
    <row r="8" spans="1:57" ht="36.75" customHeight="1">
      <c r="A8" s="434" t="s">
        <v>264</v>
      </c>
      <c r="B8" s="435"/>
      <c r="C8" s="435"/>
      <c r="D8" s="435"/>
      <c r="E8" s="435"/>
      <c r="F8" s="435"/>
      <c r="G8" s="435"/>
      <c r="H8" s="435"/>
      <c r="I8" s="435"/>
      <c r="J8" s="436"/>
      <c r="K8" s="434" t="s">
        <v>265</v>
      </c>
      <c r="L8" s="435"/>
      <c r="M8" s="435"/>
      <c r="N8" s="435"/>
      <c r="O8" s="435"/>
      <c r="P8" s="435"/>
      <c r="Q8" s="435"/>
      <c r="R8" s="435"/>
      <c r="S8" s="435"/>
      <c r="T8" s="435"/>
      <c r="U8" s="436"/>
      <c r="V8" s="385" t="s">
        <v>3</v>
      </c>
      <c r="W8" s="261"/>
      <c r="X8" s="261"/>
      <c r="Y8" s="224"/>
      <c r="Z8" s="224"/>
      <c r="AA8" s="224"/>
      <c r="AB8" s="224"/>
      <c r="AC8" s="224"/>
      <c r="AD8" s="224"/>
      <c r="AE8" s="224"/>
      <c r="AF8" s="224"/>
      <c r="AG8" s="224"/>
      <c r="AH8" s="363" t="s">
        <v>349</v>
      </c>
      <c r="AI8" s="413"/>
      <c r="AJ8" s="413"/>
      <c r="AK8" s="413"/>
      <c r="AL8" s="413"/>
      <c r="AM8" s="413"/>
      <c r="AN8" s="413"/>
      <c r="AO8" s="413"/>
      <c r="AP8" s="413"/>
      <c r="AQ8" s="413"/>
      <c r="AR8" s="414"/>
      <c r="AS8" s="434" t="s">
        <v>350</v>
      </c>
      <c r="AT8" s="435"/>
      <c r="AU8" s="435"/>
      <c r="AV8" s="435"/>
      <c r="AW8" s="435"/>
      <c r="AX8" s="435"/>
      <c r="AY8" s="435"/>
      <c r="AZ8" s="435"/>
      <c r="BA8" s="435"/>
      <c r="BB8" s="435"/>
      <c r="BC8" s="436"/>
      <c r="BD8" s="385" t="s">
        <v>3</v>
      </c>
      <c r="BE8" s="263"/>
    </row>
    <row r="9" spans="1:57" ht="16.5">
      <c r="A9" s="378" t="s">
        <v>1</v>
      </c>
      <c r="B9" s="378" t="s">
        <v>29</v>
      </c>
      <c r="C9" s="385" t="s">
        <v>191</v>
      </c>
      <c r="D9" s="385" t="s">
        <v>207</v>
      </c>
      <c r="E9" s="385" t="s">
        <v>208</v>
      </c>
      <c r="F9" s="385" t="s">
        <v>259</v>
      </c>
      <c r="G9" s="385"/>
      <c r="H9" s="385"/>
      <c r="I9" s="385"/>
      <c r="J9" s="385"/>
      <c r="K9" s="378" t="s">
        <v>1</v>
      </c>
      <c r="L9" s="378" t="s">
        <v>29</v>
      </c>
      <c r="M9" s="385" t="s">
        <v>191</v>
      </c>
      <c r="N9" s="385" t="s">
        <v>207</v>
      </c>
      <c r="O9" s="385" t="s">
        <v>208</v>
      </c>
      <c r="P9" s="434" t="s">
        <v>259</v>
      </c>
      <c r="Q9" s="435"/>
      <c r="R9" s="435"/>
      <c r="S9" s="435"/>
      <c r="T9" s="435"/>
      <c r="U9" s="436"/>
      <c r="V9" s="385"/>
      <c r="W9" s="261"/>
      <c r="X9" s="261"/>
      <c r="Y9" s="224"/>
      <c r="Z9" s="224"/>
      <c r="AA9" s="224"/>
      <c r="AB9" s="224"/>
      <c r="AC9" s="224"/>
      <c r="AD9" s="224"/>
      <c r="AE9" s="224"/>
      <c r="AF9" s="224"/>
      <c r="AG9" s="224"/>
      <c r="AH9" s="369" t="s">
        <v>1</v>
      </c>
      <c r="AI9" s="369" t="s">
        <v>29</v>
      </c>
      <c r="AJ9" s="415" t="s">
        <v>191</v>
      </c>
      <c r="AK9" s="415" t="s">
        <v>207</v>
      </c>
      <c r="AL9" s="415" t="s">
        <v>208</v>
      </c>
      <c r="AM9" s="363" t="s">
        <v>259</v>
      </c>
      <c r="AN9" s="413"/>
      <c r="AO9" s="413"/>
      <c r="AP9" s="413"/>
      <c r="AQ9" s="413"/>
      <c r="AR9" s="414"/>
      <c r="AS9" s="378" t="s">
        <v>1</v>
      </c>
      <c r="AT9" s="378" t="s">
        <v>29</v>
      </c>
      <c r="AU9" s="385" t="s">
        <v>191</v>
      </c>
      <c r="AV9" s="385" t="s">
        <v>207</v>
      </c>
      <c r="AW9" s="385" t="s">
        <v>208</v>
      </c>
      <c r="AX9" s="434" t="s">
        <v>259</v>
      </c>
      <c r="AY9" s="435"/>
      <c r="AZ9" s="435"/>
      <c r="BA9" s="435"/>
      <c r="BB9" s="435"/>
      <c r="BC9" s="436"/>
      <c r="BD9" s="385"/>
      <c r="BE9" s="263"/>
    </row>
    <row r="10" spans="1:57" s="267" customFormat="1" ht="16.5">
      <c r="A10" s="379"/>
      <c r="B10" s="379"/>
      <c r="C10" s="385"/>
      <c r="D10" s="385"/>
      <c r="E10" s="385"/>
      <c r="F10" s="385" t="s">
        <v>9</v>
      </c>
      <c r="G10" s="385"/>
      <c r="H10" s="385"/>
      <c r="I10" s="424" t="s">
        <v>234</v>
      </c>
      <c r="J10" s="424"/>
      <c r="K10" s="379"/>
      <c r="L10" s="379"/>
      <c r="M10" s="385"/>
      <c r="N10" s="385"/>
      <c r="O10" s="385"/>
      <c r="P10" s="385" t="s">
        <v>269</v>
      </c>
      <c r="Q10" s="385"/>
      <c r="R10" s="385"/>
      <c r="S10" s="425" t="s">
        <v>234</v>
      </c>
      <c r="T10" s="426"/>
      <c r="U10" s="427"/>
      <c r="V10" s="385"/>
      <c r="W10" s="265"/>
      <c r="X10" s="265"/>
      <c r="Y10" s="266"/>
      <c r="Z10" s="266"/>
      <c r="AA10" s="266"/>
      <c r="AB10" s="266"/>
      <c r="AC10" s="266"/>
      <c r="AD10" s="266"/>
      <c r="AE10" s="266"/>
      <c r="AF10" s="266"/>
      <c r="AG10" s="266"/>
      <c r="AH10" s="370"/>
      <c r="AI10" s="370"/>
      <c r="AJ10" s="415"/>
      <c r="AK10" s="415"/>
      <c r="AL10" s="415"/>
      <c r="AM10" s="415" t="s">
        <v>269</v>
      </c>
      <c r="AN10" s="415"/>
      <c r="AO10" s="415"/>
      <c r="AP10" s="416" t="s">
        <v>234</v>
      </c>
      <c r="AQ10" s="417"/>
      <c r="AR10" s="418"/>
      <c r="AS10" s="379"/>
      <c r="AT10" s="379"/>
      <c r="AU10" s="385"/>
      <c r="AV10" s="385"/>
      <c r="AW10" s="385"/>
      <c r="AX10" s="385" t="s">
        <v>269</v>
      </c>
      <c r="AY10" s="385"/>
      <c r="AZ10" s="385"/>
      <c r="BA10" s="425" t="s">
        <v>234</v>
      </c>
      <c r="BB10" s="426"/>
      <c r="BC10" s="427"/>
      <c r="BD10" s="385"/>
      <c r="BE10" s="263"/>
    </row>
    <row r="11" spans="1:57" s="215" customFormat="1" ht="27" customHeight="1">
      <c r="A11" s="379"/>
      <c r="B11" s="379"/>
      <c r="C11" s="385"/>
      <c r="D11" s="385"/>
      <c r="E11" s="385"/>
      <c r="F11" s="385"/>
      <c r="G11" s="385"/>
      <c r="H11" s="385"/>
      <c r="I11" s="424"/>
      <c r="J11" s="424"/>
      <c r="K11" s="379"/>
      <c r="L11" s="379"/>
      <c r="M11" s="385"/>
      <c r="N11" s="385"/>
      <c r="O11" s="385"/>
      <c r="P11" s="385"/>
      <c r="Q11" s="385"/>
      <c r="R11" s="385"/>
      <c r="S11" s="428"/>
      <c r="T11" s="429"/>
      <c r="U11" s="430"/>
      <c r="V11" s="385"/>
      <c r="W11" s="436" t="s">
        <v>3</v>
      </c>
      <c r="X11" s="385" t="s">
        <v>3</v>
      </c>
      <c r="Y11" s="437"/>
      <c r="Z11" s="214"/>
      <c r="AA11" s="214"/>
      <c r="AB11" s="214"/>
      <c r="AC11" s="214"/>
      <c r="AD11" s="268" t="e">
        <f>#REF!+#REF!+#REF!+#REF!+#REF!+#REF!+#REF!+#REF!+#REF!+#REF!</f>
        <v>#REF!</v>
      </c>
      <c r="AE11" s="214"/>
      <c r="AF11" s="214"/>
      <c r="AG11" s="214"/>
      <c r="AH11" s="370"/>
      <c r="AI11" s="370"/>
      <c r="AJ11" s="415"/>
      <c r="AK11" s="415"/>
      <c r="AL11" s="415"/>
      <c r="AM11" s="415"/>
      <c r="AN11" s="415"/>
      <c r="AO11" s="415"/>
      <c r="AP11" s="419"/>
      <c r="AQ11" s="420"/>
      <c r="AR11" s="421"/>
      <c r="AS11" s="379"/>
      <c r="AT11" s="379"/>
      <c r="AU11" s="385"/>
      <c r="AV11" s="385"/>
      <c r="AW11" s="385"/>
      <c r="AX11" s="385"/>
      <c r="AY11" s="385"/>
      <c r="AZ11" s="385"/>
      <c r="BA11" s="428"/>
      <c r="BB11" s="429"/>
      <c r="BC11" s="430"/>
      <c r="BD11" s="385"/>
      <c r="BE11" s="263"/>
    </row>
    <row r="12" spans="1:57" s="215" customFormat="1" ht="16.5">
      <c r="A12" s="379"/>
      <c r="B12" s="379"/>
      <c r="C12" s="385"/>
      <c r="D12" s="385"/>
      <c r="E12" s="385"/>
      <c r="F12" s="385" t="s">
        <v>123</v>
      </c>
      <c r="G12" s="385" t="s">
        <v>10</v>
      </c>
      <c r="H12" s="385" t="s">
        <v>73</v>
      </c>
      <c r="I12" s="424" t="s">
        <v>195</v>
      </c>
      <c r="J12" s="424" t="s">
        <v>73</v>
      </c>
      <c r="K12" s="379"/>
      <c r="L12" s="379"/>
      <c r="M12" s="385"/>
      <c r="N12" s="385"/>
      <c r="O12" s="385"/>
      <c r="P12" s="385" t="s">
        <v>123</v>
      </c>
      <c r="Q12" s="385" t="s">
        <v>267</v>
      </c>
      <c r="R12" s="385" t="s">
        <v>268</v>
      </c>
      <c r="S12" s="424" t="s">
        <v>12</v>
      </c>
      <c r="T12" s="424" t="s">
        <v>15</v>
      </c>
      <c r="U12" s="424"/>
      <c r="V12" s="385"/>
      <c r="W12" s="436"/>
      <c r="X12" s="385"/>
      <c r="Y12" s="437"/>
      <c r="Z12" s="214"/>
      <c r="AA12" s="269"/>
      <c r="AB12" s="214"/>
      <c r="AC12" s="214"/>
      <c r="AD12" s="268" t="e">
        <f>#REF!+#REF!+#REF!+#REF!</f>
        <v>#REF!</v>
      </c>
      <c r="AE12" s="214"/>
      <c r="AF12" s="214"/>
      <c r="AG12" s="214"/>
      <c r="AH12" s="370"/>
      <c r="AI12" s="370"/>
      <c r="AJ12" s="415"/>
      <c r="AK12" s="415"/>
      <c r="AL12" s="415"/>
      <c r="AM12" s="415" t="s">
        <v>123</v>
      </c>
      <c r="AN12" s="415" t="s">
        <v>267</v>
      </c>
      <c r="AO12" s="415" t="s">
        <v>268</v>
      </c>
      <c r="AP12" s="423" t="s">
        <v>12</v>
      </c>
      <c r="AQ12" s="423" t="s">
        <v>15</v>
      </c>
      <c r="AR12" s="423"/>
      <c r="AS12" s="379"/>
      <c r="AT12" s="379"/>
      <c r="AU12" s="385"/>
      <c r="AV12" s="385"/>
      <c r="AW12" s="385"/>
      <c r="AX12" s="385" t="s">
        <v>123</v>
      </c>
      <c r="AY12" s="438" t="s">
        <v>371</v>
      </c>
      <c r="AZ12" s="438" t="s">
        <v>372</v>
      </c>
      <c r="BA12" s="440" t="s">
        <v>12</v>
      </c>
      <c r="BB12" s="424" t="s">
        <v>15</v>
      </c>
      <c r="BC12" s="424"/>
      <c r="BD12" s="385"/>
      <c r="BE12" s="263"/>
    </row>
    <row r="13" spans="1:57" s="215" customFormat="1" ht="95.25" customHeight="1">
      <c r="A13" s="380"/>
      <c r="B13" s="380"/>
      <c r="C13" s="385"/>
      <c r="D13" s="385"/>
      <c r="E13" s="385"/>
      <c r="F13" s="385"/>
      <c r="G13" s="385"/>
      <c r="H13" s="385"/>
      <c r="I13" s="424"/>
      <c r="J13" s="424"/>
      <c r="K13" s="380"/>
      <c r="L13" s="380"/>
      <c r="M13" s="385"/>
      <c r="N13" s="385"/>
      <c r="O13" s="385"/>
      <c r="P13" s="385"/>
      <c r="Q13" s="385"/>
      <c r="R13" s="385"/>
      <c r="S13" s="424"/>
      <c r="T13" s="264" t="s">
        <v>266</v>
      </c>
      <c r="U13" s="264" t="s">
        <v>282</v>
      </c>
      <c r="V13" s="385"/>
      <c r="W13" s="436"/>
      <c r="X13" s="385"/>
      <c r="Y13" s="437"/>
      <c r="Z13" s="214"/>
      <c r="AA13" s="214"/>
      <c r="AB13" s="214"/>
      <c r="AC13" s="214"/>
      <c r="AD13" s="214"/>
      <c r="AE13" s="214"/>
      <c r="AF13" s="214"/>
      <c r="AG13" s="214"/>
      <c r="AH13" s="371"/>
      <c r="AI13" s="371"/>
      <c r="AJ13" s="415"/>
      <c r="AK13" s="415"/>
      <c r="AL13" s="415"/>
      <c r="AM13" s="415"/>
      <c r="AN13" s="415"/>
      <c r="AO13" s="415"/>
      <c r="AP13" s="423"/>
      <c r="AQ13" s="326" t="s">
        <v>266</v>
      </c>
      <c r="AR13" s="326" t="s">
        <v>282</v>
      </c>
      <c r="AS13" s="380"/>
      <c r="AT13" s="380"/>
      <c r="AU13" s="385"/>
      <c r="AV13" s="385"/>
      <c r="AW13" s="385"/>
      <c r="AX13" s="385"/>
      <c r="AY13" s="439"/>
      <c r="AZ13" s="439"/>
      <c r="BA13" s="440"/>
      <c r="BB13" s="264" t="s">
        <v>266</v>
      </c>
      <c r="BC13" s="264" t="s">
        <v>282</v>
      </c>
      <c r="BD13" s="385"/>
      <c r="BE13" s="263"/>
    </row>
    <row r="14" spans="1:85" s="267" customFormat="1" ht="68.25">
      <c r="A14" s="225"/>
      <c r="B14" s="225" t="s">
        <v>237</v>
      </c>
      <c r="C14" s="225"/>
      <c r="D14" s="225"/>
      <c r="E14" s="225"/>
      <c r="F14" s="264"/>
      <c r="G14" s="270"/>
      <c r="H14" s="270"/>
      <c r="I14" s="270">
        <f>I15+I37+I90</f>
        <v>18062</v>
      </c>
      <c r="J14" s="270">
        <f>J15+J37+J90</f>
        <v>18062</v>
      </c>
      <c r="K14" s="225"/>
      <c r="L14" s="225" t="s">
        <v>313</v>
      </c>
      <c r="M14" s="225"/>
      <c r="N14" s="225"/>
      <c r="O14" s="225"/>
      <c r="P14" s="264"/>
      <c r="Q14" s="270"/>
      <c r="R14" s="270"/>
      <c r="S14" s="270">
        <f>S15+S37+S90+S96+S102</f>
        <v>22957</v>
      </c>
      <c r="T14" s="270">
        <f>T15+T37+T90</f>
        <v>0</v>
      </c>
      <c r="U14" s="270"/>
      <c r="V14" s="271"/>
      <c r="W14" s="272"/>
      <c r="X14" s="272"/>
      <c r="Y14" s="266"/>
      <c r="Z14" s="266"/>
      <c r="AA14" s="266"/>
      <c r="AB14" s="266"/>
      <c r="AC14" s="266"/>
      <c r="AD14" s="266"/>
      <c r="AE14" s="266"/>
      <c r="AF14" s="266"/>
      <c r="AG14" s="266"/>
      <c r="AH14" s="239"/>
      <c r="AI14" s="239" t="s">
        <v>313</v>
      </c>
      <c r="AJ14" s="239"/>
      <c r="AK14" s="239"/>
      <c r="AL14" s="239"/>
      <c r="AM14" s="326"/>
      <c r="AN14" s="327"/>
      <c r="AO14" s="327"/>
      <c r="AP14" s="327">
        <f>AP15+AP37+AP90+AP96+AP102</f>
        <v>45080.827989</v>
      </c>
      <c r="AQ14" s="327">
        <f>AQ15+AQ37+AQ90</f>
        <v>0</v>
      </c>
      <c r="AR14" s="327"/>
      <c r="AS14" s="225"/>
      <c r="AT14" s="225" t="s">
        <v>313</v>
      </c>
      <c r="AU14" s="225"/>
      <c r="AV14" s="225"/>
      <c r="AW14" s="225"/>
      <c r="AX14" s="264"/>
      <c r="AY14" s="352"/>
      <c r="AZ14" s="352"/>
      <c r="BA14" s="352">
        <f>BA15+BA37+BA90+BA96+BA102</f>
        <v>53897.37338899999</v>
      </c>
      <c r="BB14" s="289">
        <f>BB15+BB37+BB90</f>
        <v>0</v>
      </c>
      <c r="BC14" s="289"/>
      <c r="BD14" s="271" t="s">
        <v>376</v>
      </c>
      <c r="BE14" s="273">
        <f>AP14-S14</f>
        <v>22123.827988999998</v>
      </c>
      <c r="CG14" s="345">
        <f>BA14-AP14</f>
        <v>8816.545399999995</v>
      </c>
    </row>
    <row r="15" spans="1:85" s="267" customFormat="1" ht="39.75" customHeight="1">
      <c r="A15" s="225" t="s">
        <v>4</v>
      </c>
      <c r="B15" s="229" t="s">
        <v>201</v>
      </c>
      <c r="C15" s="225"/>
      <c r="D15" s="225"/>
      <c r="E15" s="225"/>
      <c r="F15" s="264"/>
      <c r="G15" s="270"/>
      <c r="H15" s="270"/>
      <c r="I15" s="270">
        <f>I16+I24+I31</f>
        <v>11056</v>
      </c>
      <c r="J15" s="270">
        <f>J16+J24+J31</f>
        <v>11056</v>
      </c>
      <c r="K15" s="225" t="s">
        <v>4</v>
      </c>
      <c r="L15" s="229" t="s">
        <v>201</v>
      </c>
      <c r="M15" s="225"/>
      <c r="N15" s="225"/>
      <c r="O15" s="225"/>
      <c r="P15" s="264"/>
      <c r="Q15" s="270"/>
      <c r="R15" s="270"/>
      <c r="S15" s="270">
        <f>S16+S24+S31</f>
        <v>11056</v>
      </c>
      <c r="T15" s="270">
        <f>T16+T24+T31</f>
        <v>0</v>
      </c>
      <c r="U15" s="270"/>
      <c r="V15" s="271"/>
      <c r="W15" s="272"/>
      <c r="X15" s="272"/>
      <c r="Y15" s="266"/>
      <c r="Z15" s="266"/>
      <c r="AA15" s="266"/>
      <c r="AB15" s="266"/>
      <c r="AC15" s="266"/>
      <c r="AD15" s="266"/>
      <c r="AE15" s="266"/>
      <c r="AF15" s="266"/>
      <c r="AG15" s="266"/>
      <c r="AH15" s="239" t="s">
        <v>4</v>
      </c>
      <c r="AI15" s="241" t="s">
        <v>201</v>
      </c>
      <c r="AJ15" s="239"/>
      <c r="AK15" s="239"/>
      <c r="AL15" s="239"/>
      <c r="AM15" s="326"/>
      <c r="AN15" s="327"/>
      <c r="AO15" s="327"/>
      <c r="AP15" s="327">
        <f>AP16+AP24+AP31</f>
        <v>11056</v>
      </c>
      <c r="AQ15" s="327">
        <f>AQ16+AQ24+AQ31</f>
        <v>0</v>
      </c>
      <c r="AR15" s="327"/>
      <c r="AS15" s="225" t="s">
        <v>4</v>
      </c>
      <c r="AT15" s="229" t="s">
        <v>201</v>
      </c>
      <c r="AU15" s="225"/>
      <c r="AV15" s="225"/>
      <c r="AW15" s="225"/>
      <c r="AX15" s="264"/>
      <c r="AY15" s="352"/>
      <c r="AZ15" s="352"/>
      <c r="BA15" s="352">
        <f>BA16+BA24+BA31</f>
        <v>11056</v>
      </c>
      <c r="BB15" s="289">
        <f>BB16+BB24+BB31</f>
        <v>0</v>
      </c>
      <c r="BC15" s="289"/>
      <c r="BD15" s="271"/>
      <c r="BE15" s="273">
        <f aca="true" t="shared" si="0" ref="BE15:BE85">AP15-S15</f>
        <v>0</v>
      </c>
      <c r="CG15" s="345">
        <f aca="true" t="shared" si="1" ref="CG15:CG78">BA15-AP15</f>
        <v>0</v>
      </c>
    </row>
    <row r="16" spans="1:85" s="215" customFormat="1" ht="49.5">
      <c r="A16" s="225">
        <v>1</v>
      </c>
      <c r="B16" s="229" t="s">
        <v>202</v>
      </c>
      <c r="C16" s="225"/>
      <c r="D16" s="225"/>
      <c r="E16" s="225"/>
      <c r="F16" s="264"/>
      <c r="G16" s="270"/>
      <c r="H16" s="270"/>
      <c r="I16" s="270">
        <f>I17</f>
        <v>5926</v>
      </c>
      <c r="J16" s="270">
        <f>J17</f>
        <v>5926</v>
      </c>
      <c r="K16" s="225">
        <v>1</v>
      </c>
      <c r="L16" s="229" t="s">
        <v>202</v>
      </c>
      <c r="M16" s="225"/>
      <c r="N16" s="225"/>
      <c r="O16" s="225"/>
      <c r="P16" s="264"/>
      <c r="Q16" s="270"/>
      <c r="R16" s="270"/>
      <c r="S16" s="270">
        <f>S17</f>
        <v>5926</v>
      </c>
      <c r="T16" s="270">
        <f>T17</f>
        <v>0</v>
      </c>
      <c r="U16" s="270"/>
      <c r="V16" s="271"/>
      <c r="W16" s="272"/>
      <c r="X16" s="272"/>
      <c r="Y16" s="214" t="s">
        <v>130</v>
      </c>
      <c r="Z16" s="214"/>
      <c r="AA16" s="214"/>
      <c r="AB16" s="214"/>
      <c r="AC16" s="214"/>
      <c r="AD16" s="214"/>
      <c r="AE16" s="214"/>
      <c r="AF16" s="214"/>
      <c r="AG16" s="214"/>
      <c r="AH16" s="239">
        <v>1</v>
      </c>
      <c r="AI16" s="241" t="s">
        <v>202</v>
      </c>
      <c r="AJ16" s="239"/>
      <c r="AK16" s="239"/>
      <c r="AL16" s="239"/>
      <c r="AM16" s="326"/>
      <c r="AN16" s="327"/>
      <c r="AO16" s="327"/>
      <c r="AP16" s="327">
        <f>AP17</f>
        <v>5926</v>
      </c>
      <c r="AQ16" s="327">
        <f>AQ17</f>
        <v>0</v>
      </c>
      <c r="AR16" s="327"/>
      <c r="AS16" s="225">
        <v>1</v>
      </c>
      <c r="AT16" s="229" t="s">
        <v>202</v>
      </c>
      <c r="AU16" s="225"/>
      <c r="AV16" s="225"/>
      <c r="AW16" s="225"/>
      <c r="AX16" s="264"/>
      <c r="AY16" s="352"/>
      <c r="AZ16" s="352"/>
      <c r="BA16" s="352">
        <f>BA17</f>
        <v>5926</v>
      </c>
      <c r="BB16" s="289">
        <f>BB17</f>
        <v>0</v>
      </c>
      <c r="BC16" s="289"/>
      <c r="BD16" s="271"/>
      <c r="BE16" s="273">
        <f t="shared" si="0"/>
        <v>0</v>
      </c>
      <c r="CG16" s="345">
        <f t="shared" si="1"/>
        <v>0</v>
      </c>
    </row>
    <row r="17" spans="1:85" s="215" customFormat="1" ht="16.5">
      <c r="A17" s="274" t="s">
        <v>27</v>
      </c>
      <c r="B17" s="229" t="s">
        <v>157</v>
      </c>
      <c r="C17" s="225"/>
      <c r="D17" s="225"/>
      <c r="E17" s="225"/>
      <c r="F17" s="264"/>
      <c r="G17" s="270"/>
      <c r="H17" s="270"/>
      <c r="I17" s="270">
        <f>I18</f>
        <v>5926</v>
      </c>
      <c r="J17" s="270">
        <f>J18</f>
        <v>5926</v>
      </c>
      <c r="K17" s="274" t="s">
        <v>27</v>
      </c>
      <c r="L17" s="229" t="s">
        <v>157</v>
      </c>
      <c r="M17" s="225"/>
      <c r="N17" s="225"/>
      <c r="O17" s="225"/>
      <c r="P17" s="264"/>
      <c r="Q17" s="270"/>
      <c r="R17" s="270"/>
      <c r="S17" s="270">
        <f>S18</f>
        <v>5926</v>
      </c>
      <c r="T17" s="270">
        <f>T18</f>
        <v>0</v>
      </c>
      <c r="U17" s="270"/>
      <c r="V17" s="271"/>
      <c r="W17" s="272"/>
      <c r="X17" s="272"/>
      <c r="Y17" s="214"/>
      <c r="Z17" s="214"/>
      <c r="AA17" s="214"/>
      <c r="AB17" s="214"/>
      <c r="AC17" s="214"/>
      <c r="AD17" s="214"/>
      <c r="AE17" s="214"/>
      <c r="AF17" s="214"/>
      <c r="AG17" s="214"/>
      <c r="AH17" s="328" t="s">
        <v>27</v>
      </c>
      <c r="AI17" s="241" t="s">
        <v>157</v>
      </c>
      <c r="AJ17" s="239"/>
      <c r="AK17" s="239"/>
      <c r="AL17" s="239"/>
      <c r="AM17" s="326"/>
      <c r="AN17" s="327"/>
      <c r="AO17" s="327"/>
      <c r="AP17" s="327">
        <f>AP18</f>
        <v>5926</v>
      </c>
      <c r="AQ17" s="327">
        <f>AQ18</f>
        <v>0</v>
      </c>
      <c r="AR17" s="327"/>
      <c r="AS17" s="274" t="s">
        <v>27</v>
      </c>
      <c r="AT17" s="229" t="s">
        <v>157</v>
      </c>
      <c r="AU17" s="225"/>
      <c r="AV17" s="225"/>
      <c r="AW17" s="225"/>
      <c r="AX17" s="264"/>
      <c r="AY17" s="352"/>
      <c r="AZ17" s="352"/>
      <c r="BA17" s="352">
        <f>BA18</f>
        <v>5926</v>
      </c>
      <c r="BB17" s="289">
        <f>BB18</f>
        <v>0</v>
      </c>
      <c r="BC17" s="289"/>
      <c r="BD17" s="271"/>
      <c r="BE17" s="273">
        <f t="shared" si="0"/>
        <v>0</v>
      </c>
      <c r="CG17" s="345">
        <f t="shared" si="1"/>
        <v>0</v>
      </c>
    </row>
    <row r="18" spans="1:85" s="215" customFormat="1" ht="16.5">
      <c r="A18" s="225" t="s">
        <v>16</v>
      </c>
      <c r="B18" s="229" t="s">
        <v>251</v>
      </c>
      <c r="C18" s="225"/>
      <c r="D18" s="225"/>
      <c r="E18" s="225"/>
      <c r="F18" s="264"/>
      <c r="G18" s="270"/>
      <c r="H18" s="270"/>
      <c r="I18" s="270">
        <f>I21+I22+I23</f>
        <v>5926</v>
      </c>
      <c r="J18" s="270">
        <f>J21+J22+J23</f>
        <v>5926</v>
      </c>
      <c r="K18" s="225" t="s">
        <v>16</v>
      </c>
      <c r="L18" s="229" t="s">
        <v>251</v>
      </c>
      <c r="M18" s="225"/>
      <c r="N18" s="225"/>
      <c r="O18" s="225"/>
      <c r="P18" s="264"/>
      <c r="Q18" s="270"/>
      <c r="R18" s="270"/>
      <c r="S18" s="270">
        <f>S19+S20</f>
        <v>5926</v>
      </c>
      <c r="T18" s="270">
        <f>SUM(T21:T23)</f>
        <v>0</v>
      </c>
      <c r="U18" s="270"/>
      <c r="V18" s="271"/>
      <c r="W18" s="272"/>
      <c r="X18" s="272"/>
      <c r="Y18" s="214"/>
      <c r="Z18" s="214"/>
      <c r="AA18" s="214"/>
      <c r="AB18" s="214"/>
      <c r="AC18" s="214"/>
      <c r="AD18" s="214"/>
      <c r="AE18" s="214"/>
      <c r="AF18" s="214"/>
      <c r="AG18" s="214"/>
      <c r="AH18" s="239" t="s">
        <v>16</v>
      </c>
      <c r="AI18" s="241" t="s">
        <v>251</v>
      </c>
      <c r="AJ18" s="239"/>
      <c r="AK18" s="239"/>
      <c r="AL18" s="239"/>
      <c r="AM18" s="326"/>
      <c r="AN18" s="327"/>
      <c r="AO18" s="327"/>
      <c r="AP18" s="327">
        <f>AP19+AP20</f>
        <v>5926</v>
      </c>
      <c r="AQ18" s="327">
        <f>SUM(AQ21:AQ23)</f>
        <v>0</v>
      </c>
      <c r="AR18" s="327"/>
      <c r="AS18" s="225" t="s">
        <v>16</v>
      </c>
      <c r="AT18" s="229" t="s">
        <v>251</v>
      </c>
      <c r="AU18" s="225"/>
      <c r="AV18" s="225"/>
      <c r="AW18" s="225"/>
      <c r="AX18" s="264"/>
      <c r="AY18" s="352"/>
      <c r="AZ18" s="352"/>
      <c r="BA18" s="352">
        <f>BA19+BA20</f>
        <v>5926</v>
      </c>
      <c r="BB18" s="289">
        <f>SUM(BB21:BB23)</f>
        <v>0</v>
      </c>
      <c r="BC18" s="289"/>
      <c r="BD18" s="271"/>
      <c r="BE18" s="273">
        <f t="shared" si="0"/>
        <v>0</v>
      </c>
      <c r="CG18" s="345">
        <f t="shared" si="1"/>
        <v>0</v>
      </c>
    </row>
    <row r="19" spans="1:85" s="215" customFormat="1" ht="16.5">
      <c r="A19" s="225" t="s">
        <v>285</v>
      </c>
      <c r="B19" s="229" t="s">
        <v>283</v>
      </c>
      <c r="C19" s="225"/>
      <c r="D19" s="225"/>
      <c r="E19" s="225"/>
      <c r="F19" s="264"/>
      <c r="G19" s="270"/>
      <c r="H19" s="270"/>
      <c r="I19" s="270">
        <v>0</v>
      </c>
      <c r="J19" s="275"/>
      <c r="K19" s="225" t="s">
        <v>285</v>
      </c>
      <c r="L19" s="229" t="s">
        <v>283</v>
      </c>
      <c r="M19" s="225"/>
      <c r="N19" s="225"/>
      <c r="O19" s="225"/>
      <c r="P19" s="264"/>
      <c r="Q19" s="270"/>
      <c r="R19" s="270"/>
      <c r="S19" s="270">
        <v>0</v>
      </c>
      <c r="T19" s="270"/>
      <c r="U19" s="270"/>
      <c r="V19" s="271"/>
      <c r="W19" s="272"/>
      <c r="X19" s="272"/>
      <c r="Y19" s="214"/>
      <c r="Z19" s="214"/>
      <c r="AA19" s="214"/>
      <c r="AB19" s="214"/>
      <c r="AC19" s="214"/>
      <c r="AD19" s="214"/>
      <c r="AE19" s="214"/>
      <c r="AF19" s="214"/>
      <c r="AG19" s="214"/>
      <c r="AH19" s="239" t="s">
        <v>285</v>
      </c>
      <c r="AI19" s="241" t="s">
        <v>283</v>
      </c>
      <c r="AJ19" s="239"/>
      <c r="AK19" s="239"/>
      <c r="AL19" s="239"/>
      <c r="AM19" s="326"/>
      <c r="AN19" s="327"/>
      <c r="AO19" s="327"/>
      <c r="AP19" s="327">
        <v>0</v>
      </c>
      <c r="AQ19" s="327"/>
      <c r="AR19" s="327"/>
      <c r="AS19" s="225" t="s">
        <v>285</v>
      </c>
      <c r="AT19" s="229" t="s">
        <v>283</v>
      </c>
      <c r="AU19" s="225"/>
      <c r="AV19" s="225"/>
      <c r="AW19" s="225"/>
      <c r="AX19" s="264"/>
      <c r="AY19" s="352"/>
      <c r="AZ19" s="352"/>
      <c r="BA19" s="352">
        <v>0</v>
      </c>
      <c r="BB19" s="289"/>
      <c r="BC19" s="289"/>
      <c r="BD19" s="271"/>
      <c r="BE19" s="273">
        <f t="shared" si="0"/>
        <v>0</v>
      </c>
      <c r="CG19" s="345">
        <f t="shared" si="1"/>
        <v>0</v>
      </c>
    </row>
    <row r="20" spans="1:85" s="215" customFormat="1" ht="38.25" customHeight="1">
      <c r="A20" s="225" t="s">
        <v>286</v>
      </c>
      <c r="B20" s="229" t="s">
        <v>284</v>
      </c>
      <c r="C20" s="225"/>
      <c r="D20" s="225"/>
      <c r="E20" s="225"/>
      <c r="F20" s="264"/>
      <c r="G20" s="270"/>
      <c r="H20" s="270"/>
      <c r="I20" s="270"/>
      <c r="J20" s="275"/>
      <c r="K20" s="225" t="s">
        <v>286</v>
      </c>
      <c r="L20" s="229" t="s">
        <v>284</v>
      </c>
      <c r="M20" s="225"/>
      <c r="N20" s="225"/>
      <c r="O20" s="225"/>
      <c r="P20" s="264"/>
      <c r="Q20" s="270"/>
      <c r="R20" s="270"/>
      <c r="S20" s="270">
        <f>SUM(S21:S23)</f>
        <v>5926</v>
      </c>
      <c r="T20" s="270"/>
      <c r="U20" s="270"/>
      <c r="V20" s="271"/>
      <c r="W20" s="272"/>
      <c r="X20" s="272"/>
      <c r="Y20" s="214"/>
      <c r="Z20" s="214"/>
      <c r="AA20" s="214"/>
      <c r="AB20" s="214"/>
      <c r="AC20" s="214"/>
      <c r="AD20" s="214"/>
      <c r="AE20" s="214"/>
      <c r="AF20" s="214"/>
      <c r="AG20" s="214"/>
      <c r="AH20" s="239" t="s">
        <v>286</v>
      </c>
      <c r="AI20" s="241" t="s">
        <v>284</v>
      </c>
      <c r="AJ20" s="239"/>
      <c r="AK20" s="239"/>
      <c r="AL20" s="239"/>
      <c r="AM20" s="326"/>
      <c r="AN20" s="327"/>
      <c r="AO20" s="327"/>
      <c r="AP20" s="327">
        <f>SUM(AP21:AP23)</f>
        <v>5926</v>
      </c>
      <c r="AQ20" s="327"/>
      <c r="AR20" s="327"/>
      <c r="AS20" s="225" t="s">
        <v>286</v>
      </c>
      <c r="AT20" s="229" t="s">
        <v>284</v>
      </c>
      <c r="AU20" s="225"/>
      <c r="AV20" s="225"/>
      <c r="AW20" s="225"/>
      <c r="AX20" s="264"/>
      <c r="AY20" s="352"/>
      <c r="AZ20" s="352"/>
      <c r="BA20" s="352">
        <f>SUM(BA21:BA23)</f>
        <v>5926</v>
      </c>
      <c r="BB20" s="289"/>
      <c r="BC20" s="289"/>
      <c r="BD20" s="271"/>
      <c r="BE20" s="273">
        <f t="shared" si="0"/>
        <v>0</v>
      </c>
      <c r="CG20" s="345">
        <f t="shared" si="1"/>
        <v>0</v>
      </c>
    </row>
    <row r="21" spans="1:85" s="215" customFormat="1" ht="49.5">
      <c r="A21" s="276" t="s">
        <v>5</v>
      </c>
      <c r="B21" s="221" t="s">
        <v>194</v>
      </c>
      <c r="C21" s="277" t="s">
        <v>35</v>
      </c>
      <c r="D21" s="277" t="s">
        <v>44</v>
      </c>
      <c r="E21" s="276" t="s">
        <v>256</v>
      </c>
      <c r="F21" s="277" t="s">
        <v>215</v>
      </c>
      <c r="G21" s="278">
        <v>4500</v>
      </c>
      <c r="H21" s="278">
        <v>4500</v>
      </c>
      <c r="I21" s="275">
        <v>1000</v>
      </c>
      <c r="J21" s="275">
        <v>1000</v>
      </c>
      <c r="K21" s="276" t="s">
        <v>5</v>
      </c>
      <c r="L21" s="221" t="s">
        <v>194</v>
      </c>
      <c r="M21" s="277" t="s">
        <v>35</v>
      </c>
      <c r="N21" s="277" t="s">
        <v>44</v>
      </c>
      <c r="O21" s="277" t="s">
        <v>271</v>
      </c>
      <c r="P21" s="277" t="s">
        <v>314</v>
      </c>
      <c r="Q21" s="278">
        <v>4154.703766</v>
      </c>
      <c r="R21" s="278">
        <v>4154.703766</v>
      </c>
      <c r="S21" s="275">
        <v>1000</v>
      </c>
      <c r="T21" s="275"/>
      <c r="U21" s="275"/>
      <c r="V21" s="279"/>
      <c r="W21" s="280"/>
      <c r="X21" s="280"/>
      <c r="Y21" s="214"/>
      <c r="Z21" s="214"/>
      <c r="AA21" s="214"/>
      <c r="AB21" s="214"/>
      <c r="AC21" s="214"/>
      <c r="AD21" s="214"/>
      <c r="AE21" s="214"/>
      <c r="AF21" s="214"/>
      <c r="AG21" s="214"/>
      <c r="AH21" s="329" t="s">
        <v>5</v>
      </c>
      <c r="AI21" s="244" t="s">
        <v>194</v>
      </c>
      <c r="AJ21" s="160" t="s">
        <v>35</v>
      </c>
      <c r="AK21" s="160" t="s">
        <v>44</v>
      </c>
      <c r="AL21" s="160" t="s">
        <v>271</v>
      </c>
      <c r="AM21" s="160" t="s">
        <v>314</v>
      </c>
      <c r="AN21" s="330">
        <v>4154.703766</v>
      </c>
      <c r="AO21" s="330">
        <v>4154.703766</v>
      </c>
      <c r="AP21" s="331">
        <v>1000</v>
      </c>
      <c r="AQ21" s="331"/>
      <c r="AR21" s="331"/>
      <c r="AS21" s="276" t="s">
        <v>5</v>
      </c>
      <c r="AT21" s="221" t="s">
        <v>194</v>
      </c>
      <c r="AU21" s="277" t="s">
        <v>35</v>
      </c>
      <c r="AV21" s="277" t="s">
        <v>44</v>
      </c>
      <c r="AW21" s="277" t="s">
        <v>271</v>
      </c>
      <c r="AX21" s="277" t="s">
        <v>314</v>
      </c>
      <c r="AY21" s="233">
        <v>4154.703766</v>
      </c>
      <c r="AZ21" s="233">
        <v>4154.703766</v>
      </c>
      <c r="BA21" s="353">
        <v>1000</v>
      </c>
      <c r="BB21" s="294"/>
      <c r="BC21" s="294"/>
      <c r="BD21" s="279"/>
      <c r="BE21" s="273">
        <f t="shared" si="0"/>
        <v>0</v>
      </c>
      <c r="BI21" s="281"/>
      <c r="CG21" s="345">
        <f t="shared" si="1"/>
        <v>0</v>
      </c>
    </row>
    <row r="22" spans="1:85" s="215" customFormat="1" ht="49.5">
      <c r="A22" s="276" t="s">
        <v>5</v>
      </c>
      <c r="B22" s="221" t="s">
        <v>306</v>
      </c>
      <c r="C22" s="277" t="s">
        <v>35</v>
      </c>
      <c r="D22" s="277" t="s">
        <v>44</v>
      </c>
      <c r="E22" s="276" t="s">
        <v>256</v>
      </c>
      <c r="F22" s="277" t="s">
        <v>258</v>
      </c>
      <c r="G22" s="278">
        <v>5388.102</v>
      </c>
      <c r="H22" s="278">
        <f>G22</f>
        <v>5388.102</v>
      </c>
      <c r="I22" s="275">
        <v>2108</v>
      </c>
      <c r="J22" s="275">
        <v>2108</v>
      </c>
      <c r="K22" s="276" t="s">
        <v>5</v>
      </c>
      <c r="L22" s="221" t="s">
        <v>306</v>
      </c>
      <c r="M22" s="277" t="s">
        <v>35</v>
      </c>
      <c r="N22" s="277" t="s">
        <v>44</v>
      </c>
      <c r="O22" s="277" t="s">
        <v>271</v>
      </c>
      <c r="P22" s="277" t="s">
        <v>258</v>
      </c>
      <c r="Q22" s="278">
        <v>5388.102</v>
      </c>
      <c r="R22" s="278">
        <f>Q22</f>
        <v>5388.102</v>
      </c>
      <c r="S22" s="275">
        <v>2108</v>
      </c>
      <c r="T22" s="275"/>
      <c r="U22" s="275"/>
      <c r="V22" s="279"/>
      <c r="W22" s="280"/>
      <c r="X22" s="280"/>
      <c r="Y22" s="214"/>
      <c r="Z22" s="214"/>
      <c r="AA22" s="214"/>
      <c r="AB22" s="214"/>
      <c r="AC22" s="214"/>
      <c r="AD22" s="214"/>
      <c r="AE22" s="214"/>
      <c r="AF22" s="214"/>
      <c r="AG22" s="214"/>
      <c r="AH22" s="329" t="s">
        <v>5</v>
      </c>
      <c r="AI22" s="244" t="s">
        <v>342</v>
      </c>
      <c r="AJ22" s="160" t="s">
        <v>35</v>
      </c>
      <c r="AK22" s="160" t="s">
        <v>44</v>
      </c>
      <c r="AL22" s="160" t="s">
        <v>271</v>
      </c>
      <c r="AM22" s="160" t="s">
        <v>258</v>
      </c>
      <c r="AN22" s="330">
        <v>5388.102</v>
      </c>
      <c r="AO22" s="330">
        <f>AN22</f>
        <v>5388.102</v>
      </c>
      <c r="AP22" s="331">
        <v>2108</v>
      </c>
      <c r="AQ22" s="331"/>
      <c r="AR22" s="331"/>
      <c r="AS22" s="276" t="s">
        <v>5</v>
      </c>
      <c r="AT22" s="221" t="s">
        <v>342</v>
      </c>
      <c r="AU22" s="277" t="s">
        <v>35</v>
      </c>
      <c r="AV22" s="277" t="s">
        <v>44</v>
      </c>
      <c r="AW22" s="277" t="s">
        <v>271</v>
      </c>
      <c r="AX22" s="277" t="s">
        <v>258</v>
      </c>
      <c r="AY22" s="233">
        <v>5388.102</v>
      </c>
      <c r="AZ22" s="233">
        <f>AY22</f>
        <v>5388.102</v>
      </c>
      <c r="BA22" s="353">
        <v>2108</v>
      </c>
      <c r="BB22" s="294"/>
      <c r="BC22" s="294"/>
      <c r="BD22" s="279"/>
      <c r="BE22" s="273">
        <f t="shared" si="0"/>
        <v>0</v>
      </c>
      <c r="BI22" s="281"/>
      <c r="CG22" s="345">
        <f t="shared" si="1"/>
        <v>0</v>
      </c>
    </row>
    <row r="23" spans="1:85" s="215" customFormat="1" ht="49.5">
      <c r="A23" s="276" t="s">
        <v>5</v>
      </c>
      <c r="B23" s="221" t="s">
        <v>247</v>
      </c>
      <c r="C23" s="277" t="s">
        <v>35</v>
      </c>
      <c r="D23" s="277" t="s">
        <v>44</v>
      </c>
      <c r="E23" s="276" t="s">
        <v>256</v>
      </c>
      <c r="F23" s="277" t="s">
        <v>248</v>
      </c>
      <c r="G23" s="278">
        <v>3808</v>
      </c>
      <c r="H23" s="278">
        <v>3808</v>
      </c>
      <c r="I23" s="275">
        <v>2818</v>
      </c>
      <c r="J23" s="275">
        <v>2818</v>
      </c>
      <c r="K23" s="276" t="s">
        <v>5</v>
      </c>
      <c r="L23" s="221" t="s">
        <v>247</v>
      </c>
      <c r="M23" s="277" t="s">
        <v>35</v>
      </c>
      <c r="N23" s="277" t="s">
        <v>44</v>
      </c>
      <c r="O23" s="277" t="s">
        <v>271</v>
      </c>
      <c r="P23" s="277" t="s">
        <v>248</v>
      </c>
      <c r="Q23" s="278">
        <v>3808</v>
      </c>
      <c r="R23" s="278">
        <v>3808</v>
      </c>
      <c r="S23" s="275">
        <v>2818</v>
      </c>
      <c r="T23" s="275"/>
      <c r="U23" s="275"/>
      <c r="V23" s="279"/>
      <c r="W23" s="280"/>
      <c r="X23" s="280"/>
      <c r="Y23" s="214"/>
      <c r="Z23" s="214"/>
      <c r="AA23" s="214"/>
      <c r="AB23" s="214"/>
      <c r="AC23" s="214"/>
      <c r="AD23" s="214"/>
      <c r="AE23" s="214"/>
      <c r="AF23" s="214"/>
      <c r="AG23" s="214"/>
      <c r="AH23" s="329" t="s">
        <v>5</v>
      </c>
      <c r="AI23" s="244" t="s">
        <v>343</v>
      </c>
      <c r="AJ23" s="160" t="s">
        <v>35</v>
      </c>
      <c r="AK23" s="160" t="s">
        <v>44</v>
      </c>
      <c r="AL23" s="160" t="s">
        <v>271</v>
      </c>
      <c r="AM23" s="160" t="s">
        <v>248</v>
      </c>
      <c r="AN23" s="330">
        <v>3808</v>
      </c>
      <c r="AO23" s="330">
        <v>3808</v>
      </c>
      <c r="AP23" s="331">
        <v>2818</v>
      </c>
      <c r="AQ23" s="331"/>
      <c r="AR23" s="331"/>
      <c r="AS23" s="276" t="s">
        <v>5</v>
      </c>
      <c r="AT23" s="221" t="s">
        <v>343</v>
      </c>
      <c r="AU23" s="277" t="s">
        <v>35</v>
      </c>
      <c r="AV23" s="277" t="s">
        <v>44</v>
      </c>
      <c r="AW23" s="277" t="s">
        <v>271</v>
      </c>
      <c r="AX23" s="277" t="s">
        <v>248</v>
      </c>
      <c r="AY23" s="233">
        <v>3808</v>
      </c>
      <c r="AZ23" s="233">
        <v>3808</v>
      </c>
      <c r="BA23" s="353">
        <v>2818</v>
      </c>
      <c r="BB23" s="294"/>
      <c r="BC23" s="294"/>
      <c r="BD23" s="279"/>
      <c r="BE23" s="273">
        <f t="shared" si="0"/>
        <v>0</v>
      </c>
      <c r="BI23" s="281"/>
      <c r="CG23" s="345">
        <f t="shared" si="1"/>
        <v>0</v>
      </c>
    </row>
    <row r="24" spans="1:85" s="215" customFormat="1" ht="51">
      <c r="A24" s="225">
        <v>2</v>
      </c>
      <c r="B24" s="229" t="s">
        <v>200</v>
      </c>
      <c r="C24" s="225"/>
      <c r="D24" s="225"/>
      <c r="E24" s="225"/>
      <c r="F24" s="225"/>
      <c r="G24" s="270"/>
      <c r="H24" s="270"/>
      <c r="I24" s="270">
        <f>I25</f>
        <v>2630</v>
      </c>
      <c r="J24" s="270">
        <f>J25</f>
        <v>2630</v>
      </c>
      <c r="K24" s="225">
        <v>2</v>
      </c>
      <c r="L24" s="229" t="s">
        <v>200</v>
      </c>
      <c r="M24" s="225"/>
      <c r="N24" s="225"/>
      <c r="O24" s="225"/>
      <c r="P24" s="225"/>
      <c r="Q24" s="270"/>
      <c r="R24" s="270"/>
      <c r="S24" s="270">
        <f>S25</f>
        <v>2630</v>
      </c>
      <c r="T24" s="270">
        <f>T25</f>
        <v>0</v>
      </c>
      <c r="U24" s="270"/>
      <c r="V24" s="271"/>
      <c r="W24" s="272"/>
      <c r="X24" s="272"/>
      <c r="Y24" s="214" t="s">
        <v>130</v>
      </c>
      <c r="Z24" s="214"/>
      <c r="AA24" s="214"/>
      <c r="AB24" s="214"/>
      <c r="AC24" s="214"/>
      <c r="AD24" s="214"/>
      <c r="AE24" s="214"/>
      <c r="AF24" s="214"/>
      <c r="AG24" s="214"/>
      <c r="AH24" s="239">
        <v>2</v>
      </c>
      <c r="AI24" s="241" t="s">
        <v>200</v>
      </c>
      <c r="AJ24" s="239"/>
      <c r="AK24" s="239"/>
      <c r="AL24" s="239"/>
      <c r="AM24" s="239"/>
      <c r="AN24" s="327"/>
      <c r="AO24" s="327"/>
      <c r="AP24" s="327">
        <f>AP25</f>
        <v>2630</v>
      </c>
      <c r="AQ24" s="327">
        <f>AQ25</f>
        <v>0</v>
      </c>
      <c r="AR24" s="327"/>
      <c r="AS24" s="225">
        <v>2</v>
      </c>
      <c r="AT24" s="229" t="s">
        <v>200</v>
      </c>
      <c r="AU24" s="225"/>
      <c r="AV24" s="225"/>
      <c r="AW24" s="225"/>
      <c r="AX24" s="225"/>
      <c r="AY24" s="342"/>
      <c r="AZ24" s="342"/>
      <c r="BA24" s="352">
        <f>BA25</f>
        <v>2630</v>
      </c>
      <c r="BB24" s="289">
        <f>BB25</f>
        <v>0</v>
      </c>
      <c r="BC24" s="289"/>
      <c r="BD24" s="271"/>
      <c r="BE24" s="273">
        <f t="shared" si="0"/>
        <v>0</v>
      </c>
      <c r="CG24" s="345">
        <f t="shared" si="1"/>
        <v>0</v>
      </c>
    </row>
    <row r="25" spans="1:85" s="215" customFormat="1" ht="16.5">
      <c r="A25" s="225" t="s">
        <v>38</v>
      </c>
      <c r="B25" s="229" t="s">
        <v>236</v>
      </c>
      <c r="C25" s="225"/>
      <c r="D25" s="225"/>
      <c r="E25" s="225"/>
      <c r="F25" s="225"/>
      <c r="G25" s="270"/>
      <c r="H25" s="270"/>
      <c r="I25" s="270">
        <f>I29+I30</f>
        <v>2630</v>
      </c>
      <c r="J25" s="270">
        <f>J29+J30</f>
        <v>2630</v>
      </c>
      <c r="K25" s="225" t="s">
        <v>38</v>
      </c>
      <c r="L25" s="229" t="s">
        <v>236</v>
      </c>
      <c r="M25" s="225"/>
      <c r="N25" s="225"/>
      <c r="O25" s="225"/>
      <c r="P25" s="225"/>
      <c r="Q25" s="270"/>
      <c r="R25" s="270"/>
      <c r="S25" s="270">
        <f>S26</f>
        <v>2630</v>
      </c>
      <c r="T25" s="270"/>
      <c r="U25" s="270"/>
      <c r="V25" s="271"/>
      <c r="W25" s="272"/>
      <c r="X25" s="272"/>
      <c r="Y25" s="214"/>
      <c r="Z25" s="214"/>
      <c r="AA25" s="214"/>
      <c r="AB25" s="214"/>
      <c r="AC25" s="214"/>
      <c r="AD25" s="214"/>
      <c r="AE25" s="214"/>
      <c r="AF25" s="214"/>
      <c r="AG25" s="214"/>
      <c r="AH25" s="239" t="s">
        <v>38</v>
      </c>
      <c r="AI25" s="241" t="s">
        <v>236</v>
      </c>
      <c r="AJ25" s="239"/>
      <c r="AK25" s="239"/>
      <c r="AL25" s="239"/>
      <c r="AM25" s="239"/>
      <c r="AN25" s="327"/>
      <c r="AO25" s="327"/>
      <c r="AP25" s="327">
        <f>AP26</f>
        <v>2630</v>
      </c>
      <c r="AQ25" s="327"/>
      <c r="AR25" s="327"/>
      <c r="AS25" s="225" t="s">
        <v>38</v>
      </c>
      <c r="AT25" s="229" t="s">
        <v>236</v>
      </c>
      <c r="AU25" s="225"/>
      <c r="AV25" s="225"/>
      <c r="AW25" s="225"/>
      <c r="AX25" s="225"/>
      <c r="AY25" s="342"/>
      <c r="AZ25" s="342"/>
      <c r="BA25" s="352">
        <f>BA26</f>
        <v>2630</v>
      </c>
      <c r="BB25" s="289"/>
      <c r="BC25" s="289"/>
      <c r="BD25" s="271"/>
      <c r="BE25" s="273">
        <f t="shared" si="0"/>
        <v>0</v>
      </c>
      <c r="BL25" s="219"/>
      <c r="CG25" s="345">
        <f t="shared" si="1"/>
        <v>0</v>
      </c>
    </row>
    <row r="26" spans="1:85" s="215" customFormat="1" ht="33">
      <c r="A26" s="225" t="s">
        <v>16</v>
      </c>
      <c r="B26" s="229" t="s">
        <v>252</v>
      </c>
      <c r="C26" s="225"/>
      <c r="D26" s="225"/>
      <c r="E26" s="225"/>
      <c r="F26" s="225"/>
      <c r="G26" s="270"/>
      <c r="H26" s="270"/>
      <c r="I26" s="270"/>
      <c r="J26" s="270"/>
      <c r="K26" s="225" t="s">
        <v>16</v>
      </c>
      <c r="L26" s="229" t="s">
        <v>252</v>
      </c>
      <c r="M26" s="225"/>
      <c r="N26" s="225"/>
      <c r="O26" s="225"/>
      <c r="P26" s="225"/>
      <c r="Q26" s="270"/>
      <c r="R26" s="270"/>
      <c r="S26" s="270">
        <f>S27+S28</f>
        <v>2630</v>
      </c>
      <c r="T26" s="270"/>
      <c r="U26" s="270"/>
      <c r="V26" s="271"/>
      <c r="W26" s="272"/>
      <c r="X26" s="272"/>
      <c r="Y26" s="214"/>
      <c r="Z26" s="214"/>
      <c r="AA26" s="214"/>
      <c r="AB26" s="214"/>
      <c r="AC26" s="214"/>
      <c r="AD26" s="214"/>
      <c r="AE26" s="214"/>
      <c r="AF26" s="214"/>
      <c r="AG26" s="214"/>
      <c r="AH26" s="239" t="s">
        <v>16</v>
      </c>
      <c r="AI26" s="241" t="s">
        <v>252</v>
      </c>
      <c r="AJ26" s="239"/>
      <c r="AK26" s="239"/>
      <c r="AL26" s="239"/>
      <c r="AM26" s="239"/>
      <c r="AN26" s="327"/>
      <c r="AO26" s="327"/>
      <c r="AP26" s="327">
        <f>AP27+AP28</f>
        <v>2630</v>
      </c>
      <c r="AQ26" s="327"/>
      <c r="AR26" s="327"/>
      <c r="AS26" s="225" t="s">
        <v>16</v>
      </c>
      <c r="AT26" s="229" t="s">
        <v>252</v>
      </c>
      <c r="AU26" s="225"/>
      <c r="AV26" s="225"/>
      <c r="AW26" s="225"/>
      <c r="AX26" s="225"/>
      <c r="AY26" s="342"/>
      <c r="AZ26" s="342"/>
      <c r="BA26" s="352">
        <f>BA27+BA28</f>
        <v>2630</v>
      </c>
      <c r="BB26" s="289"/>
      <c r="BC26" s="289"/>
      <c r="BD26" s="271"/>
      <c r="BE26" s="273">
        <f t="shared" si="0"/>
        <v>0</v>
      </c>
      <c r="BL26" s="219"/>
      <c r="CG26" s="345">
        <f t="shared" si="1"/>
        <v>0</v>
      </c>
    </row>
    <row r="27" spans="1:85" s="216" customFormat="1" ht="16.5">
      <c r="A27" s="225" t="s">
        <v>285</v>
      </c>
      <c r="B27" s="229" t="s">
        <v>283</v>
      </c>
      <c r="C27" s="277"/>
      <c r="D27" s="277"/>
      <c r="E27" s="277"/>
      <c r="F27" s="277"/>
      <c r="G27" s="275"/>
      <c r="H27" s="275"/>
      <c r="I27" s="275"/>
      <c r="J27" s="275"/>
      <c r="K27" s="225" t="s">
        <v>285</v>
      </c>
      <c r="L27" s="229" t="s">
        <v>283</v>
      </c>
      <c r="M27" s="277"/>
      <c r="N27" s="277"/>
      <c r="O27" s="277"/>
      <c r="P27" s="277"/>
      <c r="Q27" s="275"/>
      <c r="R27" s="275"/>
      <c r="S27" s="275"/>
      <c r="T27" s="275"/>
      <c r="U27" s="275"/>
      <c r="V27" s="279"/>
      <c r="W27" s="280"/>
      <c r="X27" s="280"/>
      <c r="Y27" s="259"/>
      <c r="Z27" s="259"/>
      <c r="AA27" s="259"/>
      <c r="AB27" s="259"/>
      <c r="AC27" s="259"/>
      <c r="AD27" s="259"/>
      <c r="AE27" s="259"/>
      <c r="AF27" s="259"/>
      <c r="AG27" s="259"/>
      <c r="AH27" s="239" t="s">
        <v>285</v>
      </c>
      <c r="AI27" s="241" t="s">
        <v>283</v>
      </c>
      <c r="AJ27" s="160"/>
      <c r="AK27" s="160"/>
      <c r="AL27" s="160"/>
      <c r="AM27" s="160"/>
      <c r="AN27" s="331"/>
      <c r="AO27" s="331"/>
      <c r="AP27" s="331"/>
      <c r="AQ27" s="331"/>
      <c r="AR27" s="331"/>
      <c r="AS27" s="225" t="s">
        <v>285</v>
      </c>
      <c r="AT27" s="229" t="s">
        <v>283</v>
      </c>
      <c r="AU27" s="277"/>
      <c r="AV27" s="277"/>
      <c r="AW27" s="277"/>
      <c r="AX27" s="277"/>
      <c r="AY27" s="231"/>
      <c r="AZ27" s="231"/>
      <c r="BA27" s="353"/>
      <c r="BB27" s="294"/>
      <c r="BC27" s="294"/>
      <c r="BD27" s="279"/>
      <c r="BE27" s="273">
        <f t="shared" si="0"/>
        <v>0</v>
      </c>
      <c r="BL27" s="222"/>
      <c r="CG27" s="345">
        <f t="shared" si="1"/>
        <v>0</v>
      </c>
    </row>
    <row r="28" spans="1:85" s="215" customFormat="1" ht="33.75" customHeight="1">
      <c r="A28" s="225" t="s">
        <v>286</v>
      </c>
      <c r="B28" s="229" t="s">
        <v>284</v>
      </c>
      <c r="C28" s="225"/>
      <c r="D28" s="225"/>
      <c r="E28" s="225"/>
      <c r="F28" s="225"/>
      <c r="G28" s="270"/>
      <c r="H28" s="270"/>
      <c r="I28" s="270"/>
      <c r="J28" s="270"/>
      <c r="K28" s="225" t="s">
        <v>286</v>
      </c>
      <c r="L28" s="229" t="s">
        <v>284</v>
      </c>
      <c r="M28" s="225"/>
      <c r="N28" s="225"/>
      <c r="O28" s="225"/>
      <c r="P28" s="225"/>
      <c r="Q28" s="270"/>
      <c r="R28" s="270"/>
      <c r="S28" s="270">
        <f>S29+S30</f>
        <v>2630</v>
      </c>
      <c r="T28" s="270"/>
      <c r="U28" s="270"/>
      <c r="V28" s="271"/>
      <c r="W28" s="272"/>
      <c r="X28" s="272"/>
      <c r="Y28" s="214"/>
      <c r="Z28" s="214"/>
      <c r="AA28" s="214"/>
      <c r="AB28" s="214"/>
      <c r="AC28" s="214"/>
      <c r="AD28" s="214"/>
      <c r="AE28" s="214"/>
      <c r="AF28" s="214"/>
      <c r="AG28" s="214"/>
      <c r="AH28" s="239" t="s">
        <v>286</v>
      </c>
      <c r="AI28" s="241" t="s">
        <v>284</v>
      </c>
      <c r="AJ28" s="239"/>
      <c r="AK28" s="239"/>
      <c r="AL28" s="239"/>
      <c r="AM28" s="239"/>
      <c r="AN28" s="327"/>
      <c r="AO28" s="327"/>
      <c r="AP28" s="327">
        <f>AP29+AP30</f>
        <v>2630</v>
      </c>
      <c r="AQ28" s="327"/>
      <c r="AR28" s="327"/>
      <c r="AS28" s="225" t="s">
        <v>286</v>
      </c>
      <c r="AT28" s="229" t="s">
        <v>284</v>
      </c>
      <c r="AU28" s="225"/>
      <c r="AV28" s="225"/>
      <c r="AW28" s="225"/>
      <c r="AX28" s="225"/>
      <c r="AY28" s="342"/>
      <c r="AZ28" s="342"/>
      <c r="BA28" s="352">
        <f>BA29+BA30</f>
        <v>2630</v>
      </c>
      <c r="BB28" s="289"/>
      <c r="BC28" s="289"/>
      <c r="BD28" s="271"/>
      <c r="BE28" s="273">
        <f t="shared" si="0"/>
        <v>0</v>
      </c>
      <c r="BL28" s="219"/>
      <c r="CG28" s="345">
        <f t="shared" si="1"/>
        <v>0</v>
      </c>
    </row>
    <row r="29" spans="1:85" s="215" customFormat="1" ht="49.5">
      <c r="A29" s="276" t="s">
        <v>5</v>
      </c>
      <c r="B29" s="221" t="s">
        <v>197</v>
      </c>
      <c r="C29" s="277" t="s">
        <v>35</v>
      </c>
      <c r="D29" s="277" t="s">
        <v>45</v>
      </c>
      <c r="E29" s="277" t="s">
        <v>256</v>
      </c>
      <c r="F29" s="277" t="s">
        <v>223</v>
      </c>
      <c r="G29" s="275">
        <v>8000</v>
      </c>
      <c r="H29" s="275">
        <v>8000</v>
      </c>
      <c r="I29" s="275">
        <f>2630-1700</f>
        <v>930</v>
      </c>
      <c r="J29" s="275">
        <f>2630-1700</f>
        <v>930</v>
      </c>
      <c r="K29" s="276" t="s">
        <v>5</v>
      </c>
      <c r="L29" s="221" t="s">
        <v>197</v>
      </c>
      <c r="M29" s="277" t="s">
        <v>35</v>
      </c>
      <c r="N29" s="277" t="s">
        <v>45</v>
      </c>
      <c r="O29" s="277" t="s">
        <v>270</v>
      </c>
      <c r="P29" s="277" t="s">
        <v>223</v>
      </c>
      <c r="Q29" s="275">
        <v>8000</v>
      </c>
      <c r="R29" s="275">
        <v>8000</v>
      </c>
      <c r="S29" s="275">
        <f>2630-1700</f>
        <v>930</v>
      </c>
      <c r="T29" s="275"/>
      <c r="U29" s="270"/>
      <c r="V29" s="271"/>
      <c r="W29" s="272"/>
      <c r="X29" s="272"/>
      <c r="Y29" s="214"/>
      <c r="Z29" s="214"/>
      <c r="AA29" s="214"/>
      <c r="AB29" s="214"/>
      <c r="AC29" s="214"/>
      <c r="AD29" s="214"/>
      <c r="AE29" s="214"/>
      <c r="AF29" s="214"/>
      <c r="AG29" s="214"/>
      <c r="AH29" s="329" t="s">
        <v>5</v>
      </c>
      <c r="AI29" s="244" t="s">
        <v>197</v>
      </c>
      <c r="AJ29" s="160" t="s">
        <v>35</v>
      </c>
      <c r="AK29" s="160" t="s">
        <v>45</v>
      </c>
      <c r="AL29" s="160" t="s">
        <v>270</v>
      </c>
      <c r="AM29" s="160" t="s">
        <v>223</v>
      </c>
      <c r="AN29" s="331">
        <v>8000</v>
      </c>
      <c r="AO29" s="331">
        <v>8000</v>
      </c>
      <c r="AP29" s="331">
        <f>2630-1700</f>
        <v>930</v>
      </c>
      <c r="AQ29" s="331"/>
      <c r="AR29" s="327"/>
      <c r="AS29" s="276" t="s">
        <v>5</v>
      </c>
      <c r="AT29" s="221" t="s">
        <v>197</v>
      </c>
      <c r="AU29" s="277" t="s">
        <v>35</v>
      </c>
      <c r="AV29" s="277" t="s">
        <v>45</v>
      </c>
      <c r="AW29" s="277" t="s">
        <v>270</v>
      </c>
      <c r="AX29" s="277" t="s">
        <v>223</v>
      </c>
      <c r="AY29" s="231">
        <v>8000</v>
      </c>
      <c r="AZ29" s="231">
        <v>8000</v>
      </c>
      <c r="BA29" s="353">
        <f>2630-1700</f>
        <v>930</v>
      </c>
      <c r="BB29" s="294"/>
      <c r="BC29" s="289"/>
      <c r="BD29" s="271"/>
      <c r="BE29" s="273">
        <f t="shared" si="0"/>
        <v>0</v>
      </c>
      <c r="BL29" s="219"/>
      <c r="CG29" s="345">
        <f t="shared" si="1"/>
        <v>0</v>
      </c>
    </row>
    <row r="30" spans="1:85" s="215" customFormat="1" ht="49.5">
      <c r="A30" s="276" t="s">
        <v>5</v>
      </c>
      <c r="B30" s="221" t="s">
        <v>296</v>
      </c>
      <c r="C30" s="277" t="s">
        <v>35</v>
      </c>
      <c r="D30" s="277" t="s">
        <v>297</v>
      </c>
      <c r="E30" s="277" t="s">
        <v>256</v>
      </c>
      <c r="F30" s="277" t="s">
        <v>298</v>
      </c>
      <c r="G30" s="275">
        <v>5160</v>
      </c>
      <c r="H30" s="275">
        <v>5160</v>
      </c>
      <c r="I30" s="275">
        <v>1700</v>
      </c>
      <c r="J30" s="275">
        <v>1700</v>
      </c>
      <c r="K30" s="276" t="s">
        <v>5</v>
      </c>
      <c r="L30" s="221" t="s">
        <v>296</v>
      </c>
      <c r="M30" s="277" t="s">
        <v>35</v>
      </c>
      <c r="N30" s="277" t="s">
        <v>297</v>
      </c>
      <c r="O30" s="277" t="s">
        <v>270</v>
      </c>
      <c r="P30" s="277" t="s">
        <v>298</v>
      </c>
      <c r="Q30" s="275">
        <v>5160</v>
      </c>
      <c r="R30" s="275">
        <v>5160</v>
      </c>
      <c r="S30" s="275">
        <v>1700</v>
      </c>
      <c r="T30" s="275"/>
      <c r="U30" s="270"/>
      <c r="V30" s="271"/>
      <c r="W30" s="272"/>
      <c r="X30" s="272"/>
      <c r="Y30" s="214"/>
      <c r="Z30" s="214"/>
      <c r="AA30" s="214"/>
      <c r="AB30" s="214"/>
      <c r="AC30" s="214"/>
      <c r="AD30" s="214"/>
      <c r="AE30" s="214"/>
      <c r="AF30" s="214"/>
      <c r="AG30" s="214"/>
      <c r="AH30" s="329" t="s">
        <v>5</v>
      </c>
      <c r="AI30" s="244" t="s">
        <v>296</v>
      </c>
      <c r="AJ30" s="160" t="s">
        <v>35</v>
      </c>
      <c r="AK30" s="160" t="s">
        <v>297</v>
      </c>
      <c r="AL30" s="160" t="s">
        <v>270</v>
      </c>
      <c r="AM30" s="160" t="s">
        <v>298</v>
      </c>
      <c r="AN30" s="331">
        <v>5160</v>
      </c>
      <c r="AO30" s="331">
        <v>5160</v>
      </c>
      <c r="AP30" s="331">
        <v>1700</v>
      </c>
      <c r="AQ30" s="331"/>
      <c r="AR30" s="327"/>
      <c r="AS30" s="276" t="s">
        <v>5</v>
      </c>
      <c r="AT30" s="221" t="s">
        <v>296</v>
      </c>
      <c r="AU30" s="277" t="s">
        <v>35</v>
      </c>
      <c r="AV30" s="277" t="s">
        <v>297</v>
      </c>
      <c r="AW30" s="277" t="s">
        <v>270</v>
      </c>
      <c r="AX30" s="277" t="s">
        <v>298</v>
      </c>
      <c r="AY30" s="231">
        <v>5160</v>
      </c>
      <c r="AZ30" s="231">
        <v>5160</v>
      </c>
      <c r="BA30" s="353">
        <v>1700</v>
      </c>
      <c r="BB30" s="294"/>
      <c r="BC30" s="289"/>
      <c r="BD30" s="271"/>
      <c r="BE30" s="273">
        <f t="shared" si="0"/>
        <v>0</v>
      </c>
      <c r="BL30" s="219"/>
      <c r="CG30" s="345">
        <f t="shared" si="1"/>
        <v>0</v>
      </c>
    </row>
    <row r="31" spans="1:85" s="215" customFormat="1" ht="33">
      <c r="A31" s="225">
        <v>3</v>
      </c>
      <c r="B31" s="229" t="s">
        <v>199</v>
      </c>
      <c r="C31" s="225"/>
      <c r="D31" s="225"/>
      <c r="E31" s="225"/>
      <c r="F31" s="225"/>
      <c r="G31" s="270"/>
      <c r="H31" s="270"/>
      <c r="I31" s="270">
        <f>I32</f>
        <v>2500</v>
      </c>
      <c r="J31" s="270">
        <f>J32</f>
        <v>2500</v>
      </c>
      <c r="K31" s="225">
        <v>3</v>
      </c>
      <c r="L31" s="229" t="s">
        <v>199</v>
      </c>
      <c r="M31" s="225"/>
      <c r="N31" s="225"/>
      <c r="O31" s="225"/>
      <c r="P31" s="225"/>
      <c r="Q31" s="270"/>
      <c r="R31" s="270"/>
      <c r="S31" s="270">
        <f>S32</f>
        <v>2500</v>
      </c>
      <c r="T31" s="270">
        <f>T32</f>
        <v>0</v>
      </c>
      <c r="U31" s="270"/>
      <c r="V31" s="271"/>
      <c r="W31" s="272"/>
      <c r="X31" s="272"/>
      <c r="Y31" s="214"/>
      <c r="Z31" s="214"/>
      <c r="AA31" s="214"/>
      <c r="AB31" s="214"/>
      <c r="AC31" s="214"/>
      <c r="AD31" s="214"/>
      <c r="AE31" s="214"/>
      <c r="AF31" s="214"/>
      <c r="AG31" s="214"/>
      <c r="AH31" s="239">
        <v>3</v>
      </c>
      <c r="AI31" s="241" t="s">
        <v>199</v>
      </c>
      <c r="AJ31" s="239"/>
      <c r="AK31" s="239"/>
      <c r="AL31" s="239"/>
      <c r="AM31" s="239"/>
      <c r="AN31" s="327"/>
      <c r="AO31" s="327"/>
      <c r="AP31" s="327">
        <f>AP32</f>
        <v>2500</v>
      </c>
      <c r="AQ31" s="327">
        <f>AQ32</f>
        <v>0</v>
      </c>
      <c r="AR31" s="327"/>
      <c r="AS31" s="225">
        <v>3</v>
      </c>
      <c r="AT31" s="229" t="s">
        <v>199</v>
      </c>
      <c r="AU31" s="225"/>
      <c r="AV31" s="225"/>
      <c r="AW31" s="225"/>
      <c r="AX31" s="225"/>
      <c r="AY31" s="342"/>
      <c r="AZ31" s="342"/>
      <c r="BA31" s="352">
        <f>BA32</f>
        <v>2500</v>
      </c>
      <c r="BB31" s="289">
        <f>BB32</f>
        <v>0</v>
      </c>
      <c r="BC31" s="289"/>
      <c r="BD31" s="271"/>
      <c r="BE31" s="273">
        <f t="shared" si="0"/>
        <v>0</v>
      </c>
      <c r="CG31" s="345">
        <f t="shared" si="1"/>
        <v>0</v>
      </c>
    </row>
    <row r="32" spans="1:85" s="215" customFormat="1" ht="16.5">
      <c r="A32" s="225" t="s">
        <v>196</v>
      </c>
      <c r="B32" s="229" t="s">
        <v>36</v>
      </c>
      <c r="C32" s="225"/>
      <c r="D32" s="225"/>
      <c r="E32" s="225"/>
      <c r="F32" s="225"/>
      <c r="G32" s="270"/>
      <c r="H32" s="270"/>
      <c r="I32" s="270">
        <f>I33</f>
        <v>2500</v>
      </c>
      <c r="J32" s="270">
        <f>J33</f>
        <v>2500</v>
      </c>
      <c r="K32" s="225" t="s">
        <v>196</v>
      </c>
      <c r="L32" s="229" t="s">
        <v>36</v>
      </c>
      <c r="M32" s="225"/>
      <c r="N32" s="225"/>
      <c r="O32" s="225"/>
      <c r="P32" s="225"/>
      <c r="Q32" s="270"/>
      <c r="R32" s="270"/>
      <c r="S32" s="270">
        <f>S33</f>
        <v>2500</v>
      </c>
      <c r="T32" s="270">
        <f>T33</f>
        <v>0</v>
      </c>
      <c r="U32" s="270"/>
      <c r="V32" s="271"/>
      <c r="W32" s="272"/>
      <c r="X32" s="272"/>
      <c r="Y32" s="214"/>
      <c r="Z32" s="214"/>
      <c r="AA32" s="214"/>
      <c r="AB32" s="214"/>
      <c r="AC32" s="214"/>
      <c r="AD32" s="214"/>
      <c r="AE32" s="214"/>
      <c r="AF32" s="214"/>
      <c r="AG32" s="214"/>
      <c r="AH32" s="239" t="s">
        <v>196</v>
      </c>
      <c r="AI32" s="241" t="s">
        <v>36</v>
      </c>
      <c r="AJ32" s="239"/>
      <c r="AK32" s="239"/>
      <c r="AL32" s="239"/>
      <c r="AM32" s="239"/>
      <c r="AN32" s="327"/>
      <c r="AO32" s="327"/>
      <c r="AP32" s="327">
        <f>AP33</f>
        <v>2500</v>
      </c>
      <c r="AQ32" s="327">
        <f>AQ33</f>
        <v>0</v>
      </c>
      <c r="AR32" s="327"/>
      <c r="AS32" s="225" t="s">
        <v>196</v>
      </c>
      <c r="AT32" s="229" t="s">
        <v>36</v>
      </c>
      <c r="AU32" s="225"/>
      <c r="AV32" s="225"/>
      <c r="AW32" s="225"/>
      <c r="AX32" s="225"/>
      <c r="AY32" s="342"/>
      <c r="AZ32" s="342"/>
      <c r="BA32" s="352">
        <f>BA33</f>
        <v>2500</v>
      </c>
      <c r="BB32" s="289">
        <f>BB33</f>
        <v>0</v>
      </c>
      <c r="BC32" s="289"/>
      <c r="BD32" s="271"/>
      <c r="BE32" s="273">
        <f t="shared" si="0"/>
        <v>0</v>
      </c>
      <c r="CG32" s="345">
        <f t="shared" si="1"/>
        <v>0</v>
      </c>
    </row>
    <row r="33" spans="1:85" s="215" customFormat="1" ht="33">
      <c r="A33" s="225" t="s">
        <v>16</v>
      </c>
      <c r="B33" s="229" t="s">
        <v>252</v>
      </c>
      <c r="C33" s="225"/>
      <c r="D33" s="225"/>
      <c r="E33" s="225"/>
      <c r="F33" s="264"/>
      <c r="G33" s="270"/>
      <c r="H33" s="270"/>
      <c r="I33" s="270">
        <f>I36</f>
        <v>2500</v>
      </c>
      <c r="J33" s="270">
        <f>J36</f>
        <v>2500</v>
      </c>
      <c r="K33" s="225" t="s">
        <v>16</v>
      </c>
      <c r="L33" s="229" t="s">
        <v>252</v>
      </c>
      <c r="M33" s="225"/>
      <c r="N33" s="225"/>
      <c r="O33" s="225"/>
      <c r="P33" s="264"/>
      <c r="Q33" s="270"/>
      <c r="R33" s="270"/>
      <c r="S33" s="270">
        <f>S36</f>
        <v>2500</v>
      </c>
      <c r="T33" s="270">
        <f>T36</f>
        <v>0</v>
      </c>
      <c r="U33" s="270"/>
      <c r="V33" s="271"/>
      <c r="W33" s="272"/>
      <c r="X33" s="272"/>
      <c r="Y33" s="214"/>
      <c r="Z33" s="214"/>
      <c r="AA33" s="214"/>
      <c r="AB33" s="214"/>
      <c r="AC33" s="214"/>
      <c r="AD33" s="214"/>
      <c r="AE33" s="214"/>
      <c r="AF33" s="214"/>
      <c r="AG33" s="214"/>
      <c r="AH33" s="239" t="s">
        <v>16</v>
      </c>
      <c r="AI33" s="241" t="s">
        <v>252</v>
      </c>
      <c r="AJ33" s="239"/>
      <c r="AK33" s="239"/>
      <c r="AL33" s="239"/>
      <c r="AM33" s="326"/>
      <c r="AN33" s="327"/>
      <c r="AO33" s="327"/>
      <c r="AP33" s="327">
        <f>AP36</f>
        <v>2500</v>
      </c>
      <c r="AQ33" s="327">
        <f>AQ36</f>
        <v>0</v>
      </c>
      <c r="AR33" s="327"/>
      <c r="AS33" s="225" t="s">
        <v>16</v>
      </c>
      <c r="AT33" s="229" t="s">
        <v>252</v>
      </c>
      <c r="AU33" s="225"/>
      <c r="AV33" s="225"/>
      <c r="AW33" s="225"/>
      <c r="AX33" s="264"/>
      <c r="AY33" s="342"/>
      <c r="AZ33" s="342"/>
      <c r="BA33" s="352">
        <f>BA36</f>
        <v>2500</v>
      </c>
      <c r="BB33" s="289">
        <f>BB36</f>
        <v>0</v>
      </c>
      <c r="BC33" s="289"/>
      <c r="BD33" s="271"/>
      <c r="BE33" s="273">
        <f t="shared" si="0"/>
        <v>0</v>
      </c>
      <c r="CG33" s="345">
        <f t="shared" si="1"/>
        <v>0</v>
      </c>
    </row>
    <row r="34" spans="1:85" s="215" customFormat="1" ht="16.5">
      <c r="A34" s="225" t="s">
        <v>285</v>
      </c>
      <c r="B34" s="229" t="s">
        <v>283</v>
      </c>
      <c r="C34" s="225"/>
      <c r="D34" s="225"/>
      <c r="E34" s="225"/>
      <c r="F34" s="264"/>
      <c r="G34" s="270"/>
      <c r="H34" s="270"/>
      <c r="I34" s="270"/>
      <c r="J34" s="270"/>
      <c r="K34" s="225" t="s">
        <v>285</v>
      </c>
      <c r="L34" s="229" t="s">
        <v>283</v>
      </c>
      <c r="M34" s="225"/>
      <c r="N34" s="225"/>
      <c r="O34" s="225"/>
      <c r="P34" s="264"/>
      <c r="Q34" s="270"/>
      <c r="R34" s="270"/>
      <c r="S34" s="270">
        <v>0</v>
      </c>
      <c r="T34" s="270"/>
      <c r="U34" s="270"/>
      <c r="V34" s="271"/>
      <c r="W34" s="272"/>
      <c r="X34" s="272"/>
      <c r="Y34" s="214"/>
      <c r="Z34" s="214"/>
      <c r="AA34" s="214"/>
      <c r="AB34" s="214"/>
      <c r="AC34" s="214"/>
      <c r="AD34" s="214"/>
      <c r="AE34" s="214"/>
      <c r="AF34" s="214"/>
      <c r="AG34" s="214"/>
      <c r="AH34" s="239" t="s">
        <v>285</v>
      </c>
      <c r="AI34" s="241" t="s">
        <v>283</v>
      </c>
      <c r="AJ34" s="239"/>
      <c r="AK34" s="239"/>
      <c r="AL34" s="239"/>
      <c r="AM34" s="326"/>
      <c r="AN34" s="327"/>
      <c r="AO34" s="327"/>
      <c r="AP34" s="327">
        <v>0</v>
      </c>
      <c r="AQ34" s="327"/>
      <c r="AR34" s="327"/>
      <c r="AS34" s="225" t="s">
        <v>285</v>
      </c>
      <c r="AT34" s="229" t="s">
        <v>283</v>
      </c>
      <c r="AU34" s="225"/>
      <c r="AV34" s="225"/>
      <c r="AW34" s="225"/>
      <c r="AX34" s="264"/>
      <c r="AY34" s="342"/>
      <c r="AZ34" s="342"/>
      <c r="BA34" s="352">
        <v>0</v>
      </c>
      <c r="BB34" s="289"/>
      <c r="BC34" s="289"/>
      <c r="BD34" s="271"/>
      <c r="BE34" s="273">
        <f t="shared" si="0"/>
        <v>0</v>
      </c>
      <c r="CG34" s="345">
        <f t="shared" si="1"/>
        <v>0</v>
      </c>
    </row>
    <row r="35" spans="1:85" s="215" customFormat="1" ht="42.75" customHeight="1">
      <c r="A35" s="225" t="s">
        <v>286</v>
      </c>
      <c r="B35" s="229" t="s">
        <v>284</v>
      </c>
      <c r="C35" s="225"/>
      <c r="D35" s="225"/>
      <c r="E35" s="225"/>
      <c r="F35" s="264"/>
      <c r="G35" s="270"/>
      <c r="H35" s="270"/>
      <c r="I35" s="270"/>
      <c r="J35" s="270"/>
      <c r="K35" s="225" t="s">
        <v>286</v>
      </c>
      <c r="L35" s="229" t="s">
        <v>284</v>
      </c>
      <c r="M35" s="225"/>
      <c r="N35" s="225"/>
      <c r="O35" s="225"/>
      <c r="P35" s="264"/>
      <c r="Q35" s="270"/>
      <c r="R35" s="270"/>
      <c r="S35" s="270">
        <f>S36</f>
        <v>2500</v>
      </c>
      <c r="T35" s="270"/>
      <c r="U35" s="270"/>
      <c r="V35" s="271"/>
      <c r="W35" s="272"/>
      <c r="X35" s="272"/>
      <c r="Y35" s="214"/>
      <c r="Z35" s="214"/>
      <c r="AA35" s="214"/>
      <c r="AB35" s="214"/>
      <c r="AC35" s="214"/>
      <c r="AD35" s="214"/>
      <c r="AE35" s="214"/>
      <c r="AF35" s="214"/>
      <c r="AG35" s="214"/>
      <c r="AH35" s="239" t="s">
        <v>286</v>
      </c>
      <c r="AI35" s="241" t="s">
        <v>284</v>
      </c>
      <c r="AJ35" s="239"/>
      <c r="AK35" s="239"/>
      <c r="AL35" s="239"/>
      <c r="AM35" s="326"/>
      <c r="AN35" s="327"/>
      <c r="AO35" s="327"/>
      <c r="AP35" s="327">
        <f>AP36</f>
        <v>2500</v>
      </c>
      <c r="AQ35" s="327"/>
      <c r="AR35" s="327"/>
      <c r="AS35" s="225" t="s">
        <v>286</v>
      </c>
      <c r="AT35" s="229" t="s">
        <v>284</v>
      </c>
      <c r="AU35" s="225"/>
      <c r="AV35" s="225"/>
      <c r="AW35" s="225"/>
      <c r="AX35" s="264"/>
      <c r="AY35" s="342"/>
      <c r="AZ35" s="342"/>
      <c r="BA35" s="352">
        <f>BA36</f>
        <v>2500</v>
      </c>
      <c r="BB35" s="289"/>
      <c r="BC35" s="289"/>
      <c r="BD35" s="271"/>
      <c r="BE35" s="273">
        <f t="shared" si="0"/>
        <v>0</v>
      </c>
      <c r="CG35" s="345">
        <f t="shared" si="1"/>
        <v>0</v>
      </c>
    </row>
    <row r="36" spans="1:85" s="215" customFormat="1" ht="66">
      <c r="A36" s="276" t="s">
        <v>206</v>
      </c>
      <c r="B36" s="221" t="s">
        <v>214</v>
      </c>
      <c r="C36" s="277" t="s">
        <v>35</v>
      </c>
      <c r="D36" s="277" t="s">
        <v>45</v>
      </c>
      <c r="E36" s="277" t="s">
        <v>256</v>
      </c>
      <c r="F36" s="277" t="s">
        <v>221</v>
      </c>
      <c r="G36" s="278">
        <v>11163</v>
      </c>
      <c r="H36" s="278">
        <v>11163</v>
      </c>
      <c r="I36" s="275">
        <v>2500</v>
      </c>
      <c r="J36" s="275">
        <v>2500</v>
      </c>
      <c r="K36" s="276" t="s">
        <v>206</v>
      </c>
      <c r="L36" s="221" t="s">
        <v>214</v>
      </c>
      <c r="M36" s="277" t="s">
        <v>35</v>
      </c>
      <c r="N36" s="277" t="s">
        <v>45</v>
      </c>
      <c r="O36" s="277" t="s">
        <v>270</v>
      </c>
      <c r="P36" s="277" t="s">
        <v>221</v>
      </c>
      <c r="Q36" s="278">
        <v>11163</v>
      </c>
      <c r="R36" s="278">
        <v>11163</v>
      </c>
      <c r="S36" s="275">
        <v>2500</v>
      </c>
      <c r="T36" s="275"/>
      <c r="U36" s="275"/>
      <c r="V36" s="279"/>
      <c r="W36" s="280"/>
      <c r="X36" s="280"/>
      <c r="Y36" s="214"/>
      <c r="Z36" s="214"/>
      <c r="AA36" s="214"/>
      <c r="AB36" s="214"/>
      <c r="AC36" s="214"/>
      <c r="AD36" s="214"/>
      <c r="AE36" s="214"/>
      <c r="AF36" s="214"/>
      <c r="AG36" s="214"/>
      <c r="AH36" s="329" t="s">
        <v>5</v>
      </c>
      <c r="AI36" s="244" t="s">
        <v>214</v>
      </c>
      <c r="AJ36" s="160" t="s">
        <v>35</v>
      </c>
      <c r="AK36" s="160" t="s">
        <v>45</v>
      </c>
      <c r="AL36" s="160" t="s">
        <v>270</v>
      </c>
      <c r="AM36" s="160" t="s">
        <v>221</v>
      </c>
      <c r="AN36" s="330">
        <v>11163</v>
      </c>
      <c r="AO36" s="330">
        <v>11163</v>
      </c>
      <c r="AP36" s="331">
        <v>2500</v>
      </c>
      <c r="AQ36" s="331"/>
      <c r="AR36" s="331"/>
      <c r="AS36" s="276" t="s">
        <v>5</v>
      </c>
      <c r="AT36" s="221" t="s">
        <v>214</v>
      </c>
      <c r="AU36" s="277" t="s">
        <v>35</v>
      </c>
      <c r="AV36" s="277" t="s">
        <v>45</v>
      </c>
      <c r="AW36" s="277" t="s">
        <v>270</v>
      </c>
      <c r="AX36" s="277" t="s">
        <v>221</v>
      </c>
      <c r="AY36" s="233">
        <v>11163</v>
      </c>
      <c r="AZ36" s="233">
        <v>11163</v>
      </c>
      <c r="BA36" s="353">
        <v>2500</v>
      </c>
      <c r="BB36" s="294"/>
      <c r="BC36" s="294"/>
      <c r="BD36" s="279"/>
      <c r="BE36" s="273">
        <f t="shared" si="0"/>
        <v>0</v>
      </c>
      <c r="CG36" s="345">
        <f t="shared" si="1"/>
        <v>0</v>
      </c>
    </row>
    <row r="37" spans="1:85" s="215" customFormat="1" ht="101.25">
      <c r="A37" s="225" t="s">
        <v>6</v>
      </c>
      <c r="B37" s="229" t="s">
        <v>275</v>
      </c>
      <c r="C37" s="225"/>
      <c r="D37" s="225"/>
      <c r="E37" s="225"/>
      <c r="F37" s="271"/>
      <c r="G37" s="270"/>
      <c r="H37" s="270"/>
      <c r="I37" s="270">
        <f>I38+I88+I89</f>
        <v>6136</v>
      </c>
      <c r="J37" s="270">
        <f>J38+J88+J89</f>
        <v>6136</v>
      </c>
      <c r="K37" s="225" t="s">
        <v>6</v>
      </c>
      <c r="L37" s="229" t="s">
        <v>275</v>
      </c>
      <c r="M37" s="225"/>
      <c r="N37" s="225"/>
      <c r="O37" s="225"/>
      <c r="P37" s="271"/>
      <c r="Q37" s="270"/>
      <c r="R37" s="270"/>
      <c r="S37" s="270">
        <f>S38+S88+S89</f>
        <v>7913</v>
      </c>
      <c r="T37" s="270">
        <f>T39+T40</f>
        <v>0</v>
      </c>
      <c r="U37" s="270"/>
      <c r="V37" s="271" t="s">
        <v>310</v>
      </c>
      <c r="W37" s="272"/>
      <c r="X37" s="272"/>
      <c r="Y37" s="214"/>
      <c r="Z37" s="214"/>
      <c r="AA37" s="214"/>
      <c r="AB37" s="214"/>
      <c r="AC37" s="214"/>
      <c r="AD37" s="214"/>
      <c r="AE37" s="214"/>
      <c r="AF37" s="214"/>
      <c r="AG37" s="214"/>
      <c r="AH37" s="239" t="s">
        <v>6</v>
      </c>
      <c r="AI37" s="241" t="s">
        <v>275</v>
      </c>
      <c r="AJ37" s="239"/>
      <c r="AK37" s="239"/>
      <c r="AL37" s="239"/>
      <c r="AM37" s="332"/>
      <c r="AN37" s="327"/>
      <c r="AO37" s="327"/>
      <c r="AP37" s="327">
        <f>AP38+AP88+AP89</f>
        <v>30121.609055</v>
      </c>
      <c r="AQ37" s="327">
        <f>AQ39+AQ40</f>
        <v>0</v>
      </c>
      <c r="AR37" s="327"/>
      <c r="AS37" s="225" t="s">
        <v>6</v>
      </c>
      <c r="AT37" s="229" t="s">
        <v>275</v>
      </c>
      <c r="AU37" s="225"/>
      <c r="AV37" s="225"/>
      <c r="AW37" s="225"/>
      <c r="AX37" s="271"/>
      <c r="AY37" s="342"/>
      <c r="AZ37" s="342"/>
      <c r="BA37" s="352">
        <f>BA38+BA88+BA89</f>
        <v>38938.154454999996</v>
      </c>
      <c r="BB37" s="289">
        <f>BB39+BB40</f>
        <v>0</v>
      </c>
      <c r="BC37" s="289"/>
      <c r="BD37" s="271" t="s">
        <v>377</v>
      </c>
      <c r="BE37" s="273">
        <f t="shared" si="0"/>
        <v>22208.609055</v>
      </c>
      <c r="CG37" s="345">
        <f t="shared" si="1"/>
        <v>8816.545399999995</v>
      </c>
    </row>
    <row r="38" spans="1:85" s="215" customFormat="1" ht="68.25">
      <c r="A38" s="225">
        <v>1</v>
      </c>
      <c r="B38" s="229" t="s">
        <v>222</v>
      </c>
      <c r="C38" s="225"/>
      <c r="D38" s="225"/>
      <c r="E38" s="225"/>
      <c r="F38" s="271"/>
      <c r="G38" s="270"/>
      <c r="H38" s="270"/>
      <c r="I38" s="270">
        <f>I39+I40</f>
        <v>4400</v>
      </c>
      <c r="J38" s="270">
        <f>J39+J40</f>
        <v>4400</v>
      </c>
      <c r="K38" s="225">
        <v>1</v>
      </c>
      <c r="L38" s="229" t="s">
        <v>222</v>
      </c>
      <c r="M38" s="225"/>
      <c r="N38" s="225"/>
      <c r="O38" s="225"/>
      <c r="P38" s="271"/>
      <c r="Q38" s="270"/>
      <c r="R38" s="270"/>
      <c r="S38" s="270">
        <f>S39+S40</f>
        <v>6177</v>
      </c>
      <c r="T38" s="270"/>
      <c r="U38" s="270"/>
      <c r="V38" s="271"/>
      <c r="W38" s="272"/>
      <c r="X38" s="272"/>
      <c r="Y38" s="214"/>
      <c r="Z38" s="214"/>
      <c r="AA38" s="214"/>
      <c r="AB38" s="214"/>
      <c r="AC38" s="214"/>
      <c r="AD38" s="214"/>
      <c r="AE38" s="214"/>
      <c r="AF38" s="214"/>
      <c r="AG38" s="214"/>
      <c r="AH38" s="239">
        <v>1</v>
      </c>
      <c r="AI38" s="241" t="s">
        <v>222</v>
      </c>
      <c r="AJ38" s="239"/>
      <c r="AK38" s="239"/>
      <c r="AL38" s="239"/>
      <c r="AM38" s="332"/>
      <c r="AN38" s="327"/>
      <c r="AO38" s="327"/>
      <c r="AP38" s="327">
        <f>AP39+AP40</f>
        <v>28385.609055</v>
      </c>
      <c r="AQ38" s="327"/>
      <c r="AR38" s="327"/>
      <c r="AS38" s="225">
        <v>1</v>
      </c>
      <c r="AT38" s="229" t="s">
        <v>222</v>
      </c>
      <c r="AU38" s="225"/>
      <c r="AV38" s="225"/>
      <c r="AW38" s="225"/>
      <c r="AX38" s="271"/>
      <c r="AY38" s="342"/>
      <c r="AZ38" s="342"/>
      <c r="BA38" s="352">
        <f>BA39+BA40</f>
        <v>37202.154454999996</v>
      </c>
      <c r="BB38" s="289"/>
      <c r="BC38" s="289"/>
      <c r="BD38" s="271" t="s">
        <v>378</v>
      </c>
      <c r="BE38" s="273">
        <f t="shared" si="0"/>
        <v>22208.609055</v>
      </c>
      <c r="BG38" s="215">
        <f>6177-28386</f>
        <v>-22209</v>
      </c>
      <c r="CG38" s="345">
        <f t="shared" si="1"/>
        <v>8816.545399999995</v>
      </c>
    </row>
    <row r="39" spans="1:85" s="215" customFormat="1" ht="135">
      <c r="A39" s="225" t="s">
        <v>26</v>
      </c>
      <c r="B39" s="229" t="s">
        <v>224</v>
      </c>
      <c r="C39" s="225"/>
      <c r="D39" s="225"/>
      <c r="E39" s="225"/>
      <c r="F39" s="271"/>
      <c r="G39" s="270"/>
      <c r="H39" s="270"/>
      <c r="I39" s="270">
        <v>500</v>
      </c>
      <c r="J39" s="275">
        <v>500</v>
      </c>
      <c r="K39" s="225" t="s">
        <v>26</v>
      </c>
      <c r="L39" s="229" t="s">
        <v>224</v>
      </c>
      <c r="M39" s="225"/>
      <c r="N39" s="225"/>
      <c r="O39" s="225"/>
      <c r="P39" s="271"/>
      <c r="Q39" s="270"/>
      <c r="R39" s="270"/>
      <c r="S39" s="270">
        <v>702</v>
      </c>
      <c r="T39" s="270"/>
      <c r="U39" s="270"/>
      <c r="V39" s="271" t="s">
        <v>309</v>
      </c>
      <c r="W39" s="272"/>
      <c r="X39" s="272"/>
      <c r="Y39" s="214"/>
      <c r="Z39" s="214"/>
      <c r="AA39" s="214"/>
      <c r="AB39" s="214"/>
      <c r="AC39" s="214"/>
      <c r="AD39" s="214"/>
      <c r="AE39" s="214"/>
      <c r="AF39" s="214"/>
      <c r="AG39" s="214"/>
      <c r="AH39" s="239" t="s">
        <v>26</v>
      </c>
      <c r="AI39" s="241" t="s">
        <v>224</v>
      </c>
      <c r="AJ39" s="239"/>
      <c r="AK39" s="239"/>
      <c r="AL39" s="239"/>
      <c r="AM39" s="332"/>
      <c r="AN39" s="327"/>
      <c r="AO39" s="327"/>
      <c r="AP39" s="327">
        <v>3072.45643</v>
      </c>
      <c r="AQ39" s="327"/>
      <c r="AR39" s="327"/>
      <c r="AS39" s="225" t="s">
        <v>26</v>
      </c>
      <c r="AT39" s="229" t="s">
        <v>224</v>
      </c>
      <c r="AU39" s="225"/>
      <c r="AV39" s="225"/>
      <c r="AW39" s="225"/>
      <c r="AX39" s="271"/>
      <c r="AY39" s="342"/>
      <c r="AZ39" s="342"/>
      <c r="BA39" s="352">
        <v>4505.19783</v>
      </c>
      <c r="BB39" s="289"/>
      <c r="BC39" s="289"/>
      <c r="BD39" s="271" t="s">
        <v>365</v>
      </c>
      <c r="BE39" s="273">
        <f t="shared" si="0"/>
        <v>2370.45643</v>
      </c>
      <c r="CG39" s="345">
        <f t="shared" si="1"/>
        <v>1432.7413999999999</v>
      </c>
    </row>
    <row r="40" spans="1:85" s="215" customFormat="1" ht="148.5">
      <c r="A40" s="225" t="s">
        <v>27</v>
      </c>
      <c r="B40" s="229" t="s">
        <v>225</v>
      </c>
      <c r="C40" s="225"/>
      <c r="D40" s="225"/>
      <c r="E40" s="225"/>
      <c r="F40" s="271"/>
      <c r="G40" s="270"/>
      <c r="H40" s="270"/>
      <c r="I40" s="270">
        <f>I41+I48</f>
        <v>3900</v>
      </c>
      <c r="J40" s="270">
        <f>J41+J48</f>
        <v>3900</v>
      </c>
      <c r="K40" s="225" t="s">
        <v>27</v>
      </c>
      <c r="L40" s="229" t="s">
        <v>225</v>
      </c>
      <c r="M40" s="225"/>
      <c r="N40" s="225"/>
      <c r="O40" s="225"/>
      <c r="P40" s="271"/>
      <c r="Q40" s="270"/>
      <c r="R40" s="270"/>
      <c r="S40" s="270">
        <f>S41+S48</f>
        <v>5475</v>
      </c>
      <c r="T40" s="270">
        <f>T49+T50+T48+T41</f>
        <v>0</v>
      </c>
      <c r="U40" s="270"/>
      <c r="V40" s="271" t="s">
        <v>192</v>
      </c>
      <c r="W40" s="272"/>
      <c r="X40" s="272"/>
      <c r="Y40" s="214"/>
      <c r="Z40" s="214"/>
      <c r="AA40" s="214"/>
      <c r="AB40" s="214"/>
      <c r="AC40" s="214"/>
      <c r="AD40" s="214"/>
      <c r="AE40" s="214"/>
      <c r="AF40" s="214"/>
      <c r="AG40" s="214"/>
      <c r="AH40" s="239" t="s">
        <v>27</v>
      </c>
      <c r="AI40" s="241" t="s">
        <v>225</v>
      </c>
      <c r="AJ40" s="239"/>
      <c r="AK40" s="239"/>
      <c r="AL40" s="239"/>
      <c r="AM40" s="332"/>
      <c r="AN40" s="327"/>
      <c r="AO40" s="327"/>
      <c r="AP40" s="327">
        <f>AP41+AP48</f>
        <v>25313.152625</v>
      </c>
      <c r="AQ40" s="327">
        <f>AQ49+AQ50+AQ48+AQ41</f>
        <v>0</v>
      </c>
      <c r="AR40" s="327"/>
      <c r="AS40" s="225" t="s">
        <v>27</v>
      </c>
      <c r="AT40" s="229" t="s">
        <v>225</v>
      </c>
      <c r="AU40" s="225"/>
      <c r="AV40" s="225"/>
      <c r="AW40" s="225"/>
      <c r="AX40" s="271"/>
      <c r="AY40" s="342"/>
      <c r="AZ40" s="342"/>
      <c r="BA40" s="352">
        <f>BA41+BA48</f>
        <v>32696.956625</v>
      </c>
      <c r="BB40" s="289">
        <f>BB49+BB50+BB48+BB41</f>
        <v>0</v>
      </c>
      <c r="BC40" s="289"/>
      <c r="BD40" s="271" t="s">
        <v>379</v>
      </c>
      <c r="BE40" s="273">
        <f t="shared" si="0"/>
        <v>19838.152625</v>
      </c>
      <c r="BI40" s="219"/>
      <c r="CG40" s="345">
        <f t="shared" si="1"/>
        <v>7383.804</v>
      </c>
    </row>
    <row r="41" spans="1:85" s="215" customFormat="1" ht="119.25">
      <c r="A41" s="225" t="s">
        <v>228</v>
      </c>
      <c r="B41" s="229" t="s">
        <v>235</v>
      </c>
      <c r="C41" s="225" t="s">
        <v>43</v>
      </c>
      <c r="D41" s="225"/>
      <c r="E41" s="225"/>
      <c r="F41" s="225"/>
      <c r="G41" s="270"/>
      <c r="H41" s="270"/>
      <c r="I41" s="270">
        <v>500</v>
      </c>
      <c r="J41" s="270">
        <v>500</v>
      </c>
      <c r="K41" s="225" t="s">
        <v>228</v>
      </c>
      <c r="L41" s="229" t="s">
        <v>235</v>
      </c>
      <c r="M41" s="225"/>
      <c r="N41" s="225"/>
      <c r="O41" s="225"/>
      <c r="P41" s="225"/>
      <c r="Q41" s="270"/>
      <c r="R41" s="270"/>
      <c r="S41" s="270">
        <f>S42</f>
        <v>645</v>
      </c>
      <c r="T41" s="270"/>
      <c r="U41" s="270"/>
      <c r="V41" s="271" t="s">
        <v>305</v>
      </c>
      <c r="W41" s="272"/>
      <c r="X41" s="272"/>
      <c r="Y41" s="214"/>
      <c r="Z41" s="214"/>
      <c r="AA41" s="214"/>
      <c r="AB41" s="214"/>
      <c r="AC41" s="214"/>
      <c r="AD41" s="214"/>
      <c r="AE41" s="214"/>
      <c r="AF41" s="214"/>
      <c r="AG41" s="214"/>
      <c r="AH41" s="239" t="s">
        <v>228</v>
      </c>
      <c r="AI41" s="241" t="s">
        <v>322</v>
      </c>
      <c r="AJ41" s="239"/>
      <c r="AK41" s="239"/>
      <c r="AL41" s="239"/>
      <c r="AM41" s="239"/>
      <c r="AN41" s="327"/>
      <c r="AO41" s="327"/>
      <c r="AP41" s="327">
        <f>SUM(AP42:AP45)</f>
        <v>1367.7440000000001</v>
      </c>
      <c r="AQ41" s="327"/>
      <c r="AR41" s="327"/>
      <c r="AS41" s="225" t="s">
        <v>228</v>
      </c>
      <c r="AT41" s="229" t="s">
        <v>322</v>
      </c>
      <c r="AU41" s="225"/>
      <c r="AV41" s="225"/>
      <c r="AW41" s="225"/>
      <c r="AX41" s="225"/>
      <c r="AY41" s="342"/>
      <c r="AZ41" s="342"/>
      <c r="BA41" s="352">
        <f>SUM(BA42:BA47)</f>
        <v>1981.2430000000002</v>
      </c>
      <c r="BB41" s="289"/>
      <c r="BC41" s="289"/>
      <c r="BD41" s="271"/>
      <c r="BE41" s="273">
        <f t="shared" si="0"/>
        <v>722.7440000000001</v>
      </c>
      <c r="BI41" s="219"/>
      <c r="CG41" s="345">
        <f t="shared" si="1"/>
        <v>613.499</v>
      </c>
    </row>
    <row r="42" spans="1:85" s="216" customFormat="1" ht="63" customHeight="1">
      <c r="A42" s="277"/>
      <c r="B42" s="221"/>
      <c r="C42" s="277"/>
      <c r="D42" s="277"/>
      <c r="E42" s="277"/>
      <c r="F42" s="277"/>
      <c r="G42" s="275"/>
      <c r="H42" s="275"/>
      <c r="I42" s="275"/>
      <c r="J42" s="275"/>
      <c r="K42" s="277"/>
      <c r="L42" s="221" t="s">
        <v>304</v>
      </c>
      <c r="M42" s="277" t="s">
        <v>35</v>
      </c>
      <c r="N42" s="277" t="s">
        <v>17</v>
      </c>
      <c r="O42" s="277"/>
      <c r="P42" s="277"/>
      <c r="Q42" s="275"/>
      <c r="R42" s="275"/>
      <c r="S42" s="282">
        <v>645</v>
      </c>
      <c r="T42" s="275"/>
      <c r="U42" s="275"/>
      <c r="V42" s="279" t="s">
        <v>300</v>
      </c>
      <c r="W42" s="280"/>
      <c r="X42" s="280"/>
      <c r="Y42" s="259"/>
      <c r="Z42" s="259"/>
      <c r="AA42" s="259"/>
      <c r="AB42" s="259"/>
      <c r="AC42" s="259"/>
      <c r="AD42" s="259"/>
      <c r="AE42" s="259"/>
      <c r="AF42" s="259"/>
      <c r="AG42" s="259"/>
      <c r="AH42" s="329" t="s">
        <v>5</v>
      </c>
      <c r="AI42" s="244" t="s">
        <v>333</v>
      </c>
      <c r="AJ42" s="160" t="s">
        <v>35</v>
      </c>
      <c r="AK42" s="160" t="s">
        <v>17</v>
      </c>
      <c r="AL42" s="160">
        <v>2022</v>
      </c>
      <c r="AM42" s="160"/>
      <c r="AN42" s="331"/>
      <c r="AO42" s="331"/>
      <c r="AP42" s="333">
        <v>645</v>
      </c>
      <c r="AQ42" s="331"/>
      <c r="AR42" s="331"/>
      <c r="AS42" s="276" t="s">
        <v>5</v>
      </c>
      <c r="AT42" s="221" t="s">
        <v>333</v>
      </c>
      <c r="AU42" s="277" t="s">
        <v>35</v>
      </c>
      <c r="AV42" s="277" t="s">
        <v>17</v>
      </c>
      <c r="AW42" s="277">
        <v>2022</v>
      </c>
      <c r="AX42" s="277"/>
      <c r="AY42" s="231"/>
      <c r="AZ42" s="231"/>
      <c r="BA42" s="353">
        <v>645</v>
      </c>
      <c r="BB42" s="294"/>
      <c r="BC42" s="294"/>
      <c r="BD42" s="279"/>
      <c r="BE42" s="273">
        <f t="shared" si="0"/>
        <v>0</v>
      </c>
      <c r="CG42" s="345">
        <f t="shared" si="1"/>
        <v>0</v>
      </c>
    </row>
    <row r="43" spans="1:85" s="216" customFormat="1" ht="63" customHeight="1">
      <c r="A43" s="277"/>
      <c r="B43" s="221"/>
      <c r="C43" s="277"/>
      <c r="D43" s="277"/>
      <c r="E43" s="277"/>
      <c r="F43" s="277"/>
      <c r="G43" s="275"/>
      <c r="H43" s="275"/>
      <c r="I43" s="275"/>
      <c r="J43" s="275"/>
      <c r="K43" s="277"/>
      <c r="L43" s="221"/>
      <c r="M43" s="277"/>
      <c r="N43" s="277"/>
      <c r="O43" s="277"/>
      <c r="P43" s="277"/>
      <c r="Q43" s="275"/>
      <c r="R43" s="275"/>
      <c r="S43" s="282"/>
      <c r="T43" s="275"/>
      <c r="U43" s="275"/>
      <c r="V43" s="279"/>
      <c r="W43" s="280"/>
      <c r="X43" s="280"/>
      <c r="Y43" s="259"/>
      <c r="Z43" s="259"/>
      <c r="AA43" s="259"/>
      <c r="AB43" s="259"/>
      <c r="AC43" s="259"/>
      <c r="AD43" s="259"/>
      <c r="AE43" s="259"/>
      <c r="AF43" s="259"/>
      <c r="AG43" s="259"/>
      <c r="AH43" s="243" t="s">
        <v>5</v>
      </c>
      <c r="AI43" s="244" t="s">
        <v>318</v>
      </c>
      <c r="AJ43" s="160" t="s">
        <v>321</v>
      </c>
      <c r="AK43" s="160" t="s">
        <v>17</v>
      </c>
      <c r="AL43" s="160">
        <v>2022</v>
      </c>
      <c r="AM43" s="160"/>
      <c r="AN43" s="331"/>
      <c r="AO43" s="331"/>
      <c r="AP43" s="333">
        <v>454</v>
      </c>
      <c r="AQ43" s="331"/>
      <c r="AR43" s="331"/>
      <c r="AS43" s="230" t="s">
        <v>5</v>
      </c>
      <c r="AT43" s="221" t="s">
        <v>318</v>
      </c>
      <c r="AU43" s="277" t="s">
        <v>321</v>
      </c>
      <c r="AV43" s="277" t="s">
        <v>17</v>
      </c>
      <c r="AW43" s="277">
        <v>2022</v>
      </c>
      <c r="AX43" s="277"/>
      <c r="AY43" s="231"/>
      <c r="AZ43" s="231"/>
      <c r="BA43" s="353">
        <v>454</v>
      </c>
      <c r="BB43" s="294"/>
      <c r="BC43" s="294"/>
      <c r="BD43" s="279"/>
      <c r="BE43" s="273">
        <f t="shared" si="0"/>
        <v>454</v>
      </c>
      <c r="CG43" s="345">
        <f t="shared" si="1"/>
        <v>0</v>
      </c>
    </row>
    <row r="44" spans="1:85" s="216" customFormat="1" ht="63" customHeight="1">
      <c r="A44" s="277"/>
      <c r="B44" s="221"/>
      <c r="C44" s="277"/>
      <c r="D44" s="277"/>
      <c r="E44" s="277"/>
      <c r="F44" s="277"/>
      <c r="G44" s="275"/>
      <c r="H44" s="275"/>
      <c r="I44" s="275"/>
      <c r="J44" s="275"/>
      <c r="K44" s="277"/>
      <c r="L44" s="221"/>
      <c r="M44" s="277"/>
      <c r="N44" s="277"/>
      <c r="O44" s="277"/>
      <c r="P44" s="277"/>
      <c r="Q44" s="275"/>
      <c r="R44" s="275"/>
      <c r="S44" s="282"/>
      <c r="T44" s="275"/>
      <c r="U44" s="275"/>
      <c r="V44" s="279"/>
      <c r="W44" s="280"/>
      <c r="X44" s="280"/>
      <c r="Y44" s="259"/>
      <c r="Z44" s="259"/>
      <c r="AA44" s="259"/>
      <c r="AB44" s="259"/>
      <c r="AC44" s="259"/>
      <c r="AD44" s="259"/>
      <c r="AE44" s="259"/>
      <c r="AF44" s="259"/>
      <c r="AG44" s="259"/>
      <c r="AH44" s="243" t="s">
        <v>5</v>
      </c>
      <c r="AI44" s="244" t="s">
        <v>319</v>
      </c>
      <c r="AJ44" s="160" t="s">
        <v>321</v>
      </c>
      <c r="AK44" s="160" t="s">
        <v>17</v>
      </c>
      <c r="AL44" s="160">
        <v>2022</v>
      </c>
      <c r="AM44" s="160"/>
      <c r="AN44" s="331"/>
      <c r="AO44" s="331"/>
      <c r="AP44" s="333">
        <v>235.199</v>
      </c>
      <c r="AQ44" s="331"/>
      <c r="AR44" s="331"/>
      <c r="AS44" s="230" t="s">
        <v>5</v>
      </c>
      <c r="AT44" s="221" t="s">
        <v>319</v>
      </c>
      <c r="AU44" s="277" t="s">
        <v>321</v>
      </c>
      <c r="AV44" s="277" t="s">
        <v>17</v>
      </c>
      <c r="AW44" s="277">
        <v>2022</v>
      </c>
      <c r="AX44" s="277"/>
      <c r="AY44" s="231"/>
      <c r="AZ44" s="231"/>
      <c r="BA44" s="353">
        <v>235.199</v>
      </c>
      <c r="BB44" s="294"/>
      <c r="BC44" s="294"/>
      <c r="BD44" s="279"/>
      <c r="BE44" s="273">
        <f t="shared" si="0"/>
        <v>235.199</v>
      </c>
      <c r="CG44" s="345">
        <f t="shared" si="1"/>
        <v>0</v>
      </c>
    </row>
    <row r="45" spans="1:85" s="216" customFormat="1" ht="346.5">
      <c r="A45" s="277"/>
      <c r="B45" s="221"/>
      <c r="C45" s="277"/>
      <c r="D45" s="277"/>
      <c r="E45" s="277"/>
      <c r="F45" s="277"/>
      <c r="G45" s="275"/>
      <c r="H45" s="275"/>
      <c r="I45" s="275"/>
      <c r="J45" s="275"/>
      <c r="K45" s="277"/>
      <c r="L45" s="221"/>
      <c r="M45" s="277"/>
      <c r="N45" s="277"/>
      <c r="O45" s="277"/>
      <c r="P45" s="277"/>
      <c r="Q45" s="275"/>
      <c r="R45" s="275"/>
      <c r="S45" s="282"/>
      <c r="T45" s="275"/>
      <c r="U45" s="275"/>
      <c r="V45" s="279"/>
      <c r="W45" s="280"/>
      <c r="X45" s="280"/>
      <c r="Y45" s="259"/>
      <c r="Z45" s="259"/>
      <c r="AA45" s="259"/>
      <c r="AB45" s="259"/>
      <c r="AC45" s="259"/>
      <c r="AD45" s="259"/>
      <c r="AE45" s="259"/>
      <c r="AF45" s="259"/>
      <c r="AG45" s="259"/>
      <c r="AH45" s="243" t="s">
        <v>5</v>
      </c>
      <c r="AI45" s="246" t="s">
        <v>320</v>
      </c>
      <c r="AJ45" s="160" t="s">
        <v>35</v>
      </c>
      <c r="AK45" s="160" t="s">
        <v>17</v>
      </c>
      <c r="AL45" s="160">
        <v>2022</v>
      </c>
      <c r="AM45" s="160"/>
      <c r="AN45" s="331"/>
      <c r="AO45" s="331"/>
      <c r="AP45" s="333">
        <v>33.545</v>
      </c>
      <c r="AQ45" s="331"/>
      <c r="AR45" s="331"/>
      <c r="AS45" s="230" t="s">
        <v>5</v>
      </c>
      <c r="AT45" s="232" t="s">
        <v>320</v>
      </c>
      <c r="AU45" s="277" t="s">
        <v>35</v>
      </c>
      <c r="AV45" s="277" t="s">
        <v>17</v>
      </c>
      <c r="AW45" s="277">
        <v>2022</v>
      </c>
      <c r="AX45" s="277"/>
      <c r="AY45" s="231"/>
      <c r="AZ45" s="231"/>
      <c r="BA45" s="353">
        <f>33.545-6</f>
        <v>27.545</v>
      </c>
      <c r="BB45" s="294"/>
      <c r="BC45" s="294"/>
      <c r="BD45" s="279" t="s">
        <v>374</v>
      </c>
      <c r="BE45" s="273">
        <f t="shared" si="0"/>
        <v>33.545</v>
      </c>
      <c r="CG45" s="345">
        <f t="shared" si="1"/>
        <v>-6</v>
      </c>
    </row>
    <row r="46" spans="1:85" s="216" customFormat="1" ht="60.75" customHeight="1">
      <c r="A46" s="277"/>
      <c r="B46" s="221"/>
      <c r="C46" s="277"/>
      <c r="D46" s="277"/>
      <c r="E46" s="277"/>
      <c r="F46" s="277"/>
      <c r="G46" s="275"/>
      <c r="H46" s="275"/>
      <c r="I46" s="275"/>
      <c r="J46" s="275"/>
      <c r="K46" s="277"/>
      <c r="L46" s="221"/>
      <c r="M46" s="277"/>
      <c r="N46" s="277"/>
      <c r="O46" s="277"/>
      <c r="P46" s="277"/>
      <c r="Q46" s="275"/>
      <c r="R46" s="275"/>
      <c r="S46" s="282"/>
      <c r="T46" s="275"/>
      <c r="U46" s="275"/>
      <c r="V46" s="279"/>
      <c r="W46" s="280"/>
      <c r="X46" s="280"/>
      <c r="Y46" s="259"/>
      <c r="Z46" s="259"/>
      <c r="AA46" s="259"/>
      <c r="AB46" s="259"/>
      <c r="AC46" s="259"/>
      <c r="AD46" s="259"/>
      <c r="AE46" s="259"/>
      <c r="AF46" s="259"/>
      <c r="AG46" s="259"/>
      <c r="AH46" s="243"/>
      <c r="AI46" s="246"/>
      <c r="AJ46" s="160"/>
      <c r="AK46" s="160"/>
      <c r="AL46" s="160"/>
      <c r="AM46" s="160"/>
      <c r="AN46" s="331"/>
      <c r="AO46" s="331"/>
      <c r="AP46" s="333"/>
      <c r="AQ46" s="331"/>
      <c r="AR46" s="331"/>
      <c r="AS46" s="243" t="s">
        <v>5</v>
      </c>
      <c r="AT46" s="246" t="s">
        <v>362</v>
      </c>
      <c r="AU46" s="160" t="s">
        <v>363</v>
      </c>
      <c r="AV46" s="160" t="s">
        <v>44</v>
      </c>
      <c r="AW46" s="160">
        <v>2022</v>
      </c>
      <c r="AX46" s="160"/>
      <c r="AY46" s="245"/>
      <c r="AZ46" s="245"/>
      <c r="BA46" s="354">
        <v>300</v>
      </c>
      <c r="BB46" s="355"/>
      <c r="BC46" s="355"/>
      <c r="BD46" s="335" t="s">
        <v>373</v>
      </c>
      <c r="BE46" s="273"/>
      <c r="CG46" s="345">
        <f t="shared" si="1"/>
        <v>300</v>
      </c>
    </row>
    <row r="47" spans="1:87" s="216" customFormat="1" ht="244.5" customHeight="1">
      <c r="A47" s="277"/>
      <c r="B47" s="221"/>
      <c r="C47" s="277"/>
      <c r="D47" s="277"/>
      <c r="E47" s="277"/>
      <c r="F47" s="277"/>
      <c r="G47" s="275"/>
      <c r="H47" s="275"/>
      <c r="I47" s="275"/>
      <c r="J47" s="275"/>
      <c r="K47" s="277"/>
      <c r="L47" s="221"/>
      <c r="M47" s="277"/>
      <c r="N47" s="277"/>
      <c r="O47" s="277"/>
      <c r="P47" s="277"/>
      <c r="Q47" s="275"/>
      <c r="R47" s="275"/>
      <c r="S47" s="282"/>
      <c r="T47" s="275"/>
      <c r="U47" s="275"/>
      <c r="V47" s="279"/>
      <c r="W47" s="280"/>
      <c r="X47" s="280"/>
      <c r="Y47" s="259"/>
      <c r="Z47" s="259"/>
      <c r="AA47" s="259"/>
      <c r="AB47" s="259"/>
      <c r="AC47" s="259"/>
      <c r="AD47" s="259"/>
      <c r="AE47" s="259"/>
      <c r="AF47" s="259"/>
      <c r="AG47" s="259"/>
      <c r="AH47" s="243"/>
      <c r="AI47" s="246"/>
      <c r="AJ47" s="160"/>
      <c r="AK47" s="160"/>
      <c r="AL47" s="160"/>
      <c r="AM47" s="160"/>
      <c r="AN47" s="331"/>
      <c r="AO47" s="331"/>
      <c r="AP47" s="333"/>
      <c r="AQ47" s="331"/>
      <c r="AR47" s="331"/>
      <c r="AS47" s="243" t="s">
        <v>5</v>
      </c>
      <c r="AT47" s="246" t="s">
        <v>364</v>
      </c>
      <c r="AU47" s="160" t="s">
        <v>35</v>
      </c>
      <c r="AV47" s="160" t="s">
        <v>17</v>
      </c>
      <c r="AW47" s="160">
        <v>2022</v>
      </c>
      <c r="AX47" s="160"/>
      <c r="AY47" s="245"/>
      <c r="AZ47" s="245"/>
      <c r="BA47" s="354">
        <v>319.499</v>
      </c>
      <c r="BB47" s="355"/>
      <c r="BC47" s="355"/>
      <c r="BD47" s="335" t="s">
        <v>380</v>
      </c>
      <c r="BE47" s="273"/>
      <c r="CG47" s="345">
        <f t="shared" si="1"/>
        <v>319.499</v>
      </c>
      <c r="CI47" s="222">
        <f>CG47-6</f>
        <v>313.499</v>
      </c>
    </row>
    <row r="48" spans="1:85" s="215" customFormat="1" ht="68.25">
      <c r="A48" s="225" t="s">
        <v>229</v>
      </c>
      <c r="B48" s="229" t="s">
        <v>241</v>
      </c>
      <c r="C48" s="225"/>
      <c r="D48" s="225"/>
      <c r="E48" s="225"/>
      <c r="F48" s="225"/>
      <c r="G48" s="270"/>
      <c r="H48" s="270"/>
      <c r="I48" s="270">
        <f>I49+I58</f>
        <v>3400</v>
      </c>
      <c r="J48" s="270">
        <f>J49+J58</f>
        <v>3400</v>
      </c>
      <c r="K48" s="225" t="s">
        <v>229</v>
      </c>
      <c r="L48" s="229" t="s">
        <v>241</v>
      </c>
      <c r="M48" s="225"/>
      <c r="N48" s="225"/>
      <c r="O48" s="225"/>
      <c r="P48" s="225"/>
      <c r="Q48" s="270"/>
      <c r="R48" s="270"/>
      <c r="S48" s="270">
        <f>S49+S58</f>
        <v>4830</v>
      </c>
      <c r="T48" s="270"/>
      <c r="U48" s="270"/>
      <c r="V48" s="271"/>
      <c r="W48" s="272"/>
      <c r="X48" s="272"/>
      <c r="Y48" s="214"/>
      <c r="Z48" s="214"/>
      <c r="AA48" s="214"/>
      <c r="AB48" s="214"/>
      <c r="AC48" s="214"/>
      <c r="AD48" s="214"/>
      <c r="AE48" s="214"/>
      <c r="AF48" s="214"/>
      <c r="AG48" s="214"/>
      <c r="AH48" s="239" t="s">
        <v>229</v>
      </c>
      <c r="AI48" s="241" t="s">
        <v>241</v>
      </c>
      <c r="AJ48" s="239"/>
      <c r="AK48" s="239"/>
      <c r="AL48" s="239"/>
      <c r="AM48" s="239"/>
      <c r="AN48" s="327"/>
      <c r="AO48" s="327"/>
      <c r="AP48" s="327">
        <f>AP49+AP58</f>
        <v>23945.408625</v>
      </c>
      <c r="AQ48" s="327"/>
      <c r="AR48" s="327"/>
      <c r="AS48" s="225" t="s">
        <v>229</v>
      </c>
      <c r="AT48" s="229" t="s">
        <v>241</v>
      </c>
      <c r="AU48" s="225"/>
      <c r="AV48" s="225"/>
      <c r="AW48" s="225"/>
      <c r="AX48" s="225"/>
      <c r="AY48" s="342"/>
      <c r="AZ48" s="342"/>
      <c r="BA48" s="352">
        <f>BA49+BA58</f>
        <v>30715.713625</v>
      </c>
      <c r="BB48" s="289"/>
      <c r="BC48" s="289"/>
      <c r="BD48" s="271" t="s">
        <v>366</v>
      </c>
      <c r="BE48" s="273">
        <f t="shared" si="0"/>
        <v>19115.408625</v>
      </c>
      <c r="CG48" s="345">
        <f t="shared" si="1"/>
        <v>6770.305</v>
      </c>
    </row>
    <row r="49" spans="1:85" s="215" customFormat="1" ht="16.5">
      <c r="A49" s="225" t="s">
        <v>16</v>
      </c>
      <c r="B49" s="229" t="s">
        <v>33</v>
      </c>
      <c r="C49" s="225"/>
      <c r="D49" s="225"/>
      <c r="E49" s="225"/>
      <c r="F49" s="225"/>
      <c r="G49" s="270">
        <v>0</v>
      </c>
      <c r="H49" s="270">
        <v>0</v>
      </c>
      <c r="I49" s="270">
        <f>I50+I51</f>
        <v>200</v>
      </c>
      <c r="J49" s="270">
        <f>J50+J51</f>
        <v>200</v>
      </c>
      <c r="K49" s="225" t="s">
        <v>16</v>
      </c>
      <c r="L49" s="229" t="s">
        <v>33</v>
      </c>
      <c r="M49" s="225"/>
      <c r="N49" s="225"/>
      <c r="O49" s="225"/>
      <c r="P49" s="225"/>
      <c r="Q49" s="270">
        <v>0</v>
      </c>
      <c r="R49" s="270">
        <v>0</v>
      </c>
      <c r="S49" s="270">
        <f>S50+S51</f>
        <v>200</v>
      </c>
      <c r="T49" s="270"/>
      <c r="U49" s="270"/>
      <c r="V49" s="279"/>
      <c r="W49" s="272"/>
      <c r="X49" s="272"/>
      <c r="Y49" s="214"/>
      <c r="Z49" s="214"/>
      <c r="AA49" s="214"/>
      <c r="AB49" s="214"/>
      <c r="AC49" s="214"/>
      <c r="AD49" s="214"/>
      <c r="AE49" s="214"/>
      <c r="AF49" s="214"/>
      <c r="AG49" s="214"/>
      <c r="AH49" s="239" t="s">
        <v>16</v>
      </c>
      <c r="AI49" s="241" t="s">
        <v>33</v>
      </c>
      <c r="AJ49" s="239"/>
      <c r="AK49" s="239"/>
      <c r="AL49" s="239"/>
      <c r="AM49" s="239"/>
      <c r="AN49" s="327">
        <v>0</v>
      </c>
      <c r="AO49" s="327">
        <v>0</v>
      </c>
      <c r="AP49" s="327">
        <f>SUM(AP50:AP54)</f>
        <v>3843</v>
      </c>
      <c r="AQ49" s="327">
        <f>SUM(AQ50:AQ54)</f>
        <v>0</v>
      </c>
      <c r="AR49" s="327">
        <f>SUM(AR50:AR54)</f>
        <v>0</v>
      </c>
      <c r="AS49" s="225" t="s">
        <v>16</v>
      </c>
      <c r="AT49" s="229" t="s">
        <v>33</v>
      </c>
      <c r="AU49" s="225"/>
      <c r="AV49" s="225"/>
      <c r="AW49" s="225"/>
      <c r="AX49" s="225"/>
      <c r="AY49" s="342">
        <v>0</v>
      </c>
      <c r="AZ49" s="342">
        <v>0</v>
      </c>
      <c r="BA49" s="352">
        <f>SUM(BA50:BA57)</f>
        <v>2426</v>
      </c>
      <c r="BB49" s="289">
        <f>SUM(BB50:BB54)</f>
        <v>0</v>
      </c>
      <c r="BC49" s="289">
        <f>SUM(BC50:BC54)</f>
        <v>0</v>
      </c>
      <c r="BD49" s="271"/>
      <c r="BE49" s="273">
        <f t="shared" si="0"/>
        <v>3643</v>
      </c>
      <c r="CG49" s="345">
        <f t="shared" si="1"/>
        <v>-1417</v>
      </c>
    </row>
    <row r="50" spans="1:85" s="215" customFormat="1" ht="66">
      <c r="A50" s="274" t="s">
        <v>5</v>
      </c>
      <c r="B50" s="221" t="s">
        <v>217</v>
      </c>
      <c r="C50" s="277" t="s">
        <v>35</v>
      </c>
      <c r="D50" s="277" t="s">
        <v>17</v>
      </c>
      <c r="E50" s="277" t="s">
        <v>256</v>
      </c>
      <c r="F50" s="277" t="s">
        <v>219</v>
      </c>
      <c r="G50" s="275">
        <v>104248</v>
      </c>
      <c r="H50" s="275">
        <v>104248</v>
      </c>
      <c r="I50" s="275">
        <v>100</v>
      </c>
      <c r="J50" s="275">
        <v>100</v>
      </c>
      <c r="K50" s="274" t="s">
        <v>5</v>
      </c>
      <c r="L50" s="221" t="s">
        <v>217</v>
      </c>
      <c r="M50" s="277" t="s">
        <v>35</v>
      </c>
      <c r="N50" s="277" t="s">
        <v>17</v>
      </c>
      <c r="O50" s="277" t="s">
        <v>273</v>
      </c>
      <c r="P50" s="277" t="s">
        <v>219</v>
      </c>
      <c r="Q50" s="275">
        <v>104248</v>
      </c>
      <c r="R50" s="275">
        <v>100</v>
      </c>
      <c r="S50" s="275">
        <v>100</v>
      </c>
      <c r="T50" s="270">
        <f>T51+T60</f>
        <v>0</v>
      </c>
      <c r="U50" s="283"/>
      <c r="V50" s="284"/>
      <c r="W50" s="272"/>
      <c r="X50" s="272"/>
      <c r="Y50" s="214"/>
      <c r="Z50" s="214"/>
      <c r="AA50" s="214"/>
      <c r="AB50" s="214"/>
      <c r="AC50" s="214"/>
      <c r="AD50" s="214"/>
      <c r="AE50" s="214"/>
      <c r="AF50" s="214"/>
      <c r="AG50" s="214"/>
      <c r="AH50" s="328" t="s">
        <v>5</v>
      </c>
      <c r="AI50" s="244" t="s">
        <v>217</v>
      </c>
      <c r="AJ50" s="160" t="s">
        <v>35</v>
      </c>
      <c r="AK50" s="160" t="s">
        <v>17</v>
      </c>
      <c r="AL50" s="160" t="s">
        <v>273</v>
      </c>
      <c r="AM50" s="160" t="s">
        <v>219</v>
      </c>
      <c r="AN50" s="331">
        <v>104248</v>
      </c>
      <c r="AO50" s="331">
        <v>100</v>
      </c>
      <c r="AP50" s="331">
        <v>100</v>
      </c>
      <c r="AQ50" s="327">
        <f>AQ51+AQ60</f>
        <v>0</v>
      </c>
      <c r="AR50" s="334"/>
      <c r="AS50" s="274" t="s">
        <v>5</v>
      </c>
      <c r="AT50" s="221" t="s">
        <v>217</v>
      </c>
      <c r="AU50" s="277" t="s">
        <v>35</v>
      </c>
      <c r="AV50" s="277" t="s">
        <v>17</v>
      </c>
      <c r="AW50" s="277" t="s">
        <v>273</v>
      </c>
      <c r="AX50" s="277" t="s">
        <v>219</v>
      </c>
      <c r="AY50" s="231">
        <v>104248</v>
      </c>
      <c r="AZ50" s="231">
        <v>34248</v>
      </c>
      <c r="BA50" s="353">
        <v>100</v>
      </c>
      <c r="BB50" s="289">
        <f>BB51+BB60</f>
        <v>0</v>
      </c>
      <c r="BC50" s="356"/>
      <c r="BD50" s="284"/>
      <c r="BE50" s="273">
        <f t="shared" si="0"/>
        <v>0</v>
      </c>
      <c r="CG50" s="345">
        <f t="shared" si="1"/>
        <v>0</v>
      </c>
    </row>
    <row r="51" spans="1:85" s="215" customFormat="1" ht="66">
      <c r="A51" s="274" t="s">
        <v>5</v>
      </c>
      <c r="B51" s="221" t="s">
        <v>218</v>
      </c>
      <c r="C51" s="277" t="s">
        <v>35</v>
      </c>
      <c r="D51" s="277" t="s">
        <v>17</v>
      </c>
      <c r="E51" s="277" t="s">
        <v>256</v>
      </c>
      <c r="F51" s="277" t="s">
        <v>220</v>
      </c>
      <c r="G51" s="275">
        <v>149882</v>
      </c>
      <c r="H51" s="275">
        <v>149882</v>
      </c>
      <c r="I51" s="275">
        <v>100</v>
      </c>
      <c r="J51" s="275">
        <v>100</v>
      </c>
      <c r="K51" s="274" t="s">
        <v>5</v>
      </c>
      <c r="L51" s="221" t="s">
        <v>218</v>
      </c>
      <c r="M51" s="277" t="s">
        <v>35</v>
      </c>
      <c r="N51" s="277" t="s">
        <v>17</v>
      </c>
      <c r="O51" s="277" t="s">
        <v>272</v>
      </c>
      <c r="P51" s="277" t="s">
        <v>220</v>
      </c>
      <c r="Q51" s="275">
        <v>149882</v>
      </c>
      <c r="R51" s="275">
        <v>100</v>
      </c>
      <c r="S51" s="275">
        <v>100</v>
      </c>
      <c r="T51" s="270">
        <f>T58+T59</f>
        <v>0</v>
      </c>
      <c r="U51" s="270"/>
      <c r="V51" s="271"/>
      <c r="W51" s="272"/>
      <c r="X51" s="272"/>
      <c r="Y51" s="214"/>
      <c r="Z51" s="214"/>
      <c r="AA51" s="214"/>
      <c r="AB51" s="214"/>
      <c r="AC51" s="214"/>
      <c r="AD51" s="214"/>
      <c r="AE51" s="214"/>
      <c r="AF51" s="214"/>
      <c r="AG51" s="214"/>
      <c r="AH51" s="328" t="s">
        <v>5</v>
      </c>
      <c r="AI51" s="244" t="s">
        <v>218</v>
      </c>
      <c r="AJ51" s="160" t="s">
        <v>35</v>
      </c>
      <c r="AK51" s="160" t="s">
        <v>17</v>
      </c>
      <c r="AL51" s="160" t="s">
        <v>272</v>
      </c>
      <c r="AM51" s="160" t="s">
        <v>220</v>
      </c>
      <c r="AN51" s="331">
        <v>149882</v>
      </c>
      <c r="AO51" s="331">
        <v>100</v>
      </c>
      <c r="AP51" s="331">
        <v>100</v>
      </c>
      <c r="AQ51" s="327">
        <f>AQ58+AQ59</f>
        <v>0</v>
      </c>
      <c r="AR51" s="327"/>
      <c r="AS51" s="274" t="s">
        <v>5</v>
      </c>
      <c r="AT51" s="221" t="s">
        <v>218</v>
      </c>
      <c r="AU51" s="277" t="s">
        <v>35</v>
      </c>
      <c r="AV51" s="277" t="s">
        <v>17</v>
      </c>
      <c r="AW51" s="277" t="s">
        <v>272</v>
      </c>
      <c r="AX51" s="277" t="s">
        <v>220</v>
      </c>
      <c r="AY51" s="231">
        <v>149882</v>
      </c>
      <c r="AZ51" s="231">
        <v>14882</v>
      </c>
      <c r="BA51" s="353">
        <v>100</v>
      </c>
      <c r="BB51" s="289">
        <f>BB58+BB59</f>
        <v>0</v>
      </c>
      <c r="BC51" s="289"/>
      <c r="BD51" s="271"/>
      <c r="BE51" s="273">
        <f t="shared" si="0"/>
        <v>0</v>
      </c>
      <c r="CG51" s="345">
        <f t="shared" si="1"/>
        <v>0</v>
      </c>
    </row>
    <row r="52" spans="1:85" s="215" customFormat="1" ht="173.25" customHeight="1">
      <c r="A52" s="274"/>
      <c r="B52" s="221"/>
      <c r="C52" s="277"/>
      <c r="D52" s="277"/>
      <c r="E52" s="277"/>
      <c r="F52" s="277"/>
      <c r="G52" s="275"/>
      <c r="H52" s="275"/>
      <c r="I52" s="275"/>
      <c r="J52" s="275"/>
      <c r="K52" s="274"/>
      <c r="L52" s="221"/>
      <c r="M52" s="277"/>
      <c r="N52" s="277"/>
      <c r="O52" s="277"/>
      <c r="P52" s="277"/>
      <c r="Q52" s="275"/>
      <c r="R52" s="275"/>
      <c r="S52" s="275"/>
      <c r="T52" s="270"/>
      <c r="U52" s="270"/>
      <c r="V52" s="271"/>
      <c r="W52" s="272"/>
      <c r="X52" s="272"/>
      <c r="Y52" s="214"/>
      <c r="Z52" s="214"/>
      <c r="AA52" s="214"/>
      <c r="AB52" s="214"/>
      <c r="AC52" s="214"/>
      <c r="AD52" s="214"/>
      <c r="AE52" s="214"/>
      <c r="AF52" s="214"/>
      <c r="AG52" s="214"/>
      <c r="AH52" s="329" t="s">
        <v>5</v>
      </c>
      <c r="AI52" s="244" t="s">
        <v>331</v>
      </c>
      <c r="AJ52" s="160" t="s">
        <v>35</v>
      </c>
      <c r="AK52" s="160" t="s">
        <v>17</v>
      </c>
      <c r="AL52" s="160" t="s">
        <v>317</v>
      </c>
      <c r="AM52" s="160" t="s">
        <v>337</v>
      </c>
      <c r="AN52" s="331">
        <v>98798.546</v>
      </c>
      <c r="AO52" s="331">
        <f>AN52</f>
        <v>98798.546</v>
      </c>
      <c r="AP52" s="331">
        <v>1958</v>
      </c>
      <c r="AQ52" s="331"/>
      <c r="AR52" s="331"/>
      <c r="AS52" s="276" t="s">
        <v>5</v>
      </c>
      <c r="AT52" s="221" t="s">
        <v>331</v>
      </c>
      <c r="AU52" s="277" t="s">
        <v>35</v>
      </c>
      <c r="AV52" s="277" t="s">
        <v>17</v>
      </c>
      <c r="AW52" s="277" t="s">
        <v>317</v>
      </c>
      <c r="AX52" s="277" t="s">
        <v>337</v>
      </c>
      <c r="AY52" s="231">
        <v>98798.546</v>
      </c>
      <c r="AZ52" s="231">
        <f aca="true" t="shared" si="2" ref="AZ52:AZ57">AY52</f>
        <v>98798.546</v>
      </c>
      <c r="BA52" s="353"/>
      <c r="BB52" s="294"/>
      <c r="BC52" s="294"/>
      <c r="BD52" s="279" t="s">
        <v>358</v>
      </c>
      <c r="BE52" s="273">
        <f t="shared" si="0"/>
        <v>1958</v>
      </c>
      <c r="CG52" s="345">
        <f t="shared" si="1"/>
        <v>-1958</v>
      </c>
    </row>
    <row r="53" spans="1:85" s="215" customFormat="1" ht="49.5">
      <c r="A53" s="274"/>
      <c r="B53" s="221"/>
      <c r="C53" s="277"/>
      <c r="D53" s="277"/>
      <c r="E53" s="277"/>
      <c r="F53" s="277"/>
      <c r="G53" s="275"/>
      <c r="H53" s="275"/>
      <c r="I53" s="275"/>
      <c r="J53" s="275"/>
      <c r="K53" s="274"/>
      <c r="L53" s="221"/>
      <c r="M53" s="277"/>
      <c r="N53" s="277"/>
      <c r="O53" s="277"/>
      <c r="P53" s="277"/>
      <c r="Q53" s="275"/>
      <c r="R53" s="275"/>
      <c r="S53" s="275"/>
      <c r="T53" s="270"/>
      <c r="U53" s="270"/>
      <c r="V53" s="271"/>
      <c r="W53" s="272"/>
      <c r="X53" s="272"/>
      <c r="Y53" s="214"/>
      <c r="Z53" s="214"/>
      <c r="AA53" s="214"/>
      <c r="AB53" s="214"/>
      <c r="AC53" s="214"/>
      <c r="AD53" s="214"/>
      <c r="AE53" s="214"/>
      <c r="AF53" s="214"/>
      <c r="AG53" s="214"/>
      <c r="AH53" s="329" t="s">
        <v>5</v>
      </c>
      <c r="AI53" s="244" t="s">
        <v>315</v>
      </c>
      <c r="AJ53" s="160" t="s">
        <v>35</v>
      </c>
      <c r="AK53" s="160" t="s">
        <v>17</v>
      </c>
      <c r="AL53" s="160" t="s">
        <v>271</v>
      </c>
      <c r="AM53" s="160" t="s">
        <v>338</v>
      </c>
      <c r="AN53" s="331">
        <v>7929.843</v>
      </c>
      <c r="AO53" s="331">
        <f>AN53</f>
        <v>7929.843</v>
      </c>
      <c r="AP53" s="331">
        <v>78</v>
      </c>
      <c r="AQ53" s="331"/>
      <c r="AR53" s="331"/>
      <c r="AS53" s="276" t="s">
        <v>5</v>
      </c>
      <c r="AT53" s="221" t="s">
        <v>315</v>
      </c>
      <c r="AU53" s="277" t="s">
        <v>35</v>
      </c>
      <c r="AV53" s="277" t="s">
        <v>17</v>
      </c>
      <c r="AW53" s="277" t="s">
        <v>271</v>
      </c>
      <c r="AX53" s="277" t="s">
        <v>338</v>
      </c>
      <c r="AY53" s="231">
        <v>7929.843</v>
      </c>
      <c r="AZ53" s="231">
        <f t="shared" si="2"/>
        <v>7929.843</v>
      </c>
      <c r="BA53" s="353">
        <v>78</v>
      </c>
      <c r="BB53" s="294"/>
      <c r="BC53" s="294"/>
      <c r="BD53" s="279"/>
      <c r="BE53" s="273">
        <f t="shared" si="0"/>
        <v>78</v>
      </c>
      <c r="CG53" s="345">
        <f t="shared" si="1"/>
        <v>0</v>
      </c>
    </row>
    <row r="54" spans="1:85" s="215" customFormat="1" ht="66">
      <c r="A54" s="274"/>
      <c r="B54" s="221"/>
      <c r="C54" s="277"/>
      <c r="D54" s="277"/>
      <c r="E54" s="277"/>
      <c r="F54" s="277"/>
      <c r="G54" s="275"/>
      <c r="H54" s="275"/>
      <c r="I54" s="275"/>
      <c r="J54" s="275"/>
      <c r="K54" s="274"/>
      <c r="L54" s="221"/>
      <c r="M54" s="277"/>
      <c r="N54" s="277"/>
      <c r="O54" s="277"/>
      <c r="P54" s="277"/>
      <c r="Q54" s="275"/>
      <c r="R54" s="275"/>
      <c r="S54" s="275"/>
      <c r="T54" s="270"/>
      <c r="U54" s="270"/>
      <c r="V54" s="271"/>
      <c r="W54" s="272"/>
      <c r="X54" s="272"/>
      <c r="Y54" s="214"/>
      <c r="Z54" s="214"/>
      <c r="AA54" s="214"/>
      <c r="AB54" s="214"/>
      <c r="AC54" s="214"/>
      <c r="AD54" s="214"/>
      <c r="AE54" s="214"/>
      <c r="AF54" s="214"/>
      <c r="AG54" s="214"/>
      <c r="AH54" s="329" t="s">
        <v>5</v>
      </c>
      <c r="AI54" s="244" t="s">
        <v>316</v>
      </c>
      <c r="AJ54" s="160" t="s">
        <v>35</v>
      </c>
      <c r="AK54" s="160" t="s">
        <v>17</v>
      </c>
      <c r="AL54" s="160" t="s">
        <v>271</v>
      </c>
      <c r="AM54" s="160" t="s">
        <v>335</v>
      </c>
      <c r="AN54" s="331">
        <v>4927.842</v>
      </c>
      <c r="AO54" s="331">
        <f>AN54</f>
        <v>4927.842</v>
      </c>
      <c r="AP54" s="331">
        <v>1607</v>
      </c>
      <c r="AQ54" s="331"/>
      <c r="AR54" s="331"/>
      <c r="AS54" s="276" t="s">
        <v>5</v>
      </c>
      <c r="AT54" s="221" t="s">
        <v>316</v>
      </c>
      <c r="AU54" s="277" t="s">
        <v>35</v>
      </c>
      <c r="AV54" s="277" t="s">
        <v>17</v>
      </c>
      <c r="AW54" s="277" t="s">
        <v>271</v>
      </c>
      <c r="AX54" s="277" t="s">
        <v>368</v>
      </c>
      <c r="AY54" s="231">
        <v>4927.842</v>
      </c>
      <c r="AZ54" s="231">
        <f t="shared" si="2"/>
        <v>4927.842</v>
      </c>
      <c r="BA54" s="353">
        <v>1607</v>
      </c>
      <c r="BB54" s="294"/>
      <c r="BC54" s="294"/>
      <c r="BD54" s="279"/>
      <c r="BE54" s="273">
        <f t="shared" si="0"/>
        <v>1607</v>
      </c>
      <c r="CG54" s="345">
        <f t="shared" si="1"/>
        <v>0</v>
      </c>
    </row>
    <row r="55" spans="1:87" s="215" customFormat="1" ht="66">
      <c r="A55" s="274"/>
      <c r="B55" s="221"/>
      <c r="C55" s="277"/>
      <c r="D55" s="277"/>
      <c r="E55" s="277"/>
      <c r="F55" s="277"/>
      <c r="G55" s="275"/>
      <c r="H55" s="275"/>
      <c r="I55" s="275"/>
      <c r="J55" s="275"/>
      <c r="K55" s="274"/>
      <c r="L55" s="221"/>
      <c r="M55" s="277"/>
      <c r="N55" s="277"/>
      <c r="O55" s="277"/>
      <c r="P55" s="277"/>
      <c r="Q55" s="275"/>
      <c r="R55" s="275"/>
      <c r="S55" s="275"/>
      <c r="T55" s="270"/>
      <c r="U55" s="270"/>
      <c r="V55" s="271"/>
      <c r="W55" s="272"/>
      <c r="X55" s="272"/>
      <c r="Y55" s="214"/>
      <c r="Z55" s="214"/>
      <c r="AA55" s="214"/>
      <c r="AB55" s="214"/>
      <c r="AC55" s="214"/>
      <c r="AD55" s="214"/>
      <c r="AE55" s="214"/>
      <c r="AF55" s="214"/>
      <c r="AG55" s="214"/>
      <c r="AH55" s="329"/>
      <c r="AI55" s="244"/>
      <c r="AJ55" s="160"/>
      <c r="AK55" s="160"/>
      <c r="AL55" s="160"/>
      <c r="AM55" s="160"/>
      <c r="AN55" s="331"/>
      <c r="AO55" s="331"/>
      <c r="AP55" s="331"/>
      <c r="AQ55" s="331"/>
      <c r="AR55" s="331"/>
      <c r="AS55" s="329" t="s">
        <v>5</v>
      </c>
      <c r="AT55" s="244" t="s">
        <v>352</v>
      </c>
      <c r="AU55" s="160" t="s">
        <v>35</v>
      </c>
      <c r="AV55" s="160" t="s">
        <v>46</v>
      </c>
      <c r="AW55" s="160" t="s">
        <v>325</v>
      </c>
      <c r="AX55" s="160" t="s">
        <v>356</v>
      </c>
      <c r="AY55" s="245">
        <v>3680</v>
      </c>
      <c r="AZ55" s="245">
        <f t="shared" si="2"/>
        <v>3680</v>
      </c>
      <c r="BA55" s="354">
        <v>158</v>
      </c>
      <c r="BB55" s="355"/>
      <c r="BC55" s="355"/>
      <c r="BD55" s="335" t="s">
        <v>300</v>
      </c>
      <c r="BE55" s="273"/>
      <c r="CG55" s="345"/>
      <c r="CI55" s="286">
        <f>BA55+BA86</f>
        <v>948</v>
      </c>
    </row>
    <row r="56" spans="1:87" s="215" customFormat="1" ht="66">
      <c r="A56" s="274"/>
      <c r="B56" s="221"/>
      <c r="C56" s="277"/>
      <c r="D56" s="277"/>
      <c r="E56" s="277"/>
      <c r="F56" s="277"/>
      <c r="G56" s="275"/>
      <c r="H56" s="275"/>
      <c r="I56" s="275"/>
      <c r="J56" s="275"/>
      <c r="K56" s="274"/>
      <c r="L56" s="221"/>
      <c r="M56" s="277"/>
      <c r="N56" s="277"/>
      <c r="O56" s="277"/>
      <c r="P56" s="277"/>
      <c r="Q56" s="275"/>
      <c r="R56" s="275"/>
      <c r="S56" s="275"/>
      <c r="T56" s="270"/>
      <c r="U56" s="270"/>
      <c r="V56" s="271"/>
      <c r="W56" s="272"/>
      <c r="X56" s="272"/>
      <c r="Y56" s="214"/>
      <c r="Z56" s="214"/>
      <c r="AA56" s="214"/>
      <c r="AB56" s="214"/>
      <c r="AC56" s="214"/>
      <c r="AD56" s="214"/>
      <c r="AE56" s="214"/>
      <c r="AF56" s="214"/>
      <c r="AG56" s="214"/>
      <c r="AH56" s="329"/>
      <c r="AI56" s="244"/>
      <c r="AJ56" s="160"/>
      <c r="AK56" s="160"/>
      <c r="AL56" s="160"/>
      <c r="AM56" s="160"/>
      <c r="AN56" s="331"/>
      <c r="AO56" s="331"/>
      <c r="AP56" s="331"/>
      <c r="AQ56" s="331"/>
      <c r="AR56" s="331"/>
      <c r="AS56" s="329" t="s">
        <v>5</v>
      </c>
      <c r="AT56" s="244" t="s">
        <v>354</v>
      </c>
      <c r="AU56" s="160" t="s">
        <v>35</v>
      </c>
      <c r="AV56" s="160" t="s">
        <v>46</v>
      </c>
      <c r="AW56" s="160" t="s">
        <v>271</v>
      </c>
      <c r="AX56" s="160" t="s">
        <v>357</v>
      </c>
      <c r="AY56" s="245">
        <v>4950</v>
      </c>
      <c r="AZ56" s="245">
        <f t="shared" si="2"/>
        <v>4950</v>
      </c>
      <c r="BA56" s="354">
        <v>209</v>
      </c>
      <c r="BB56" s="355"/>
      <c r="BC56" s="355"/>
      <c r="BD56" s="335" t="s">
        <v>300</v>
      </c>
      <c r="BE56" s="273"/>
      <c r="CG56" s="345">
        <f t="shared" si="1"/>
        <v>209</v>
      </c>
      <c r="CI56" s="286">
        <f>BA56+BA87</f>
        <v>1309</v>
      </c>
    </row>
    <row r="57" spans="1:85" s="215" customFormat="1" ht="66">
      <c r="A57" s="274"/>
      <c r="B57" s="221"/>
      <c r="C57" s="277"/>
      <c r="D57" s="277"/>
      <c r="E57" s="277"/>
      <c r="F57" s="277"/>
      <c r="G57" s="275"/>
      <c r="H57" s="275"/>
      <c r="I57" s="275"/>
      <c r="J57" s="275"/>
      <c r="K57" s="274"/>
      <c r="L57" s="221"/>
      <c r="M57" s="277"/>
      <c r="N57" s="277"/>
      <c r="O57" s="277"/>
      <c r="P57" s="277"/>
      <c r="Q57" s="275"/>
      <c r="R57" s="275"/>
      <c r="S57" s="275"/>
      <c r="T57" s="270"/>
      <c r="U57" s="270"/>
      <c r="V57" s="271"/>
      <c r="W57" s="272"/>
      <c r="X57" s="272"/>
      <c r="Y57" s="214"/>
      <c r="Z57" s="214"/>
      <c r="AA57" s="214"/>
      <c r="AB57" s="214"/>
      <c r="AC57" s="214"/>
      <c r="AD57" s="214"/>
      <c r="AE57" s="214"/>
      <c r="AF57" s="214"/>
      <c r="AG57" s="214"/>
      <c r="AH57" s="329"/>
      <c r="AI57" s="244"/>
      <c r="AJ57" s="160"/>
      <c r="AK57" s="160"/>
      <c r="AL57" s="160"/>
      <c r="AM57" s="160"/>
      <c r="AN57" s="331"/>
      <c r="AO57" s="331"/>
      <c r="AP57" s="331"/>
      <c r="AQ57" s="331"/>
      <c r="AR57" s="331"/>
      <c r="AS57" s="329" t="s">
        <v>5</v>
      </c>
      <c r="AT57" s="244" t="s">
        <v>353</v>
      </c>
      <c r="AU57" s="160" t="s">
        <v>35</v>
      </c>
      <c r="AV57" s="160" t="s">
        <v>44</v>
      </c>
      <c r="AW57" s="160" t="s">
        <v>355</v>
      </c>
      <c r="AX57" s="160" t="s">
        <v>357</v>
      </c>
      <c r="AY57" s="245">
        <v>4000</v>
      </c>
      <c r="AZ57" s="245">
        <f t="shared" si="2"/>
        <v>4000</v>
      </c>
      <c r="BA57" s="354">
        <v>174</v>
      </c>
      <c r="BB57" s="355"/>
      <c r="BC57" s="355"/>
      <c r="BD57" s="335" t="s">
        <v>300</v>
      </c>
      <c r="BE57" s="273"/>
      <c r="CG57" s="345">
        <f t="shared" si="1"/>
        <v>174</v>
      </c>
    </row>
    <row r="58" spans="1:85" s="215" customFormat="1" ht="16.5">
      <c r="A58" s="225" t="s">
        <v>18</v>
      </c>
      <c r="B58" s="229" t="s">
        <v>204</v>
      </c>
      <c r="C58" s="225"/>
      <c r="D58" s="225"/>
      <c r="E58" s="225"/>
      <c r="F58" s="225"/>
      <c r="G58" s="270"/>
      <c r="H58" s="270"/>
      <c r="I58" s="270">
        <f>I59+I66+I75</f>
        <v>3200</v>
      </c>
      <c r="J58" s="270">
        <f>J59+J66+J75</f>
        <v>3200</v>
      </c>
      <c r="K58" s="225" t="s">
        <v>18</v>
      </c>
      <c r="L58" s="229" t="s">
        <v>204</v>
      </c>
      <c r="M58" s="225"/>
      <c r="N58" s="225"/>
      <c r="O58" s="225"/>
      <c r="P58" s="225"/>
      <c r="Q58" s="270"/>
      <c r="R58" s="270"/>
      <c r="S58" s="270">
        <f>S59+S66+S75</f>
        <v>4630</v>
      </c>
      <c r="T58" s="275"/>
      <c r="U58" s="275"/>
      <c r="V58" s="278"/>
      <c r="W58" s="280"/>
      <c r="X58" s="280"/>
      <c r="Y58" s="214"/>
      <c r="Z58" s="214"/>
      <c r="AA58" s="214"/>
      <c r="AB58" s="214"/>
      <c r="AC58" s="214"/>
      <c r="AD58" s="214"/>
      <c r="AE58" s="214"/>
      <c r="AF58" s="214"/>
      <c r="AG58" s="214"/>
      <c r="AH58" s="239" t="s">
        <v>18</v>
      </c>
      <c r="AI58" s="241" t="s">
        <v>204</v>
      </c>
      <c r="AJ58" s="239"/>
      <c r="AK58" s="239"/>
      <c r="AL58" s="239"/>
      <c r="AM58" s="239"/>
      <c r="AN58" s="327"/>
      <c r="AO58" s="327"/>
      <c r="AP58" s="327">
        <f>AP59+AP66+AP75</f>
        <v>20102.408625</v>
      </c>
      <c r="AQ58" s="327"/>
      <c r="AR58" s="327"/>
      <c r="AS58" s="225" t="s">
        <v>18</v>
      </c>
      <c r="AT58" s="229" t="s">
        <v>204</v>
      </c>
      <c r="AU58" s="225"/>
      <c r="AV58" s="225"/>
      <c r="AW58" s="225"/>
      <c r="AX58" s="225"/>
      <c r="AY58" s="342"/>
      <c r="AZ58" s="342"/>
      <c r="BA58" s="352">
        <f>BA59+BA66+BA75</f>
        <v>28289.713625</v>
      </c>
      <c r="BB58" s="289"/>
      <c r="BC58" s="289"/>
      <c r="BD58" s="271"/>
      <c r="BE58" s="273">
        <f t="shared" si="0"/>
        <v>15472.408625</v>
      </c>
      <c r="CG58" s="345">
        <f t="shared" si="1"/>
        <v>8187.305</v>
      </c>
    </row>
    <row r="59" spans="1:85" s="215" customFormat="1" ht="49.5">
      <c r="A59" s="225" t="s">
        <v>287</v>
      </c>
      <c r="B59" s="229" t="s">
        <v>205</v>
      </c>
      <c r="C59" s="225"/>
      <c r="D59" s="225"/>
      <c r="E59" s="225"/>
      <c r="F59" s="271"/>
      <c r="G59" s="270"/>
      <c r="H59" s="270"/>
      <c r="I59" s="270">
        <f>I62</f>
        <v>1000</v>
      </c>
      <c r="J59" s="270">
        <f>J62</f>
        <v>1000</v>
      </c>
      <c r="K59" s="225" t="s">
        <v>287</v>
      </c>
      <c r="L59" s="229" t="s">
        <v>205</v>
      </c>
      <c r="M59" s="225"/>
      <c r="N59" s="225"/>
      <c r="O59" s="225"/>
      <c r="P59" s="271"/>
      <c r="Q59" s="270"/>
      <c r="R59" s="270"/>
      <c r="S59" s="270">
        <f>S60+S61</f>
        <v>2430</v>
      </c>
      <c r="T59" s="275"/>
      <c r="U59" s="275"/>
      <c r="V59" s="278"/>
      <c r="W59" s="280"/>
      <c r="X59" s="280"/>
      <c r="Y59" s="214"/>
      <c r="Z59" s="214"/>
      <c r="AA59" s="214"/>
      <c r="AB59" s="214"/>
      <c r="AC59" s="214"/>
      <c r="AD59" s="214"/>
      <c r="AE59" s="214"/>
      <c r="AF59" s="214"/>
      <c r="AG59" s="214"/>
      <c r="AH59" s="239" t="s">
        <v>287</v>
      </c>
      <c r="AI59" s="241" t="s">
        <v>205</v>
      </c>
      <c r="AJ59" s="239"/>
      <c r="AK59" s="239"/>
      <c r="AL59" s="239"/>
      <c r="AM59" s="332"/>
      <c r="AN59" s="327"/>
      <c r="AO59" s="327"/>
      <c r="AP59" s="327">
        <f>AP60+AP61</f>
        <v>5275.900098</v>
      </c>
      <c r="AQ59" s="331"/>
      <c r="AR59" s="331"/>
      <c r="AS59" s="225" t="s">
        <v>287</v>
      </c>
      <c r="AT59" s="229" t="s">
        <v>205</v>
      </c>
      <c r="AU59" s="225"/>
      <c r="AV59" s="225"/>
      <c r="AW59" s="225"/>
      <c r="AX59" s="271"/>
      <c r="AY59" s="342"/>
      <c r="AZ59" s="342"/>
      <c r="BA59" s="352">
        <f>BA60+BA61</f>
        <v>12871.585098</v>
      </c>
      <c r="BB59" s="294"/>
      <c r="BC59" s="294"/>
      <c r="BD59" s="278"/>
      <c r="BE59" s="273">
        <f t="shared" si="0"/>
        <v>2845.900098</v>
      </c>
      <c r="CG59" s="345">
        <f t="shared" si="1"/>
        <v>7595.6849999999995</v>
      </c>
    </row>
    <row r="60" spans="1:85" s="215" customFormat="1" ht="16.5">
      <c r="A60" s="225" t="s">
        <v>289</v>
      </c>
      <c r="B60" s="229" t="s">
        <v>283</v>
      </c>
      <c r="C60" s="225"/>
      <c r="D60" s="225"/>
      <c r="E60" s="225"/>
      <c r="F60" s="264"/>
      <c r="G60" s="270"/>
      <c r="H60" s="270"/>
      <c r="I60" s="270"/>
      <c r="J60" s="275"/>
      <c r="K60" s="225" t="s">
        <v>289</v>
      </c>
      <c r="L60" s="229" t="s">
        <v>283</v>
      </c>
      <c r="M60" s="225"/>
      <c r="N60" s="225"/>
      <c r="O60" s="225"/>
      <c r="P60" s="264"/>
      <c r="Q60" s="270"/>
      <c r="R60" s="270"/>
      <c r="S60" s="270">
        <v>0</v>
      </c>
      <c r="T60" s="270">
        <f>T61+T68+T77</f>
        <v>0</v>
      </c>
      <c r="U60" s="270"/>
      <c r="V60" s="271"/>
      <c r="W60" s="272"/>
      <c r="X60" s="272"/>
      <c r="Y60" s="214"/>
      <c r="Z60" s="214"/>
      <c r="AA60" s="214"/>
      <c r="AB60" s="214"/>
      <c r="AC60" s="214"/>
      <c r="AD60" s="214"/>
      <c r="AE60" s="214"/>
      <c r="AF60" s="214"/>
      <c r="AG60" s="214"/>
      <c r="AH60" s="239" t="s">
        <v>289</v>
      </c>
      <c r="AI60" s="241" t="s">
        <v>283</v>
      </c>
      <c r="AJ60" s="239"/>
      <c r="AK60" s="239"/>
      <c r="AL60" s="239"/>
      <c r="AM60" s="326"/>
      <c r="AN60" s="327"/>
      <c r="AO60" s="327"/>
      <c r="AP60" s="327">
        <v>0</v>
      </c>
      <c r="AQ60" s="327">
        <f>AQ61+AQ68+AQ77</f>
        <v>0</v>
      </c>
      <c r="AR60" s="327"/>
      <c r="AS60" s="225" t="s">
        <v>289</v>
      </c>
      <c r="AT60" s="229" t="s">
        <v>283</v>
      </c>
      <c r="AU60" s="225"/>
      <c r="AV60" s="225"/>
      <c r="AW60" s="225"/>
      <c r="AX60" s="264"/>
      <c r="AY60" s="342"/>
      <c r="AZ60" s="342"/>
      <c r="BA60" s="352">
        <v>0</v>
      </c>
      <c r="BB60" s="289">
        <f>BB61+BB68+BB77</f>
        <v>0</v>
      </c>
      <c r="BC60" s="289"/>
      <c r="BD60" s="271"/>
      <c r="BE60" s="273">
        <f t="shared" si="0"/>
        <v>0</v>
      </c>
      <c r="BI60" s="285"/>
      <c r="CG60" s="345">
        <f t="shared" si="1"/>
        <v>0</v>
      </c>
    </row>
    <row r="61" spans="1:85" s="215" customFormat="1" ht="32.25" customHeight="1">
      <c r="A61" s="225" t="s">
        <v>290</v>
      </c>
      <c r="B61" s="229" t="s">
        <v>284</v>
      </c>
      <c r="C61" s="225"/>
      <c r="D61" s="225"/>
      <c r="E61" s="225"/>
      <c r="F61" s="264"/>
      <c r="G61" s="270"/>
      <c r="H61" s="270"/>
      <c r="I61" s="270"/>
      <c r="J61" s="275"/>
      <c r="K61" s="225" t="s">
        <v>290</v>
      </c>
      <c r="L61" s="229" t="s">
        <v>284</v>
      </c>
      <c r="M61" s="225"/>
      <c r="N61" s="225"/>
      <c r="O61" s="225"/>
      <c r="P61" s="264"/>
      <c r="Q61" s="270"/>
      <c r="R61" s="270"/>
      <c r="S61" s="270">
        <f>S62</f>
        <v>2430</v>
      </c>
      <c r="T61" s="270">
        <f>SUM(T67:T67)</f>
        <v>0</v>
      </c>
      <c r="U61" s="270"/>
      <c r="V61" s="271"/>
      <c r="W61" s="272"/>
      <c r="X61" s="272"/>
      <c r="Y61" s="214"/>
      <c r="Z61" s="214"/>
      <c r="AA61" s="214"/>
      <c r="AB61" s="214"/>
      <c r="AC61" s="214"/>
      <c r="AD61" s="214"/>
      <c r="AE61" s="214"/>
      <c r="AF61" s="214"/>
      <c r="AG61" s="214"/>
      <c r="AH61" s="239" t="s">
        <v>290</v>
      </c>
      <c r="AI61" s="241" t="s">
        <v>284</v>
      </c>
      <c r="AJ61" s="239"/>
      <c r="AK61" s="239"/>
      <c r="AL61" s="239"/>
      <c r="AM61" s="326"/>
      <c r="AN61" s="327"/>
      <c r="AO61" s="327"/>
      <c r="AP61" s="327">
        <f>SUM(AP62:AP63)</f>
        <v>5275.900098</v>
      </c>
      <c r="AQ61" s="327">
        <f>SUM(AQ67:AQ67)</f>
        <v>0</v>
      </c>
      <c r="AR61" s="327"/>
      <c r="AS61" s="225" t="s">
        <v>290</v>
      </c>
      <c r="AT61" s="229" t="s">
        <v>284</v>
      </c>
      <c r="AU61" s="225"/>
      <c r="AV61" s="225"/>
      <c r="AW61" s="225"/>
      <c r="AX61" s="264"/>
      <c r="AY61" s="342"/>
      <c r="AZ61" s="342"/>
      <c r="BA61" s="352">
        <f>SUM(BA62:BA65)</f>
        <v>12871.585098</v>
      </c>
      <c r="BB61" s="289">
        <f>SUM(BB67:BB67)</f>
        <v>0</v>
      </c>
      <c r="BC61" s="289"/>
      <c r="BD61" s="271"/>
      <c r="BE61" s="273">
        <f t="shared" si="0"/>
        <v>2845.900098</v>
      </c>
      <c r="CG61" s="345">
        <f t="shared" si="1"/>
        <v>7595.6849999999995</v>
      </c>
    </row>
    <row r="62" spans="1:85" s="215" customFormat="1" ht="245.25" customHeight="1">
      <c r="A62" s="274" t="s">
        <v>5</v>
      </c>
      <c r="B62" s="221" t="s">
        <v>253</v>
      </c>
      <c r="C62" s="277" t="s">
        <v>35</v>
      </c>
      <c r="D62" s="277" t="s">
        <v>17</v>
      </c>
      <c r="E62" s="277">
        <v>2019</v>
      </c>
      <c r="F62" s="277" t="s">
        <v>216</v>
      </c>
      <c r="G62" s="278">
        <v>26350.926</v>
      </c>
      <c r="H62" s="278">
        <v>26350.926</v>
      </c>
      <c r="I62" s="275">
        <v>1000</v>
      </c>
      <c r="J62" s="275">
        <v>1000</v>
      </c>
      <c r="K62" s="274" t="s">
        <v>5</v>
      </c>
      <c r="L62" s="221" t="s">
        <v>253</v>
      </c>
      <c r="M62" s="277" t="s">
        <v>35</v>
      </c>
      <c r="N62" s="277" t="s">
        <v>17</v>
      </c>
      <c r="O62" s="277" t="s">
        <v>270</v>
      </c>
      <c r="P62" s="277" t="s">
        <v>216</v>
      </c>
      <c r="Q62" s="278">
        <v>26350.926</v>
      </c>
      <c r="R62" s="278">
        <v>26350.926</v>
      </c>
      <c r="S62" s="275">
        <f>2050+380</f>
        <v>2430</v>
      </c>
      <c r="T62" s="270"/>
      <c r="U62" s="270"/>
      <c r="V62" s="279" t="s">
        <v>308</v>
      </c>
      <c r="W62" s="272"/>
      <c r="X62" s="272"/>
      <c r="Y62" s="214"/>
      <c r="Z62" s="214"/>
      <c r="AA62" s="214"/>
      <c r="AB62" s="214"/>
      <c r="AC62" s="214"/>
      <c r="AD62" s="214"/>
      <c r="AE62" s="214"/>
      <c r="AF62" s="214"/>
      <c r="AG62" s="214"/>
      <c r="AH62" s="328" t="s">
        <v>5</v>
      </c>
      <c r="AI62" s="244" t="s">
        <v>253</v>
      </c>
      <c r="AJ62" s="160" t="s">
        <v>35</v>
      </c>
      <c r="AK62" s="160" t="s">
        <v>17</v>
      </c>
      <c r="AL62" s="160" t="s">
        <v>270</v>
      </c>
      <c r="AM62" s="160" t="s">
        <v>216</v>
      </c>
      <c r="AN62" s="330">
        <v>26350.926</v>
      </c>
      <c r="AO62" s="330">
        <v>26350.926</v>
      </c>
      <c r="AP62" s="331">
        <f>1435.25+954.891479+2883.108521</f>
        <v>5273.25</v>
      </c>
      <c r="AQ62" s="327"/>
      <c r="AR62" s="327"/>
      <c r="AS62" s="328" t="s">
        <v>5</v>
      </c>
      <c r="AT62" s="244" t="s">
        <v>253</v>
      </c>
      <c r="AU62" s="160" t="s">
        <v>35</v>
      </c>
      <c r="AV62" s="160" t="s">
        <v>17</v>
      </c>
      <c r="AW62" s="160" t="s">
        <v>270</v>
      </c>
      <c r="AX62" s="160" t="s">
        <v>216</v>
      </c>
      <c r="AY62" s="242">
        <v>26350.926</v>
      </c>
      <c r="AZ62" s="242">
        <v>26350.926</v>
      </c>
      <c r="BA62" s="354">
        <f>1435.25+954.891479+2883.108521+1958+1300+3822</f>
        <v>12353.25</v>
      </c>
      <c r="BB62" s="357"/>
      <c r="BC62" s="357"/>
      <c r="BD62" s="335" t="s">
        <v>381</v>
      </c>
      <c r="BE62" s="273">
        <f t="shared" si="0"/>
        <v>2843.25</v>
      </c>
      <c r="CG62" s="345">
        <f t="shared" si="1"/>
        <v>7080</v>
      </c>
    </row>
    <row r="63" spans="1:85" s="215" customFormat="1" ht="72.75" customHeight="1">
      <c r="A63" s="274"/>
      <c r="B63" s="221"/>
      <c r="C63" s="277"/>
      <c r="D63" s="277"/>
      <c r="E63" s="277"/>
      <c r="F63" s="277"/>
      <c r="G63" s="278"/>
      <c r="H63" s="278"/>
      <c r="I63" s="275"/>
      <c r="J63" s="275"/>
      <c r="K63" s="274"/>
      <c r="L63" s="221"/>
      <c r="M63" s="277"/>
      <c r="N63" s="277"/>
      <c r="O63" s="277"/>
      <c r="P63" s="277"/>
      <c r="Q63" s="278"/>
      <c r="R63" s="278"/>
      <c r="S63" s="275"/>
      <c r="T63" s="270"/>
      <c r="U63" s="270"/>
      <c r="V63" s="279"/>
      <c r="W63" s="272"/>
      <c r="X63" s="272"/>
      <c r="Y63" s="214"/>
      <c r="Z63" s="214"/>
      <c r="AA63" s="214"/>
      <c r="AB63" s="214"/>
      <c r="AC63" s="214"/>
      <c r="AD63" s="214"/>
      <c r="AE63" s="214"/>
      <c r="AF63" s="214"/>
      <c r="AG63" s="214"/>
      <c r="AH63" s="329" t="s">
        <v>5</v>
      </c>
      <c r="AI63" s="244" t="s">
        <v>323</v>
      </c>
      <c r="AJ63" s="160" t="s">
        <v>35</v>
      </c>
      <c r="AK63" s="160" t="s">
        <v>46</v>
      </c>
      <c r="AL63" s="160" t="s">
        <v>326</v>
      </c>
      <c r="AM63" s="160" t="s">
        <v>327</v>
      </c>
      <c r="AN63" s="330">
        <v>12526.574</v>
      </c>
      <c r="AO63" s="330">
        <v>12526.574</v>
      </c>
      <c r="AP63" s="331">
        <v>2.650098</v>
      </c>
      <c r="AQ63" s="331"/>
      <c r="AR63" s="331"/>
      <c r="AS63" s="276" t="s">
        <v>5</v>
      </c>
      <c r="AT63" s="221" t="s">
        <v>323</v>
      </c>
      <c r="AU63" s="277" t="s">
        <v>35</v>
      </c>
      <c r="AV63" s="277" t="s">
        <v>46</v>
      </c>
      <c r="AW63" s="277" t="s">
        <v>326</v>
      </c>
      <c r="AX63" s="277" t="s">
        <v>327</v>
      </c>
      <c r="AY63" s="233">
        <v>12526.574</v>
      </c>
      <c r="AZ63" s="233">
        <v>12526.574</v>
      </c>
      <c r="BA63" s="353">
        <v>2.650098</v>
      </c>
      <c r="BB63" s="294"/>
      <c r="BC63" s="294"/>
      <c r="BD63" s="279"/>
      <c r="BE63" s="273">
        <f t="shared" si="0"/>
        <v>2.650098</v>
      </c>
      <c r="CG63" s="345">
        <f t="shared" si="1"/>
        <v>0</v>
      </c>
    </row>
    <row r="64" spans="1:85" s="215" customFormat="1" ht="79.5" customHeight="1">
      <c r="A64" s="274"/>
      <c r="B64" s="221"/>
      <c r="C64" s="277"/>
      <c r="D64" s="277"/>
      <c r="E64" s="277"/>
      <c r="F64" s="277"/>
      <c r="G64" s="278"/>
      <c r="H64" s="278"/>
      <c r="I64" s="275"/>
      <c r="J64" s="275"/>
      <c r="K64" s="274"/>
      <c r="L64" s="221"/>
      <c r="M64" s="277"/>
      <c r="N64" s="277"/>
      <c r="O64" s="277"/>
      <c r="P64" s="277"/>
      <c r="Q64" s="278"/>
      <c r="R64" s="278"/>
      <c r="S64" s="275"/>
      <c r="T64" s="270"/>
      <c r="U64" s="270"/>
      <c r="V64" s="279"/>
      <c r="W64" s="272"/>
      <c r="X64" s="272"/>
      <c r="Y64" s="214"/>
      <c r="Z64" s="214"/>
      <c r="AA64" s="214"/>
      <c r="AB64" s="214"/>
      <c r="AC64" s="214"/>
      <c r="AD64" s="214"/>
      <c r="AE64" s="214"/>
      <c r="AF64" s="214"/>
      <c r="AG64" s="214"/>
      <c r="AH64" s="329"/>
      <c r="AI64" s="244"/>
      <c r="AJ64" s="160"/>
      <c r="AK64" s="160"/>
      <c r="AL64" s="160"/>
      <c r="AM64" s="160"/>
      <c r="AN64" s="330"/>
      <c r="AO64" s="330"/>
      <c r="AP64" s="331"/>
      <c r="AQ64" s="331"/>
      <c r="AR64" s="331"/>
      <c r="AS64" s="329" t="s">
        <v>5</v>
      </c>
      <c r="AT64" s="244" t="s">
        <v>359</v>
      </c>
      <c r="AU64" s="160" t="s">
        <v>35</v>
      </c>
      <c r="AV64" s="160"/>
      <c r="AW64" s="160"/>
      <c r="AX64" s="160"/>
      <c r="AY64" s="242"/>
      <c r="AZ64" s="242"/>
      <c r="BA64" s="354">
        <v>282.195</v>
      </c>
      <c r="BB64" s="355"/>
      <c r="BC64" s="355"/>
      <c r="BD64" s="335" t="s">
        <v>300</v>
      </c>
      <c r="BE64" s="273"/>
      <c r="CG64" s="345">
        <f t="shared" si="1"/>
        <v>282.195</v>
      </c>
    </row>
    <row r="65" spans="1:85" s="215" customFormat="1" ht="59.25" customHeight="1">
      <c r="A65" s="274"/>
      <c r="B65" s="221"/>
      <c r="C65" s="277"/>
      <c r="D65" s="277"/>
      <c r="E65" s="277"/>
      <c r="F65" s="277"/>
      <c r="G65" s="278"/>
      <c r="H65" s="278"/>
      <c r="I65" s="275"/>
      <c r="J65" s="275"/>
      <c r="K65" s="274"/>
      <c r="L65" s="221"/>
      <c r="M65" s="277"/>
      <c r="N65" s="277"/>
      <c r="O65" s="277"/>
      <c r="P65" s="277"/>
      <c r="Q65" s="278"/>
      <c r="R65" s="278"/>
      <c r="S65" s="275"/>
      <c r="T65" s="270"/>
      <c r="U65" s="270"/>
      <c r="V65" s="279"/>
      <c r="W65" s="272"/>
      <c r="X65" s="272"/>
      <c r="Y65" s="214"/>
      <c r="Z65" s="214"/>
      <c r="AA65" s="214"/>
      <c r="AB65" s="214"/>
      <c r="AC65" s="214"/>
      <c r="AD65" s="214"/>
      <c r="AE65" s="214"/>
      <c r="AF65" s="214"/>
      <c r="AG65" s="214"/>
      <c r="AH65" s="329"/>
      <c r="AI65" s="244"/>
      <c r="AJ65" s="160"/>
      <c r="AK65" s="160"/>
      <c r="AL65" s="160"/>
      <c r="AM65" s="160"/>
      <c r="AN65" s="330"/>
      <c r="AO65" s="330"/>
      <c r="AP65" s="331"/>
      <c r="AQ65" s="331"/>
      <c r="AR65" s="331"/>
      <c r="AS65" s="329" t="s">
        <v>5</v>
      </c>
      <c r="AT65" s="244" t="s">
        <v>360</v>
      </c>
      <c r="AU65" s="160" t="s">
        <v>35</v>
      </c>
      <c r="AV65" s="160"/>
      <c r="AW65" s="160"/>
      <c r="AX65" s="160"/>
      <c r="AY65" s="242"/>
      <c r="AZ65" s="242"/>
      <c r="BA65" s="354">
        <v>233.49</v>
      </c>
      <c r="BB65" s="355"/>
      <c r="BC65" s="355"/>
      <c r="BD65" s="335" t="s">
        <v>300</v>
      </c>
      <c r="BE65" s="273"/>
      <c r="CG65" s="345">
        <f t="shared" si="1"/>
        <v>233.49</v>
      </c>
    </row>
    <row r="66" spans="1:85" s="215" customFormat="1" ht="33">
      <c r="A66" s="225" t="s">
        <v>288</v>
      </c>
      <c r="B66" s="229" t="s">
        <v>252</v>
      </c>
      <c r="C66" s="225"/>
      <c r="D66" s="225"/>
      <c r="E66" s="225"/>
      <c r="F66" s="264">
        <f>SUM(F69:F69)</f>
        <v>0</v>
      </c>
      <c r="G66" s="270"/>
      <c r="H66" s="270"/>
      <c r="I66" s="270">
        <f>I69+I70</f>
        <v>232</v>
      </c>
      <c r="J66" s="270">
        <f>J69+J70</f>
        <v>232</v>
      </c>
      <c r="K66" s="225" t="s">
        <v>288</v>
      </c>
      <c r="L66" s="229" t="s">
        <v>252</v>
      </c>
      <c r="M66" s="225"/>
      <c r="N66" s="225"/>
      <c r="O66" s="225"/>
      <c r="P66" s="264">
        <f>SUM(P69:P69)</f>
        <v>0</v>
      </c>
      <c r="Q66" s="270"/>
      <c r="R66" s="270"/>
      <c r="S66" s="270">
        <f>S67+S68</f>
        <v>232</v>
      </c>
      <c r="T66" s="270"/>
      <c r="U66" s="270"/>
      <c r="V66" s="271"/>
      <c r="W66" s="272"/>
      <c r="X66" s="272"/>
      <c r="Y66" s="214"/>
      <c r="Z66" s="214"/>
      <c r="AA66" s="214"/>
      <c r="AB66" s="214"/>
      <c r="AC66" s="214"/>
      <c r="AD66" s="214"/>
      <c r="AE66" s="214"/>
      <c r="AF66" s="214"/>
      <c r="AG66" s="214"/>
      <c r="AH66" s="239" t="s">
        <v>288</v>
      </c>
      <c r="AI66" s="241" t="s">
        <v>252</v>
      </c>
      <c r="AJ66" s="239"/>
      <c r="AK66" s="239"/>
      <c r="AL66" s="239"/>
      <c r="AM66" s="326">
        <f>SUM(AM69:AM69)</f>
        <v>0</v>
      </c>
      <c r="AN66" s="327"/>
      <c r="AO66" s="327"/>
      <c r="AP66" s="327">
        <f>AP67+AP68</f>
        <v>6161.8588199999995</v>
      </c>
      <c r="AQ66" s="327"/>
      <c r="AR66" s="327"/>
      <c r="AS66" s="225" t="s">
        <v>288</v>
      </c>
      <c r="AT66" s="229" t="s">
        <v>252</v>
      </c>
      <c r="AU66" s="225"/>
      <c r="AV66" s="225"/>
      <c r="AW66" s="225"/>
      <c r="AX66" s="264">
        <f>SUM(AX69:AX69)</f>
        <v>0</v>
      </c>
      <c r="AY66" s="342"/>
      <c r="AZ66" s="342"/>
      <c r="BA66" s="352">
        <f>BA67+BA68</f>
        <v>4863.478819999999</v>
      </c>
      <c r="BB66" s="289"/>
      <c r="BC66" s="289"/>
      <c r="BD66" s="271"/>
      <c r="BE66" s="273">
        <f t="shared" si="0"/>
        <v>5929.8588199999995</v>
      </c>
      <c r="CG66" s="345">
        <f t="shared" si="1"/>
        <v>-1298.38</v>
      </c>
    </row>
    <row r="67" spans="1:85" s="215" customFormat="1" ht="16.5">
      <c r="A67" s="225" t="s">
        <v>291</v>
      </c>
      <c r="B67" s="229" t="s">
        <v>283</v>
      </c>
      <c r="C67" s="225"/>
      <c r="D67" s="225"/>
      <c r="E67" s="225"/>
      <c r="F67" s="264"/>
      <c r="G67" s="270"/>
      <c r="H67" s="270"/>
      <c r="I67" s="270"/>
      <c r="J67" s="270"/>
      <c r="K67" s="225" t="s">
        <v>291</v>
      </c>
      <c r="L67" s="229" t="s">
        <v>283</v>
      </c>
      <c r="M67" s="225"/>
      <c r="N67" s="225"/>
      <c r="O67" s="225"/>
      <c r="P67" s="264"/>
      <c r="Q67" s="270"/>
      <c r="R67" s="270"/>
      <c r="S67" s="270">
        <v>0</v>
      </c>
      <c r="T67" s="275"/>
      <c r="U67" s="275"/>
      <c r="V67" s="279"/>
      <c r="W67" s="280"/>
      <c r="X67" s="280"/>
      <c r="Y67" s="214"/>
      <c r="Z67" s="214"/>
      <c r="AA67" s="214"/>
      <c r="AB67" s="214"/>
      <c r="AC67" s="214"/>
      <c r="AD67" s="214"/>
      <c r="AE67" s="214"/>
      <c r="AF67" s="214"/>
      <c r="AG67" s="214"/>
      <c r="AH67" s="239" t="s">
        <v>291</v>
      </c>
      <c r="AI67" s="241" t="s">
        <v>283</v>
      </c>
      <c r="AJ67" s="239"/>
      <c r="AK67" s="239"/>
      <c r="AL67" s="239"/>
      <c r="AM67" s="326"/>
      <c r="AN67" s="327"/>
      <c r="AO67" s="327"/>
      <c r="AP67" s="327">
        <v>0</v>
      </c>
      <c r="AQ67" s="331"/>
      <c r="AR67" s="331"/>
      <c r="AS67" s="225" t="s">
        <v>291</v>
      </c>
      <c r="AT67" s="229" t="s">
        <v>283</v>
      </c>
      <c r="AU67" s="225"/>
      <c r="AV67" s="225"/>
      <c r="AW67" s="225"/>
      <c r="AX67" s="264"/>
      <c r="AY67" s="342"/>
      <c r="AZ67" s="342"/>
      <c r="BA67" s="352">
        <v>0</v>
      </c>
      <c r="BB67" s="294"/>
      <c r="BC67" s="294"/>
      <c r="BD67" s="279"/>
      <c r="BE67" s="273">
        <f t="shared" si="0"/>
        <v>0</v>
      </c>
      <c r="BF67" s="286"/>
      <c r="BJ67" s="281"/>
      <c r="BK67" s="281"/>
      <c r="BL67" s="281"/>
      <c r="BM67" s="281"/>
      <c r="BN67" s="281"/>
      <c r="CG67" s="345">
        <f t="shared" si="1"/>
        <v>0</v>
      </c>
    </row>
    <row r="68" spans="1:85" s="215" customFormat="1" ht="36" customHeight="1">
      <c r="A68" s="225" t="s">
        <v>292</v>
      </c>
      <c r="B68" s="229" t="s">
        <v>284</v>
      </c>
      <c r="C68" s="225"/>
      <c r="D68" s="225"/>
      <c r="E68" s="225"/>
      <c r="F68" s="264"/>
      <c r="G68" s="270"/>
      <c r="H68" s="270"/>
      <c r="I68" s="270"/>
      <c r="J68" s="270"/>
      <c r="K68" s="225" t="s">
        <v>292</v>
      </c>
      <c r="L68" s="229" t="s">
        <v>284</v>
      </c>
      <c r="M68" s="225"/>
      <c r="N68" s="225"/>
      <c r="O68" s="225"/>
      <c r="P68" s="264"/>
      <c r="Q68" s="270"/>
      <c r="R68" s="270"/>
      <c r="S68" s="270">
        <f>S69+S70</f>
        <v>232</v>
      </c>
      <c r="T68" s="270">
        <f>SUM(T75:T76)</f>
        <v>0</v>
      </c>
      <c r="U68" s="270"/>
      <c r="V68" s="271"/>
      <c r="W68" s="272"/>
      <c r="X68" s="272"/>
      <c r="Y68" s="214"/>
      <c r="Z68" s="214"/>
      <c r="AA68" s="214"/>
      <c r="AB68" s="214"/>
      <c r="AC68" s="214"/>
      <c r="AD68" s="214"/>
      <c r="AE68" s="214"/>
      <c r="AF68" s="214"/>
      <c r="AG68" s="214"/>
      <c r="AH68" s="239" t="s">
        <v>292</v>
      </c>
      <c r="AI68" s="241" t="s">
        <v>284</v>
      </c>
      <c r="AJ68" s="239"/>
      <c r="AK68" s="239"/>
      <c r="AL68" s="239"/>
      <c r="AM68" s="326"/>
      <c r="AN68" s="327"/>
      <c r="AO68" s="327"/>
      <c r="AP68" s="327">
        <f>SUM(AP69:AP73)</f>
        <v>6161.8588199999995</v>
      </c>
      <c r="AQ68" s="327">
        <f>SUM(AQ75:AQ76)</f>
        <v>0</v>
      </c>
      <c r="AR68" s="327"/>
      <c r="AS68" s="225" t="s">
        <v>292</v>
      </c>
      <c r="AT68" s="229" t="s">
        <v>284</v>
      </c>
      <c r="AU68" s="225"/>
      <c r="AV68" s="225"/>
      <c r="AW68" s="225"/>
      <c r="AX68" s="264"/>
      <c r="AY68" s="342"/>
      <c r="AZ68" s="342"/>
      <c r="BA68" s="352">
        <f>SUM(BA69:BA74)</f>
        <v>4863.478819999999</v>
      </c>
      <c r="BB68" s="289">
        <f>SUM(BB75:BB76)</f>
        <v>0</v>
      </c>
      <c r="BC68" s="289"/>
      <c r="BD68" s="271"/>
      <c r="BE68" s="273">
        <f t="shared" si="0"/>
        <v>5929.8588199999995</v>
      </c>
      <c r="BJ68" s="220"/>
      <c r="CG68" s="345">
        <f t="shared" si="1"/>
        <v>-1298.38</v>
      </c>
    </row>
    <row r="69" spans="1:85" s="215" customFormat="1" ht="66">
      <c r="A69" s="274" t="s">
        <v>5</v>
      </c>
      <c r="B69" s="221" t="s">
        <v>214</v>
      </c>
      <c r="C69" s="277" t="s">
        <v>35</v>
      </c>
      <c r="D69" s="277" t="s">
        <v>45</v>
      </c>
      <c r="E69" s="277" t="s">
        <v>256</v>
      </c>
      <c r="F69" s="277" t="s">
        <v>221</v>
      </c>
      <c r="G69" s="278">
        <v>11163</v>
      </c>
      <c r="H69" s="278">
        <v>11163</v>
      </c>
      <c r="I69" s="275">
        <v>109</v>
      </c>
      <c r="J69" s="275">
        <v>109</v>
      </c>
      <c r="K69" s="274" t="s">
        <v>5</v>
      </c>
      <c r="L69" s="221" t="s">
        <v>214</v>
      </c>
      <c r="M69" s="277" t="s">
        <v>35</v>
      </c>
      <c r="N69" s="277" t="s">
        <v>45</v>
      </c>
      <c r="O69" s="277" t="s">
        <v>270</v>
      </c>
      <c r="P69" s="277" t="s">
        <v>221</v>
      </c>
      <c r="Q69" s="278">
        <v>11163</v>
      </c>
      <c r="R69" s="278">
        <v>11163</v>
      </c>
      <c r="S69" s="275">
        <v>109</v>
      </c>
      <c r="T69" s="270"/>
      <c r="U69" s="270"/>
      <c r="V69" s="271"/>
      <c r="W69" s="272"/>
      <c r="X69" s="272"/>
      <c r="Y69" s="214"/>
      <c r="Z69" s="214"/>
      <c r="AA69" s="214"/>
      <c r="AB69" s="214"/>
      <c r="AC69" s="214"/>
      <c r="AD69" s="214"/>
      <c r="AE69" s="214"/>
      <c r="AF69" s="214"/>
      <c r="AG69" s="214"/>
      <c r="AH69" s="328" t="s">
        <v>5</v>
      </c>
      <c r="AI69" s="244" t="s">
        <v>214</v>
      </c>
      <c r="AJ69" s="160" t="s">
        <v>35</v>
      </c>
      <c r="AK69" s="160" t="s">
        <v>45</v>
      </c>
      <c r="AL69" s="160" t="s">
        <v>270</v>
      </c>
      <c r="AM69" s="160" t="s">
        <v>221</v>
      </c>
      <c r="AN69" s="330">
        <v>11163</v>
      </c>
      <c r="AO69" s="330">
        <v>11163</v>
      </c>
      <c r="AP69" s="331">
        <v>109</v>
      </c>
      <c r="AQ69" s="327"/>
      <c r="AR69" s="327"/>
      <c r="AS69" s="274" t="s">
        <v>5</v>
      </c>
      <c r="AT69" s="221" t="s">
        <v>214</v>
      </c>
      <c r="AU69" s="277" t="s">
        <v>35</v>
      </c>
      <c r="AV69" s="277" t="s">
        <v>45</v>
      </c>
      <c r="AW69" s="277" t="s">
        <v>270</v>
      </c>
      <c r="AX69" s="277" t="s">
        <v>221</v>
      </c>
      <c r="AY69" s="233">
        <v>11163</v>
      </c>
      <c r="AZ69" s="233">
        <v>11163</v>
      </c>
      <c r="BA69" s="353">
        <v>109</v>
      </c>
      <c r="BB69" s="289"/>
      <c r="BC69" s="289"/>
      <c r="BD69" s="271"/>
      <c r="BE69" s="273">
        <f t="shared" si="0"/>
        <v>0</v>
      </c>
      <c r="CG69" s="345">
        <f t="shared" si="1"/>
        <v>0</v>
      </c>
    </row>
    <row r="70" spans="1:85" s="215" customFormat="1" ht="49.5">
      <c r="A70" s="274" t="s">
        <v>5</v>
      </c>
      <c r="B70" s="221" t="s">
        <v>244</v>
      </c>
      <c r="C70" s="277" t="s">
        <v>35</v>
      </c>
      <c r="D70" s="277" t="s">
        <v>17</v>
      </c>
      <c r="E70" s="277" t="s">
        <v>256</v>
      </c>
      <c r="F70" s="279" t="s">
        <v>245</v>
      </c>
      <c r="G70" s="275">
        <v>4967.05</v>
      </c>
      <c r="H70" s="275">
        <v>4967.05</v>
      </c>
      <c r="I70" s="275">
        <v>123</v>
      </c>
      <c r="J70" s="275">
        <v>123</v>
      </c>
      <c r="K70" s="274" t="s">
        <v>5</v>
      </c>
      <c r="L70" s="221" t="s">
        <v>244</v>
      </c>
      <c r="M70" s="277" t="s">
        <v>35</v>
      </c>
      <c r="N70" s="277" t="s">
        <v>17</v>
      </c>
      <c r="O70" s="277" t="s">
        <v>270</v>
      </c>
      <c r="P70" s="279" t="s">
        <v>245</v>
      </c>
      <c r="Q70" s="275">
        <v>4967.05</v>
      </c>
      <c r="R70" s="275">
        <v>4967.05</v>
      </c>
      <c r="S70" s="275">
        <v>123</v>
      </c>
      <c r="T70" s="270"/>
      <c r="U70" s="270"/>
      <c r="V70" s="271"/>
      <c r="W70" s="272"/>
      <c r="X70" s="272"/>
      <c r="Y70" s="214"/>
      <c r="Z70" s="214"/>
      <c r="AA70" s="214"/>
      <c r="AB70" s="214"/>
      <c r="AC70" s="214"/>
      <c r="AD70" s="214"/>
      <c r="AE70" s="214"/>
      <c r="AF70" s="214"/>
      <c r="AG70" s="214"/>
      <c r="AH70" s="328" t="s">
        <v>5</v>
      </c>
      <c r="AI70" s="244" t="s">
        <v>344</v>
      </c>
      <c r="AJ70" s="160" t="s">
        <v>35</v>
      </c>
      <c r="AK70" s="160" t="s">
        <v>17</v>
      </c>
      <c r="AL70" s="160" t="s">
        <v>270</v>
      </c>
      <c r="AM70" s="335" t="s">
        <v>245</v>
      </c>
      <c r="AN70" s="331">
        <v>4967.05</v>
      </c>
      <c r="AO70" s="331">
        <v>4967.05</v>
      </c>
      <c r="AP70" s="331">
        <v>102.85882</v>
      </c>
      <c r="AQ70" s="327"/>
      <c r="AR70" s="327"/>
      <c r="AS70" s="274" t="s">
        <v>5</v>
      </c>
      <c r="AT70" s="221" t="s">
        <v>344</v>
      </c>
      <c r="AU70" s="277" t="s">
        <v>35</v>
      </c>
      <c r="AV70" s="277" t="s">
        <v>17</v>
      </c>
      <c r="AW70" s="277" t="s">
        <v>270</v>
      </c>
      <c r="AX70" s="279" t="s">
        <v>245</v>
      </c>
      <c r="AY70" s="231">
        <v>4967.05</v>
      </c>
      <c r="AZ70" s="231">
        <v>4967.05</v>
      </c>
      <c r="BA70" s="353">
        <v>102.85882</v>
      </c>
      <c r="BB70" s="289"/>
      <c r="BC70" s="289"/>
      <c r="BD70" s="279"/>
      <c r="BE70" s="273">
        <f t="shared" si="0"/>
        <v>-20.141180000000006</v>
      </c>
      <c r="CG70" s="345">
        <f t="shared" si="1"/>
        <v>0</v>
      </c>
    </row>
    <row r="71" spans="1:85" s="215" customFormat="1" ht="49.5">
      <c r="A71" s="274"/>
      <c r="B71" s="221"/>
      <c r="C71" s="277"/>
      <c r="D71" s="277"/>
      <c r="E71" s="277"/>
      <c r="F71" s="279"/>
      <c r="G71" s="275"/>
      <c r="H71" s="275"/>
      <c r="I71" s="275"/>
      <c r="J71" s="275"/>
      <c r="K71" s="274"/>
      <c r="L71" s="221"/>
      <c r="M71" s="277"/>
      <c r="N71" s="277"/>
      <c r="O71" s="277"/>
      <c r="P71" s="279"/>
      <c r="Q71" s="275"/>
      <c r="R71" s="275"/>
      <c r="S71" s="275"/>
      <c r="T71" s="270"/>
      <c r="U71" s="270"/>
      <c r="V71" s="271"/>
      <c r="W71" s="272"/>
      <c r="X71" s="272"/>
      <c r="Y71" s="214"/>
      <c r="Z71" s="214"/>
      <c r="AA71" s="214"/>
      <c r="AB71" s="214"/>
      <c r="AC71" s="214"/>
      <c r="AD71" s="214"/>
      <c r="AE71" s="214"/>
      <c r="AF71" s="214"/>
      <c r="AG71" s="214"/>
      <c r="AH71" s="329" t="s">
        <v>5</v>
      </c>
      <c r="AI71" s="244" t="s">
        <v>197</v>
      </c>
      <c r="AJ71" s="160" t="s">
        <v>35</v>
      </c>
      <c r="AK71" s="160" t="s">
        <v>45</v>
      </c>
      <c r="AL71" s="160" t="s">
        <v>270</v>
      </c>
      <c r="AM71" s="160" t="s">
        <v>223</v>
      </c>
      <c r="AN71" s="331">
        <v>8000</v>
      </c>
      <c r="AO71" s="331">
        <v>8000</v>
      </c>
      <c r="AP71" s="331">
        <v>760</v>
      </c>
      <c r="AQ71" s="331"/>
      <c r="AR71" s="331"/>
      <c r="AS71" s="276" t="s">
        <v>5</v>
      </c>
      <c r="AT71" s="221" t="s">
        <v>197</v>
      </c>
      <c r="AU71" s="277" t="s">
        <v>35</v>
      </c>
      <c r="AV71" s="277" t="s">
        <v>45</v>
      </c>
      <c r="AW71" s="277" t="s">
        <v>270</v>
      </c>
      <c r="AX71" s="277" t="s">
        <v>223</v>
      </c>
      <c r="AY71" s="231">
        <v>8000</v>
      </c>
      <c r="AZ71" s="231">
        <v>8000</v>
      </c>
      <c r="BA71" s="353">
        <v>760</v>
      </c>
      <c r="BB71" s="294"/>
      <c r="BC71" s="294"/>
      <c r="BD71" s="279"/>
      <c r="BE71" s="273">
        <f t="shared" si="0"/>
        <v>760</v>
      </c>
      <c r="CG71" s="345">
        <f t="shared" si="1"/>
        <v>0</v>
      </c>
    </row>
    <row r="72" spans="1:85" s="215" customFormat="1" ht="219.75" customHeight="1">
      <c r="A72" s="274"/>
      <c r="B72" s="221"/>
      <c r="C72" s="277"/>
      <c r="D72" s="277"/>
      <c r="E72" s="277"/>
      <c r="F72" s="279"/>
      <c r="G72" s="275"/>
      <c r="H72" s="275"/>
      <c r="I72" s="275"/>
      <c r="J72" s="275"/>
      <c r="K72" s="274"/>
      <c r="L72" s="221"/>
      <c r="M72" s="277"/>
      <c r="N72" s="277"/>
      <c r="O72" s="277"/>
      <c r="P72" s="279"/>
      <c r="Q72" s="275"/>
      <c r="R72" s="275"/>
      <c r="S72" s="275"/>
      <c r="T72" s="270"/>
      <c r="U72" s="270"/>
      <c r="V72" s="271"/>
      <c r="W72" s="272"/>
      <c r="X72" s="272"/>
      <c r="Y72" s="214"/>
      <c r="Z72" s="214"/>
      <c r="AA72" s="214"/>
      <c r="AB72" s="214"/>
      <c r="AC72" s="214"/>
      <c r="AD72" s="214"/>
      <c r="AE72" s="214"/>
      <c r="AF72" s="214"/>
      <c r="AG72" s="214"/>
      <c r="AH72" s="329" t="s">
        <v>5</v>
      </c>
      <c r="AI72" s="244" t="s">
        <v>296</v>
      </c>
      <c r="AJ72" s="160" t="s">
        <v>35</v>
      </c>
      <c r="AK72" s="160" t="s">
        <v>297</v>
      </c>
      <c r="AL72" s="160" t="s">
        <v>270</v>
      </c>
      <c r="AM72" s="160" t="s">
        <v>298</v>
      </c>
      <c r="AN72" s="331">
        <v>5160</v>
      </c>
      <c r="AO72" s="331">
        <v>5160</v>
      </c>
      <c r="AP72" s="331">
        <v>2695</v>
      </c>
      <c r="AQ72" s="331"/>
      <c r="AR72" s="331"/>
      <c r="AS72" s="329" t="s">
        <v>5</v>
      </c>
      <c r="AT72" s="244" t="s">
        <v>296</v>
      </c>
      <c r="AU72" s="160" t="s">
        <v>35</v>
      </c>
      <c r="AV72" s="160" t="s">
        <v>46</v>
      </c>
      <c r="AW72" s="160" t="s">
        <v>270</v>
      </c>
      <c r="AX72" s="160" t="s">
        <v>298</v>
      </c>
      <c r="AY72" s="245">
        <v>5160</v>
      </c>
      <c r="AZ72" s="245">
        <v>5160</v>
      </c>
      <c r="BA72" s="354">
        <f>2695-1300</f>
        <v>1395</v>
      </c>
      <c r="BB72" s="355"/>
      <c r="BC72" s="355"/>
      <c r="BD72" s="335" t="s">
        <v>375</v>
      </c>
      <c r="BE72" s="273">
        <f t="shared" si="0"/>
        <v>2695</v>
      </c>
      <c r="CG72" s="345">
        <f t="shared" si="1"/>
        <v>-1300</v>
      </c>
    </row>
    <row r="73" spans="1:85" s="215" customFormat="1" ht="49.5">
      <c r="A73" s="274"/>
      <c r="B73" s="221"/>
      <c r="C73" s="277"/>
      <c r="D73" s="277"/>
      <c r="E73" s="277"/>
      <c r="F73" s="279"/>
      <c r="G73" s="275"/>
      <c r="H73" s="275"/>
      <c r="I73" s="275"/>
      <c r="J73" s="275"/>
      <c r="K73" s="274"/>
      <c r="L73" s="221"/>
      <c r="M73" s="277"/>
      <c r="N73" s="277"/>
      <c r="O73" s="277"/>
      <c r="P73" s="279"/>
      <c r="Q73" s="275"/>
      <c r="R73" s="275"/>
      <c r="S73" s="275"/>
      <c r="T73" s="270"/>
      <c r="U73" s="270"/>
      <c r="V73" s="271"/>
      <c r="W73" s="272"/>
      <c r="X73" s="272"/>
      <c r="Y73" s="214"/>
      <c r="Z73" s="214"/>
      <c r="AA73" s="214"/>
      <c r="AB73" s="214"/>
      <c r="AC73" s="214"/>
      <c r="AD73" s="214"/>
      <c r="AE73" s="214"/>
      <c r="AF73" s="214"/>
      <c r="AG73" s="214"/>
      <c r="AH73" s="329" t="s">
        <v>5</v>
      </c>
      <c r="AI73" s="244" t="s">
        <v>213</v>
      </c>
      <c r="AJ73" s="160" t="s">
        <v>35</v>
      </c>
      <c r="AK73" s="160" t="s">
        <v>44</v>
      </c>
      <c r="AL73" s="160" t="s">
        <v>270</v>
      </c>
      <c r="AM73" s="160" t="s">
        <v>274</v>
      </c>
      <c r="AN73" s="331">
        <v>4340</v>
      </c>
      <c r="AO73" s="331">
        <v>4340</v>
      </c>
      <c r="AP73" s="331">
        <v>2495</v>
      </c>
      <c r="AQ73" s="331"/>
      <c r="AR73" s="331"/>
      <c r="AS73" s="276" t="s">
        <v>5</v>
      </c>
      <c r="AT73" s="221" t="s">
        <v>213</v>
      </c>
      <c r="AU73" s="277" t="s">
        <v>35</v>
      </c>
      <c r="AV73" s="277" t="s">
        <v>44</v>
      </c>
      <c r="AW73" s="277" t="s">
        <v>270</v>
      </c>
      <c r="AX73" s="277" t="s">
        <v>274</v>
      </c>
      <c r="AY73" s="231">
        <v>4340</v>
      </c>
      <c r="AZ73" s="231">
        <v>4340</v>
      </c>
      <c r="BA73" s="353">
        <v>2495</v>
      </c>
      <c r="BB73" s="294"/>
      <c r="BC73" s="294"/>
      <c r="BD73" s="279"/>
      <c r="BE73" s="273">
        <f t="shared" si="0"/>
        <v>2495</v>
      </c>
      <c r="CG73" s="345">
        <f t="shared" si="1"/>
        <v>0</v>
      </c>
    </row>
    <row r="74" spans="1:90" s="215" customFormat="1" ht="49.5">
      <c r="A74" s="274"/>
      <c r="B74" s="221"/>
      <c r="C74" s="277"/>
      <c r="D74" s="277"/>
      <c r="E74" s="277"/>
      <c r="F74" s="277"/>
      <c r="G74" s="278"/>
      <c r="H74" s="278"/>
      <c r="I74" s="275"/>
      <c r="J74" s="275"/>
      <c r="K74" s="274"/>
      <c r="L74" s="221"/>
      <c r="M74" s="277"/>
      <c r="N74" s="277"/>
      <c r="O74" s="277"/>
      <c r="P74" s="277"/>
      <c r="Q74" s="278"/>
      <c r="R74" s="278"/>
      <c r="S74" s="275"/>
      <c r="T74" s="270"/>
      <c r="U74" s="270"/>
      <c r="V74" s="279"/>
      <c r="W74" s="272"/>
      <c r="X74" s="272"/>
      <c r="Y74" s="214"/>
      <c r="Z74" s="214"/>
      <c r="AA74" s="214"/>
      <c r="AB74" s="214"/>
      <c r="AC74" s="214"/>
      <c r="AD74" s="214"/>
      <c r="AE74" s="214"/>
      <c r="AF74" s="214"/>
      <c r="AG74" s="214"/>
      <c r="AH74" s="329"/>
      <c r="AI74" s="244"/>
      <c r="AJ74" s="160"/>
      <c r="AK74" s="160"/>
      <c r="AL74" s="160"/>
      <c r="AM74" s="160"/>
      <c r="AN74" s="330"/>
      <c r="AO74" s="330"/>
      <c r="AP74" s="331"/>
      <c r="AQ74" s="331"/>
      <c r="AR74" s="331"/>
      <c r="AS74" s="329" t="s">
        <v>5</v>
      </c>
      <c r="AT74" s="244" t="s">
        <v>361</v>
      </c>
      <c r="AU74" s="160" t="s">
        <v>64</v>
      </c>
      <c r="AV74" s="160"/>
      <c r="AW74" s="160"/>
      <c r="AX74" s="160"/>
      <c r="AY74" s="242"/>
      <c r="AZ74" s="242"/>
      <c r="BA74" s="354">
        <v>1.62</v>
      </c>
      <c r="BB74" s="355"/>
      <c r="BC74" s="355"/>
      <c r="BD74" s="335" t="s">
        <v>300</v>
      </c>
      <c r="BE74" s="273"/>
      <c r="CG74" s="345">
        <f t="shared" si="1"/>
        <v>1.62</v>
      </c>
      <c r="CL74" s="286">
        <f>BA74+BA64+BA65</f>
        <v>517.3050000000001</v>
      </c>
    </row>
    <row r="75" spans="1:85" s="216" customFormat="1" ht="16.5">
      <c r="A75" s="225" t="s">
        <v>293</v>
      </c>
      <c r="B75" s="229" t="s">
        <v>251</v>
      </c>
      <c r="C75" s="225"/>
      <c r="D75" s="225"/>
      <c r="E75" s="225"/>
      <c r="F75" s="271"/>
      <c r="G75" s="270"/>
      <c r="H75" s="270"/>
      <c r="I75" s="270">
        <f>I78+I79+I80</f>
        <v>1968</v>
      </c>
      <c r="J75" s="270">
        <f>J78+J79+J80</f>
        <v>1968</v>
      </c>
      <c r="K75" s="225" t="s">
        <v>293</v>
      </c>
      <c r="L75" s="229" t="s">
        <v>251</v>
      </c>
      <c r="M75" s="225"/>
      <c r="N75" s="225"/>
      <c r="O75" s="225"/>
      <c r="P75" s="271"/>
      <c r="Q75" s="270"/>
      <c r="R75" s="270"/>
      <c r="S75" s="270">
        <f>S76+S77</f>
        <v>1968</v>
      </c>
      <c r="T75" s="275"/>
      <c r="U75" s="275"/>
      <c r="V75" s="279"/>
      <c r="W75" s="280"/>
      <c r="X75" s="280"/>
      <c r="Y75" s="259"/>
      <c r="Z75" s="259"/>
      <c r="AA75" s="259"/>
      <c r="AB75" s="259"/>
      <c r="AC75" s="259"/>
      <c r="AD75" s="259"/>
      <c r="AE75" s="259"/>
      <c r="AF75" s="259"/>
      <c r="AG75" s="259"/>
      <c r="AH75" s="239" t="s">
        <v>293</v>
      </c>
      <c r="AI75" s="241" t="s">
        <v>251</v>
      </c>
      <c r="AJ75" s="239"/>
      <c r="AK75" s="239"/>
      <c r="AL75" s="239"/>
      <c r="AM75" s="332"/>
      <c r="AN75" s="327"/>
      <c r="AO75" s="327"/>
      <c r="AP75" s="327">
        <f>AP76+AP77</f>
        <v>8664.649707</v>
      </c>
      <c r="AQ75" s="331"/>
      <c r="AR75" s="331"/>
      <c r="AS75" s="225" t="s">
        <v>293</v>
      </c>
      <c r="AT75" s="229" t="s">
        <v>251</v>
      </c>
      <c r="AU75" s="225"/>
      <c r="AV75" s="225"/>
      <c r="AW75" s="225"/>
      <c r="AX75" s="271"/>
      <c r="AY75" s="342"/>
      <c r="AZ75" s="342"/>
      <c r="BA75" s="352">
        <f>BA76+BA77</f>
        <v>10554.649707</v>
      </c>
      <c r="BB75" s="294"/>
      <c r="BC75" s="294"/>
      <c r="BD75" s="279"/>
      <c r="BE75" s="273">
        <f t="shared" si="0"/>
        <v>6696.6497070000005</v>
      </c>
      <c r="CG75" s="345">
        <f t="shared" si="1"/>
        <v>1890</v>
      </c>
    </row>
    <row r="76" spans="1:85" s="216" customFormat="1" ht="16.5">
      <c r="A76" s="225" t="s">
        <v>294</v>
      </c>
      <c r="B76" s="229" t="s">
        <v>283</v>
      </c>
      <c r="C76" s="225"/>
      <c r="D76" s="225"/>
      <c r="E76" s="225"/>
      <c r="F76" s="264"/>
      <c r="G76" s="270"/>
      <c r="H76" s="270"/>
      <c r="I76" s="270"/>
      <c r="J76" s="287"/>
      <c r="K76" s="225" t="s">
        <v>294</v>
      </c>
      <c r="L76" s="229" t="s">
        <v>283</v>
      </c>
      <c r="M76" s="225"/>
      <c r="N76" s="225"/>
      <c r="O76" s="225"/>
      <c r="P76" s="264"/>
      <c r="Q76" s="270"/>
      <c r="R76" s="270"/>
      <c r="S76" s="270">
        <v>0</v>
      </c>
      <c r="T76" s="275"/>
      <c r="U76" s="275"/>
      <c r="V76" s="279"/>
      <c r="W76" s="280"/>
      <c r="X76" s="280"/>
      <c r="Y76" s="259"/>
      <c r="Z76" s="259"/>
      <c r="AA76" s="259"/>
      <c r="AB76" s="259"/>
      <c r="AC76" s="259"/>
      <c r="AD76" s="259"/>
      <c r="AE76" s="259"/>
      <c r="AF76" s="259"/>
      <c r="AG76" s="259"/>
      <c r="AH76" s="239" t="s">
        <v>294</v>
      </c>
      <c r="AI76" s="241" t="s">
        <v>283</v>
      </c>
      <c r="AJ76" s="239"/>
      <c r="AK76" s="239"/>
      <c r="AL76" s="239"/>
      <c r="AM76" s="326"/>
      <c r="AN76" s="327"/>
      <c r="AO76" s="327"/>
      <c r="AP76" s="327">
        <v>0</v>
      </c>
      <c r="AQ76" s="331"/>
      <c r="AR76" s="331"/>
      <c r="AS76" s="225" t="s">
        <v>294</v>
      </c>
      <c r="AT76" s="229" t="s">
        <v>283</v>
      </c>
      <c r="AU76" s="225"/>
      <c r="AV76" s="225"/>
      <c r="AW76" s="225"/>
      <c r="AX76" s="264"/>
      <c r="AY76" s="342"/>
      <c r="AZ76" s="342"/>
      <c r="BA76" s="352">
        <v>0</v>
      </c>
      <c r="BB76" s="294"/>
      <c r="BC76" s="294"/>
      <c r="BD76" s="279"/>
      <c r="BE76" s="273">
        <f t="shared" si="0"/>
        <v>0</v>
      </c>
      <c r="CG76" s="345">
        <f t="shared" si="1"/>
        <v>0</v>
      </c>
    </row>
    <row r="77" spans="1:85" s="215" customFormat="1" ht="32.25" customHeight="1">
      <c r="A77" s="225" t="s">
        <v>295</v>
      </c>
      <c r="B77" s="229" t="s">
        <v>284</v>
      </c>
      <c r="C77" s="225"/>
      <c r="D77" s="225"/>
      <c r="E77" s="225"/>
      <c r="F77" s="264"/>
      <c r="G77" s="270"/>
      <c r="H77" s="270"/>
      <c r="I77" s="270"/>
      <c r="J77" s="288"/>
      <c r="K77" s="225" t="s">
        <v>295</v>
      </c>
      <c r="L77" s="229" t="s">
        <v>284</v>
      </c>
      <c r="M77" s="225"/>
      <c r="N77" s="225"/>
      <c r="O77" s="225"/>
      <c r="P77" s="264"/>
      <c r="Q77" s="270"/>
      <c r="R77" s="270"/>
      <c r="S77" s="270">
        <f>S78+S79+S80</f>
        <v>1968</v>
      </c>
      <c r="T77" s="270">
        <f>SUM(T80:T80)</f>
        <v>0</v>
      </c>
      <c r="U77" s="270"/>
      <c r="V77" s="271"/>
      <c r="W77" s="272"/>
      <c r="X77" s="272"/>
      <c r="Y77" s="214"/>
      <c r="Z77" s="214"/>
      <c r="AA77" s="214"/>
      <c r="AB77" s="214"/>
      <c r="AC77" s="214"/>
      <c r="AD77" s="214"/>
      <c r="AE77" s="214"/>
      <c r="AF77" s="214"/>
      <c r="AG77" s="214"/>
      <c r="AH77" s="239" t="s">
        <v>295</v>
      </c>
      <c r="AI77" s="241" t="s">
        <v>284</v>
      </c>
      <c r="AJ77" s="239"/>
      <c r="AK77" s="239"/>
      <c r="AL77" s="239"/>
      <c r="AM77" s="326"/>
      <c r="AN77" s="327"/>
      <c r="AO77" s="327"/>
      <c r="AP77" s="327">
        <f>SUM(AP78:AP85)</f>
        <v>8664.649707</v>
      </c>
      <c r="AQ77" s="327">
        <f>SUM(AQ80:AQ80)</f>
        <v>0</v>
      </c>
      <c r="AR77" s="327"/>
      <c r="AS77" s="225" t="s">
        <v>295</v>
      </c>
      <c r="AT77" s="229" t="s">
        <v>284</v>
      </c>
      <c r="AU77" s="225"/>
      <c r="AV77" s="225"/>
      <c r="AW77" s="225"/>
      <c r="AX77" s="264"/>
      <c r="AY77" s="342"/>
      <c r="AZ77" s="342"/>
      <c r="BA77" s="352">
        <f>SUM(BA78:BA87)</f>
        <v>10554.649707</v>
      </c>
      <c r="BB77" s="289">
        <f>SUM(BB80:BB80)</f>
        <v>0</v>
      </c>
      <c r="BC77" s="289"/>
      <c r="BD77" s="271"/>
      <c r="BE77" s="273">
        <f t="shared" si="0"/>
        <v>6696.6497070000005</v>
      </c>
      <c r="CG77" s="345">
        <f t="shared" si="1"/>
        <v>1890</v>
      </c>
    </row>
    <row r="78" spans="1:85" s="215" customFormat="1" ht="66">
      <c r="A78" s="274" t="s">
        <v>5</v>
      </c>
      <c r="B78" s="221" t="s">
        <v>254</v>
      </c>
      <c r="C78" s="277" t="s">
        <v>35</v>
      </c>
      <c r="D78" s="277" t="s">
        <v>17</v>
      </c>
      <c r="E78" s="277" t="s">
        <v>255</v>
      </c>
      <c r="F78" s="279" t="s">
        <v>257</v>
      </c>
      <c r="G78" s="275">
        <v>1292.196</v>
      </c>
      <c r="H78" s="275">
        <v>1292.196</v>
      </c>
      <c r="I78" s="275">
        <v>1000</v>
      </c>
      <c r="J78" s="275">
        <v>1000</v>
      </c>
      <c r="K78" s="274" t="s">
        <v>5</v>
      </c>
      <c r="L78" s="221" t="s">
        <v>254</v>
      </c>
      <c r="M78" s="277" t="s">
        <v>35</v>
      </c>
      <c r="N78" s="277" t="s">
        <v>17</v>
      </c>
      <c r="O78" s="277" t="s">
        <v>271</v>
      </c>
      <c r="P78" s="279" t="s">
        <v>257</v>
      </c>
      <c r="Q78" s="275">
        <v>1292.196</v>
      </c>
      <c r="R78" s="275">
        <v>1292.196</v>
      </c>
      <c r="S78" s="275">
        <v>1000</v>
      </c>
      <c r="T78" s="270"/>
      <c r="U78" s="270"/>
      <c r="V78" s="271"/>
      <c r="W78" s="272"/>
      <c r="X78" s="272"/>
      <c r="Y78" s="214"/>
      <c r="Z78" s="214"/>
      <c r="AA78" s="214"/>
      <c r="AB78" s="214"/>
      <c r="AC78" s="214"/>
      <c r="AD78" s="214"/>
      <c r="AE78" s="214"/>
      <c r="AF78" s="214"/>
      <c r="AG78" s="214"/>
      <c r="AH78" s="328" t="s">
        <v>5</v>
      </c>
      <c r="AI78" s="244" t="s">
        <v>254</v>
      </c>
      <c r="AJ78" s="160" t="s">
        <v>35</v>
      </c>
      <c r="AK78" s="160" t="s">
        <v>17</v>
      </c>
      <c r="AL78" s="160" t="s">
        <v>271</v>
      </c>
      <c r="AM78" s="335" t="s">
        <v>257</v>
      </c>
      <c r="AN78" s="331">
        <v>1292.196</v>
      </c>
      <c r="AO78" s="331">
        <v>1292.196</v>
      </c>
      <c r="AP78" s="331">
        <v>1177</v>
      </c>
      <c r="AQ78" s="327"/>
      <c r="AR78" s="327"/>
      <c r="AS78" s="274" t="s">
        <v>5</v>
      </c>
      <c r="AT78" s="221" t="s">
        <v>254</v>
      </c>
      <c r="AU78" s="277" t="s">
        <v>35</v>
      </c>
      <c r="AV78" s="277" t="s">
        <v>17</v>
      </c>
      <c r="AW78" s="277" t="s">
        <v>271</v>
      </c>
      <c r="AX78" s="279" t="s">
        <v>257</v>
      </c>
      <c r="AY78" s="231">
        <v>1292.196</v>
      </c>
      <c r="AZ78" s="231">
        <v>1292.196</v>
      </c>
      <c r="BA78" s="353">
        <v>1177</v>
      </c>
      <c r="BB78" s="289"/>
      <c r="BC78" s="289"/>
      <c r="BD78" s="279"/>
      <c r="BE78" s="273">
        <f t="shared" si="0"/>
        <v>177</v>
      </c>
      <c r="CG78" s="345">
        <f t="shared" si="1"/>
        <v>0</v>
      </c>
    </row>
    <row r="79" spans="1:85" s="215" customFormat="1" ht="49.5">
      <c r="A79" s="274" t="s">
        <v>5</v>
      </c>
      <c r="B79" s="221" t="s">
        <v>247</v>
      </c>
      <c r="C79" s="277" t="s">
        <v>35</v>
      </c>
      <c r="D79" s="277" t="s">
        <v>17</v>
      </c>
      <c r="E79" s="277" t="s">
        <v>255</v>
      </c>
      <c r="F79" s="279" t="s">
        <v>248</v>
      </c>
      <c r="G79" s="275">
        <v>3808</v>
      </c>
      <c r="H79" s="275">
        <v>3808</v>
      </c>
      <c r="I79" s="275">
        <v>611</v>
      </c>
      <c r="J79" s="275">
        <v>611</v>
      </c>
      <c r="K79" s="274" t="s">
        <v>5</v>
      </c>
      <c r="L79" s="221" t="s">
        <v>247</v>
      </c>
      <c r="M79" s="277" t="s">
        <v>35</v>
      </c>
      <c r="N79" s="277" t="s">
        <v>17</v>
      </c>
      <c r="O79" s="277" t="s">
        <v>271</v>
      </c>
      <c r="P79" s="279" t="s">
        <v>248</v>
      </c>
      <c r="Q79" s="275">
        <v>3808</v>
      </c>
      <c r="R79" s="275">
        <v>3808</v>
      </c>
      <c r="S79" s="275">
        <v>611</v>
      </c>
      <c r="T79" s="270"/>
      <c r="U79" s="270"/>
      <c r="V79" s="271"/>
      <c r="W79" s="272"/>
      <c r="X79" s="272"/>
      <c r="Y79" s="214"/>
      <c r="Z79" s="214"/>
      <c r="AA79" s="214"/>
      <c r="AB79" s="214"/>
      <c r="AC79" s="214"/>
      <c r="AD79" s="214"/>
      <c r="AE79" s="214"/>
      <c r="AF79" s="214"/>
      <c r="AG79" s="214"/>
      <c r="AH79" s="328" t="s">
        <v>5</v>
      </c>
      <c r="AI79" s="244" t="s">
        <v>343</v>
      </c>
      <c r="AJ79" s="160" t="s">
        <v>35</v>
      </c>
      <c r="AK79" s="160" t="s">
        <v>17</v>
      </c>
      <c r="AL79" s="160" t="s">
        <v>271</v>
      </c>
      <c r="AM79" s="335" t="s">
        <v>248</v>
      </c>
      <c r="AN79" s="331">
        <v>3808</v>
      </c>
      <c r="AO79" s="331">
        <v>3808</v>
      </c>
      <c r="AP79" s="331">
        <v>611</v>
      </c>
      <c r="AQ79" s="327"/>
      <c r="AR79" s="327"/>
      <c r="AS79" s="274" t="s">
        <v>5</v>
      </c>
      <c r="AT79" s="221" t="s">
        <v>343</v>
      </c>
      <c r="AU79" s="277" t="s">
        <v>35</v>
      </c>
      <c r="AV79" s="277" t="s">
        <v>17</v>
      </c>
      <c r="AW79" s="277" t="s">
        <v>271</v>
      </c>
      <c r="AX79" s="279" t="s">
        <v>248</v>
      </c>
      <c r="AY79" s="231">
        <v>3808</v>
      </c>
      <c r="AZ79" s="231">
        <v>3808</v>
      </c>
      <c r="BA79" s="353">
        <v>611</v>
      </c>
      <c r="BB79" s="289"/>
      <c r="BC79" s="289"/>
      <c r="BD79" s="271"/>
      <c r="BE79" s="273">
        <f t="shared" si="0"/>
        <v>0</v>
      </c>
      <c r="BH79" s="219">
        <f>AP79+AP23</f>
        <v>3429</v>
      </c>
      <c r="CG79" s="345">
        <f aca="true" t="shared" si="3" ref="CG79:CG107">BA79-AP79</f>
        <v>0</v>
      </c>
    </row>
    <row r="80" spans="1:85" s="216" customFormat="1" ht="49.5">
      <c r="A80" s="274" t="s">
        <v>5</v>
      </c>
      <c r="B80" s="221" t="s">
        <v>249</v>
      </c>
      <c r="C80" s="277" t="s">
        <v>35</v>
      </c>
      <c r="D80" s="277" t="s">
        <v>17</v>
      </c>
      <c r="E80" s="277" t="s">
        <v>255</v>
      </c>
      <c r="F80" s="279" t="s">
        <v>250</v>
      </c>
      <c r="G80" s="275">
        <v>4842</v>
      </c>
      <c r="H80" s="275">
        <v>4842</v>
      </c>
      <c r="I80" s="275">
        <v>357</v>
      </c>
      <c r="J80" s="275">
        <v>357</v>
      </c>
      <c r="K80" s="274" t="s">
        <v>5</v>
      </c>
      <c r="L80" s="221" t="s">
        <v>249</v>
      </c>
      <c r="M80" s="277" t="s">
        <v>35</v>
      </c>
      <c r="N80" s="277" t="s">
        <v>17</v>
      </c>
      <c r="O80" s="277" t="s">
        <v>271</v>
      </c>
      <c r="P80" s="279" t="s">
        <v>250</v>
      </c>
      <c r="Q80" s="275">
        <v>4842</v>
      </c>
      <c r="R80" s="275">
        <v>4842</v>
      </c>
      <c r="S80" s="275">
        <v>357</v>
      </c>
      <c r="T80" s="275"/>
      <c r="U80" s="275"/>
      <c r="V80" s="279"/>
      <c r="W80" s="280"/>
      <c r="X80" s="280"/>
      <c r="Y80" s="259"/>
      <c r="Z80" s="259"/>
      <c r="AA80" s="259"/>
      <c r="AB80" s="259"/>
      <c r="AC80" s="259"/>
      <c r="AD80" s="259"/>
      <c r="AE80" s="259"/>
      <c r="AF80" s="259"/>
      <c r="AG80" s="259"/>
      <c r="AH80" s="328" t="s">
        <v>5</v>
      </c>
      <c r="AI80" s="244" t="s">
        <v>345</v>
      </c>
      <c r="AJ80" s="160" t="s">
        <v>35</v>
      </c>
      <c r="AK80" s="160" t="s">
        <v>17</v>
      </c>
      <c r="AL80" s="160" t="s">
        <v>271</v>
      </c>
      <c r="AM80" s="335" t="s">
        <v>250</v>
      </c>
      <c r="AN80" s="331">
        <v>4842</v>
      </c>
      <c r="AO80" s="331">
        <v>4842</v>
      </c>
      <c r="AP80" s="331">
        <v>258.289707</v>
      </c>
      <c r="AQ80" s="331"/>
      <c r="AR80" s="331"/>
      <c r="AS80" s="274" t="s">
        <v>5</v>
      </c>
      <c r="AT80" s="221" t="s">
        <v>345</v>
      </c>
      <c r="AU80" s="277" t="s">
        <v>35</v>
      </c>
      <c r="AV80" s="277" t="s">
        <v>17</v>
      </c>
      <c r="AW80" s="277" t="s">
        <v>271</v>
      </c>
      <c r="AX80" s="279" t="s">
        <v>250</v>
      </c>
      <c r="AY80" s="231">
        <v>4842</v>
      </c>
      <c r="AZ80" s="231">
        <v>4842</v>
      </c>
      <c r="BA80" s="353">
        <v>258.289707</v>
      </c>
      <c r="BB80" s="294"/>
      <c r="BC80" s="294"/>
      <c r="BD80" s="279"/>
      <c r="BE80" s="273">
        <f t="shared" si="0"/>
        <v>-98.71029299999998</v>
      </c>
      <c r="CG80" s="345">
        <f t="shared" si="3"/>
        <v>0</v>
      </c>
    </row>
    <row r="81" spans="1:85" s="216" customFormat="1" ht="49.5">
      <c r="A81" s="274"/>
      <c r="B81" s="221"/>
      <c r="C81" s="277"/>
      <c r="D81" s="277"/>
      <c r="E81" s="277"/>
      <c r="F81" s="279"/>
      <c r="G81" s="275"/>
      <c r="H81" s="275"/>
      <c r="I81" s="275"/>
      <c r="J81" s="275"/>
      <c r="K81" s="274"/>
      <c r="L81" s="221"/>
      <c r="M81" s="277"/>
      <c r="N81" s="277"/>
      <c r="O81" s="277"/>
      <c r="P81" s="279"/>
      <c r="Q81" s="275"/>
      <c r="R81" s="275"/>
      <c r="S81" s="275"/>
      <c r="T81" s="275"/>
      <c r="U81" s="275"/>
      <c r="V81" s="279"/>
      <c r="W81" s="280"/>
      <c r="X81" s="280"/>
      <c r="Y81" s="259"/>
      <c r="Z81" s="259"/>
      <c r="AA81" s="259"/>
      <c r="AB81" s="259"/>
      <c r="AC81" s="259"/>
      <c r="AD81" s="259"/>
      <c r="AE81" s="259"/>
      <c r="AF81" s="259"/>
      <c r="AG81" s="259"/>
      <c r="AH81" s="329" t="s">
        <v>5</v>
      </c>
      <c r="AI81" s="244" t="s">
        <v>194</v>
      </c>
      <c r="AJ81" s="160" t="s">
        <v>35</v>
      </c>
      <c r="AK81" s="160" t="s">
        <v>44</v>
      </c>
      <c r="AL81" s="160" t="s">
        <v>271</v>
      </c>
      <c r="AM81" s="160" t="s">
        <v>314</v>
      </c>
      <c r="AN81" s="330">
        <v>4154.703766</v>
      </c>
      <c r="AO81" s="330">
        <v>4154.703766</v>
      </c>
      <c r="AP81" s="331">
        <v>2640</v>
      </c>
      <c r="AQ81" s="331"/>
      <c r="AR81" s="331"/>
      <c r="AS81" s="276" t="s">
        <v>5</v>
      </c>
      <c r="AT81" s="221" t="s">
        <v>194</v>
      </c>
      <c r="AU81" s="277" t="s">
        <v>35</v>
      </c>
      <c r="AV81" s="277" t="s">
        <v>44</v>
      </c>
      <c r="AW81" s="277" t="s">
        <v>271</v>
      </c>
      <c r="AX81" s="277" t="s">
        <v>314</v>
      </c>
      <c r="AY81" s="233">
        <v>4154.703766</v>
      </c>
      <c r="AZ81" s="233">
        <v>4154.703766</v>
      </c>
      <c r="BA81" s="353">
        <v>2640</v>
      </c>
      <c r="BB81" s="294"/>
      <c r="BC81" s="294"/>
      <c r="BD81" s="279"/>
      <c r="BE81" s="273">
        <f t="shared" si="0"/>
        <v>2640</v>
      </c>
      <c r="CG81" s="345">
        <f t="shared" si="3"/>
        <v>0</v>
      </c>
    </row>
    <row r="82" spans="1:85" s="216" customFormat="1" ht="49.5">
      <c r="A82" s="274"/>
      <c r="B82" s="221"/>
      <c r="C82" s="277"/>
      <c r="D82" s="277"/>
      <c r="E82" s="277"/>
      <c r="F82" s="279"/>
      <c r="G82" s="275"/>
      <c r="H82" s="275"/>
      <c r="I82" s="275"/>
      <c r="J82" s="275"/>
      <c r="K82" s="274"/>
      <c r="L82" s="221"/>
      <c r="M82" s="277"/>
      <c r="N82" s="277"/>
      <c r="O82" s="277"/>
      <c r="P82" s="279"/>
      <c r="Q82" s="275"/>
      <c r="R82" s="275"/>
      <c r="S82" s="275"/>
      <c r="T82" s="275"/>
      <c r="U82" s="275"/>
      <c r="V82" s="279"/>
      <c r="W82" s="280"/>
      <c r="X82" s="280"/>
      <c r="Y82" s="259"/>
      <c r="Z82" s="259"/>
      <c r="AA82" s="259"/>
      <c r="AB82" s="259"/>
      <c r="AC82" s="259"/>
      <c r="AD82" s="259"/>
      <c r="AE82" s="259"/>
      <c r="AF82" s="259"/>
      <c r="AG82" s="259"/>
      <c r="AH82" s="329" t="s">
        <v>5</v>
      </c>
      <c r="AI82" s="244" t="s">
        <v>346</v>
      </c>
      <c r="AJ82" s="160" t="s">
        <v>35</v>
      </c>
      <c r="AK82" s="160" t="s">
        <v>44</v>
      </c>
      <c r="AL82" s="160" t="s">
        <v>325</v>
      </c>
      <c r="AM82" s="160" t="s">
        <v>332</v>
      </c>
      <c r="AN82" s="330">
        <f>AO82</f>
        <v>1215.334</v>
      </c>
      <c r="AO82" s="330">
        <v>1215.334</v>
      </c>
      <c r="AP82" s="331">
        <v>1040</v>
      </c>
      <c r="AQ82" s="331"/>
      <c r="AR82" s="331"/>
      <c r="AS82" s="276" t="s">
        <v>5</v>
      </c>
      <c r="AT82" s="221" t="s">
        <v>346</v>
      </c>
      <c r="AU82" s="277" t="s">
        <v>35</v>
      </c>
      <c r="AV82" s="277" t="s">
        <v>44</v>
      </c>
      <c r="AW82" s="277" t="s">
        <v>325</v>
      </c>
      <c r="AX82" s="277" t="s">
        <v>332</v>
      </c>
      <c r="AY82" s="233">
        <f>AZ82</f>
        <v>1215.334</v>
      </c>
      <c r="AZ82" s="233">
        <v>1215.334</v>
      </c>
      <c r="BA82" s="353">
        <v>1040</v>
      </c>
      <c r="BB82" s="294"/>
      <c r="BC82" s="294"/>
      <c r="BD82" s="279"/>
      <c r="BE82" s="273">
        <f t="shared" si="0"/>
        <v>1040</v>
      </c>
      <c r="CG82" s="345">
        <f t="shared" si="3"/>
        <v>0</v>
      </c>
    </row>
    <row r="83" spans="1:85" s="216" customFormat="1" ht="49.5">
      <c r="A83" s="274"/>
      <c r="B83" s="221"/>
      <c r="C83" s="277"/>
      <c r="D83" s="277"/>
      <c r="E83" s="277"/>
      <c r="F83" s="279"/>
      <c r="G83" s="275"/>
      <c r="H83" s="275"/>
      <c r="I83" s="275"/>
      <c r="J83" s="275"/>
      <c r="K83" s="274"/>
      <c r="L83" s="221"/>
      <c r="M83" s="277"/>
      <c r="N83" s="277"/>
      <c r="O83" s="277"/>
      <c r="P83" s="279"/>
      <c r="Q83" s="275"/>
      <c r="R83" s="275"/>
      <c r="S83" s="275"/>
      <c r="T83" s="275"/>
      <c r="U83" s="275"/>
      <c r="V83" s="279"/>
      <c r="W83" s="280"/>
      <c r="X83" s="280"/>
      <c r="Y83" s="259"/>
      <c r="Z83" s="259"/>
      <c r="AA83" s="259"/>
      <c r="AB83" s="259"/>
      <c r="AC83" s="259"/>
      <c r="AD83" s="259"/>
      <c r="AE83" s="259"/>
      <c r="AF83" s="259"/>
      <c r="AG83" s="259"/>
      <c r="AH83" s="329" t="s">
        <v>5</v>
      </c>
      <c r="AI83" s="244" t="s">
        <v>324</v>
      </c>
      <c r="AJ83" s="160" t="s">
        <v>35</v>
      </c>
      <c r="AK83" s="160" t="s">
        <v>44</v>
      </c>
      <c r="AL83" s="160" t="s">
        <v>325</v>
      </c>
      <c r="AM83" s="160" t="s">
        <v>328</v>
      </c>
      <c r="AN83" s="330">
        <v>750</v>
      </c>
      <c r="AO83" s="330">
        <v>750</v>
      </c>
      <c r="AP83" s="331">
        <v>680</v>
      </c>
      <c r="AQ83" s="331"/>
      <c r="AR83" s="331"/>
      <c r="AS83" s="276" t="s">
        <v>5</v>
      </c>
      <c r="AT83" s="221" t="s">
        <v>324</v>
      </c>
      <c r="AU83" s="277" t="s">
        <v>35</v>
      </c>
      <c r="AV83" s="277" t="s">
        <v>44</v>
      </c>
      <c r="AW83" s="277" t="s">
        <v>325</v>
      </c>
      <c r="AX83" s="277" t="s">
        <v>328</v>
      </c>
      <c r="AY83" s="233">
        <v>750</v>
      </c>
      <c r="AZ83" s="233">
        <v>750</v>
      </c>
      <c r="BA83" s="353">
        <v>680</v>
      </c>
      <c r="BB83" s="294"/>
      <c r="BC83" s="294"/>
      <c r="BD83" s="279"/>
      <c r="BE83" s="273">
        <f t="shared" si="0"/>
        <v>680</v>
      </c>
      <c r="CG83" s="345">
        <f t="shared" si="3"/>
        <v>0</v>
      </c>
    </row>
    <row r="84" spans="1:85" s="216" customFormat="1" ht="49.5">
      <c r="A84" s="274"/>
      <c r="B84" s="221"/>
      <c r="C84" s="277"/>
      <c r="D84" s="277"/>
      <c r="E84" s="277"/>
      <c r="F84" s="279"/>
      <c r="G84" s="275"/>
      <c r="H84" s="275"/>
      <c r="I84" s="275"/>
      <c r="J84" s="275"/>
      <c r="K84" s="274"/>
      <c r="L84" s="221"/>
      <c r="M84" s="277"/>
      <c r="N84" s="277"/>
      <c r="O84" s="277"/>
      <c r="P84" s="279"/>
      <c r="Q84" s="275"/>
      <c r="R84" s="275"/>
      <c r="S84" s="275"/>
      <c r="T84" s="275"/>
      <c r="U84" s="275"/>
      <c r="V84" s="279"/>
      <c r="W84" s="280"/>
      <c r="X84" s="280"/>
      <c r="Y84" s="259"/>
      <c r="Z84" s="259"/>
      <c r="AA84" s="259"/>
      <c r="AB84" s="259"/>
      <c r="AC84" s="259"/>
      <c r="AD84" s="259"/>
      <c r="AE84" s="259"/>
      <c r="AF84" s="259"/>
      <c r="AG84" s="259"/>
      <c r="AH84" s="329" t="s">
        <v>5</v>
      </c>
      <c r="AI84" s="244" t="s">
        <v>347</v>
      </c>
      <c r="AJ84" s="160" t="s">
        <v>35</v>
      </c>
      <c r="AK84" s="160" t="s">
        <v>44</v>
      </c>
      <c r="AL84" s="160" t="s">
        <v>271</v>
      </c>
      <c r="AM84" s="160" t="s">
        <v>336</v>
      </c>
      <c r="AN84" s="330">
        <v>7947.108</v>
      </c>
      <c r="AO84" s="330">
        <v>7947.108</v>
      </c>
      <c r="AP84" s="331">
        <v>1950</v>
      </c>
      <c r="AQ84" s="331"/>
      <c r="AR84" s="331"/>
      <c r="AS84" s="276" t="s">
        <v>5</v>
      </c>
      <c r="AT84" s="221" t="s">
        <v>347</v>
      </c>
      <c r="AU84" s="277" t="s">
        <v>35</v>
      </c>
      <c r="AV84" s="277" t="s">
        <v>44</v>
      </c>
      <c r="AW84" s="277" t="s">
        <v>271</v>
      </c>
      <c r="AX84" s="277" t="s">
        <v>367</v>
      </c>
      <c r="AY84" s="233">
        <v>7947.108</v>
      </c>
      <c r="AZ84" s="233">
        <v>7947.108</v>
      </c>
      <c r="BA84" s="353">
        <v>1950</v>
      </c>
      <c r="BB84" s="294"/>
      <c r="BC84" s="294"/>
      <c r="BD84" s="279"/>
      <c r="BE84" s="273">
        <f t="shared" si="0"/>
        <v>1950</v>
      </c>
      <c r="CG84" s="345">
        <f t="shared" si="3"/>
        <v>0</v>
      </c>
    </row>
    <row r="85" spans="1:85" s="216" customFormat="1" ht="63" customHeight="1">
      <c r="A85" s="274"/>
      <c r="B85" s="221"/>
      <c r="C85" s="277"/>
      <c r="D85" s="277"/>
      <c r="E85" s="277"/>
      <c r="F85" s="279"/>
      <c r="G85" s="275"/>
      <c r="H85" s="275"/>
      <c r="I85" s="275"/>
      <c r="J85" s="275"/>
      <c r="K85" s="274"/>
      <c r="L85" s="221"/>
      <c r="M85" s="277"/>
      <c r="N85" s="277"/>
      <c r="O85" s="277"/>
      <c r="P85" s="279"/>
      <c r="Q85" s="275"/>
      <c r="R85" s="275"/>
      <c r="S85" s="275"/>
      <c r="T85" s="275"/>
      <c r="U85" s="275"/>
      <c r="V85" s="279"/>
      <c r="W85" s="280"/>
      <c r="X85" s="280"/>
      <c r="Y85" s="259"/>
      <c r="Z85" s="259"/>
      <c r="AA85" s="259"/>
      <c r="AB85" s="259"/>
      <c r="AC85" s="259"/>
      <c r="AD85" s="259"/>
      <c r="AE85" s="259"/>
      <c r="AF85" s="259"/>
      <c r="AG85" s="259"/>
      <c r="AH85" s="328" t="s">
        <v>5</v>
      </c>
      <c r="AI85" s="244" t="s">
        <v>329</v>
      </c>
      <c r="AJ85" s="160" t="s">
        <v>330</v>
      </c>
      <c r="AK85" s="160" t="s">
        <v>17</v>
      </c>
      <c r="AL85" s="160">
        <v>2022</v>
      </c>
      <c r="AM85" s="335" t="s">
        <v>339</v>
      </c>
      <c r="AN85" s="331">
        <v>924.93488</v>
      </c>
      <c r="AO85" s="331">
        <v>308.36</v>
      </c>
      <c r="AP85" s="331">
        <v>308.36</v>
      </c>
      <c r="AQ85" s="331"/>
      <c r="AR85" s="331"/>
      <c r="AS85" s="274" t="s">
        <v>5</v>
      </c>
      <c r="AT85" s="221" t="s">
        <v>329</v>
      </c>
      <c r="AU85" s="277" t="s">
        <v>330</v>
      </c>
      <c r="AV85" s="277" t="s">
        <v>17</v>
      </c>
      <c r="AW85" s="277">
        <v>2022</v>
      </c>
      <c r="AX85" s="277" t="s">
        <v>369</v>
      </c>
      <c r="AY85" s="231">
        <v>924.93488</v>
      </c>
      <c r="AZ85" s="231">
        <v>308.36</v>
      </c>
      <c r="BA85" s="353">
        <v>308.36</v>
      </c>
      <c r="BB85" s="294"/>
      <c r="BC85" s="294"/>
      <c r="BD85" s="279"/>
      <c r="BE85" s="273">
        <f t="shared" si="0"/>
        <v>308.36</v>
      </c>
      <c r="CG85" s="345">
        <f t="shared" si="3"/>
        <v>0</v>
      </c>
    </row>
    <row r="86" spans="1:85" s="215" customFormat="1" ht="66">
      <c r="A86" s="274"/>
      <c r="B86" s="221"/>
      <c r="C86" s="277"/>
      <c r="D86" s="277"/>
      <c r="E86" s="277"/>
      <c r="F86" s="277"/>
      <c r="G86" s="278"/>
      <c r="H86" s="278"/>
      <c r="I86" s="275"/>
      <c r="J86" s="275"/>
      <c r="K86" s="274"/>
      <c r="L86" s="221"/>
      <c r="M86" s="277"/>
      <c r="N86" s="277"/>
      <c r="O86" s="277"/>
      <c r="P86" s="277"/>
      <c r="Q86" s="278"/>
      <c r="R86" s="278"/>
      <c r="S86" s="275"/>
      <c r="T86" s="270"/>
      <c r="U86" s="270"/>
      <c r="V86" s="279"/>
      <c r="W86" s="272"/>
      <c r="X86" s="272"/>
      <c r="Y86" s="214"/>
      <c r="Z86" s="214"/>
      <c r="AA86" s="214"/>
      <c r="AB86" s="214"/>
      <c r="AC86" s="214"/>
      <c r="AD86" s="214"/>
      <c r="AE86" s="214"/>
      <c r="AF86" s="214"/>
      <c r="AG86" s="214"/>
      <c r="AH86" s="329"/>
      <c r="AI86" s="244"/>
      <c r="AJ86" s="160"/>
      <c r="AK86" s="160"/>
      <c r="AL86" s="160"/>
      <c r="AM86" s="160"/>
      <c r="AN86" s="330"/>
      <c r="AO86" s="330"/>
      <c r="AP86" s="331"/>
      <c r="AQ86" s="331"/>
      <c r="AR86" s="331"/>
      <c r="AS86" s="329" t="s">
        <v>5</v>
      </c>
      <c r="AT86" s="244" t="s">
        <v>352</v>
      </c>
      <c r="AU86" s="160" t="s">
        <v>35</v>
      </c>
      <c r="AV86" s="160" t="s">
        <v>46</v>
      </c>
      <c r="AW86" s="160" t="s">
        <v>325</v>
      </c>
      <c r="AX86" s="160" t="s">
        <v>356</v>
      </c>
      <c r="AY86" s="245">
        <v>3680</v>
      </c>
      <c r="AZ86" s="245">
        <f>AY86</f>
        <v>3680</v>
      </c>
      <c r="BA86" s="354">
        <v>790</v>
      </c>
      <c r="BB86" s="355"/>
      <c r="BC86" s="355"/>
      <c r="BD86" s="335" t="s">
        <v>300</v>
      </c>
      <c r="BE86" s="273"/>
      <c r="CG86" s="345">
        <f t="shared" si="3"/>
        <v>790</v>
      </c>
    </row>
    <row r="87" spans="1:85" s="215" customFormat="1" ht="66">
      <c r="A87" s="274"/>
      <c r="B87" s="221"/>
      <c r="C87" s="277"/>
      <c r="D87" s="277"/>
      <c r="E87" s="277"/>
      <c r="F87" s="277"/>
      <c r="G87" s="278"/>
      <c r="H87" s="278"/>
      <c r="I87" s="275"/>
      <c r="J87" s="275"/>
      <c r="K87" s="274"/>
      <c r="L87" s="221"/>
      <c r="M87" s="277"/>
      <c r="N87" s="277"/>
      <c r="O87" s="277"/>
      <c r="P87" s="277"/>
      <c r="Q87" s="278"/>
      <c r="R87" s="278"/>
      <c r="S87" s="275"/>
      <c r="T87" s="270"/>
      <c r="U87" s="270"/>
      <c r="V87" s="279"/>
      <c r="W87" s="272"/>
      <c r="X87" s="272"/>
      <c r="Y87" s="214"/>
      <c r="Z87" s="214"/>
      <c r="AA87" s="214"/>
      <c r="AB87" s="214"/>
      <c r="AC87" s="214"/>
      <c r="AD87" s="214"/>
      <c r="AE87" s="214"/>
      <c r="AF87" s="214"/>
      <c r="AG87" s="214"/>
      <c r="AH87" s="329"/>
      <c r="AI87" s="244"/>
      <c r="AJ87" s="160"/>
      <c r="AK87" s="160"/>
      <c r="AL87" s="160"/>
      <c r="AM87" s="160"/>
      <c r="AN87" s="330"/>
      <c r="AO87" s="330"/>
      <c r="AP87" s="331"/>
      <c r="AQ87" s="331"/>
      <c r="AR87" s="331"/>
      <c r="AS87" s="329" t="s">
        <v>5</v>
      </c>
      <c r="AT87" s="244" t="s">
        <v>354</v>
      </c>
      <c r="AU87" s="160" t="s">
        <v>35</v>
      </c>
      <c r="AV87" s="160" t="s">
        <v>46</v>
      </c>
      <c r="AW87" s="160" t="s">
        <v>271</v>
      </c>
      <c r="AX87" s="160" t="s">
        <v>357</v>
      </c>
      <c r="AY87" s="245">
        <v>4950</v>
      </c>
      <c r="AZ87" s="245">
        <f>AY87</f>
        <v>4950</v>
      </c>
      <c r="BA87" s="354">
        <v>1100</v>
      </c>
      <c r="BB87" s="355"/>
      <c r="BC87" s="355"/>
      <c r="BD87" s="335" t="s">
        <v>300</v>
      </c>
      <c r="BE87" s="273"/>
      <c r="CG87" s="345">
        <f t="shared" si="3"/>
        <v>1100</v>
      </c>
    </row>
    <row r="88" spans="1:85" s="215" customFormat="1" ht="49.5">
      <c r="A88" s="274">
        <v>2</v>
      </c>
      <c r="B88" s="229" t="s">
        <v>278</v>
      </c>
      <c r="C88" s="225"/>
      <c r="D88" s="225"/>
      <c r="E88" s="225"/>
      <c r="F88" s="271"/>
      <c r="G88" s="270"/>
      <c r="H88" s="270"/>
      <c r="I88" s="270">
        <v>1000</v>
      </c>
      <c r="J88" s="270">
        <v>1000</v>
      </c>
      <c r="K88" s="274">
        <v>2</v>
      </c>
      <c r="L88" s="229" t="s">
        <v>278</v>
      </c>
      <c r="M88" s="225"/>
      <c r="N88" s="225"/>
      <c r="O88" s="225"/>
      <c r="P88" s="271"/>
      <c r="Q88" s="270"/>
      <c r="R88" s="270"/>
      <c r="S88" s="270">
        <v>1000</v>
      </c>
      <c r="T88" s="270"/>
      <c r="U88" s="270"/>
      <c r="V88" s="271"/>
      <c r="W88" s="272"/>
      <c r="X88" s="272"/>
      <c r="Y88" s="214"/>
      <c r="Z88" s="214"/>
      <c r="AA88" s="214"/>
      <c r="AB88" s="214"/>
      <c r="AC88" s="214"/>
      <c r="AD88" s="214"/>
      <c r="AE88" s="214"/>
      <c r="AF88" s="214"/>
      <c r="AG88" s="214"/>
      <c r="AH88" s="328">
        <v>2</v>
      </c>
      <c r="AI88" s="241" t="s">
        <v>278</v>
      </c>
      <c r="AJ88" s="239"/>
      <c r="AK88" s="239"/>
      <c r="AL88" s="239"/>
      <c r="AM88" s="332"/>
      <c r="AN88" s="327"/>
      <c r="AO88" s="327"/>
      <c r="AP88" s="327">
        <v>1000</v>
      </c>
      <c r="AQ88" s="327"/>
      <c r="AR88" s="327"/>
      <c r="AS88" s="274">
        <v>2</v>
      </c>
      <c r="AT88" s="229" t="s">
        <v>278</v>
      </c>
      <c r="AU88" s="225"/>
      <c r="AV88" s="225"/>
      <c r="AW88" s="225"/>
      <c r="AX88" s="271"/>
      <c r="AY88" s="342"/>
      <c r="AZ88" s="342"/>
      <c r="BA88" s="352">
        <v>1000</v>
      </c>
      <c r="BB88" s="289"/>
      <c r="BC88" s="289"/>
      <c r="BD88" s="271"/>
      <c r="BE88" s="273">
        <f aca="true" t="shared" si="4" ref="BE88:BE108">AP88-S88</f>
        <v>0</v>
      </c>
      <c r="CG88" s="345">
        <f t="shared" si="3"/>
        <v>0</v>
      </c>
    </row>
    <row r="89" spans="1:85" s="215" customFormat="1" ht="129" customHeight="1">
      <c r="A89" s="274">
        <v>3</v>
      </c>
      <c r="B89" s="229" t="s">
        <v>243</v>
      </c>
      <c r="C89" s="225"/>
      <c r="D89" s="225"/>
      <c r="E89" s="225"/>
      <c r="F89" s="271"/>
      <c r="G89" s="270"/>
      <c r="H89" s="270"/>
      <c r="I89" s="270">
        <v>736</v>
      </c>
      <c r="J89" s="270">
        <v>736</v>
      </c>
      <c r="K89" s="274">
        <v>3</v>
      </c>
      <c r="L89" s="229" t="s">
        <v>243</v>
      </c>
      <c r="M89" s="225"/>
      <c r="N89" s="225"/>
      <c r="O89" s="225"/>
      <c r="P89" s="271"/>
      <c r="Q89" s="270"/>
      <c r="R89" s="270"/>
      <c r="S89" s="270">
        <v>736</v>
      </c>
      <c r="T89" s="270"/>
      <c r="U89" s="270"/>
      <c r="V89" s="271"/>
      <c r="W89" s="272"/>
      <c r="X89" s="272"/>
      <c r="Y89" s="214"/>
      <c r="Z89" s="214"/>
      <c r="AA89" s="214"/>
      <c r="AB89" s="214"/>
      <c r="AC89" s="214"/>
      <c r="AD89" s="214"/>
      <c r="AE89" s="214"/>
      <c r="AF89" s="214"/>
      <c r="AG89" s="214"/>
      <c r="AH89" s="328">
        <v>3</v>
      </c>
      <c r="AI89" s="241" t="s">
        <v>243</v>
      </c>
      <c r="AJ89" s="239"/>
      <c r="AK89" s="239"/>
      <c r="AL89" s="239"/>
      <c r="AM89" s="332"/>
      <c r="AN89" s="327"/>
      <c r="AO89" s="327"/>
      <c r="AP89" s="327">
        <v>736</v>
      </c>
      <c r="AQ89" s="327"/>
      <c r="AR89" s="327"/>
      <c r="AS89" s="274">
        <v>3</v>
      </c>
      <c r="AT89" s="229" t="s">
        <v>243</v>
      </c>
      <c r="AU89" s="225"/>
      <c r="AV89" s="225"/>
      <c r="AW89" s="225"/>
      <c r="AX89" s="271"/>
      <c r="AY89" s="342"/>
      <c r="AZ89" s="342"/>
      <c r="BA89" s="352">
        <v>736</v>
      </c>
      <c r="BB89" s="289"/>
      <c r="BC89" s="289"/>
      <c r="BD89" s="271"/>
      <c r="BE89" s="273">
        <f t="shared" si="4"/>
        <v>0</v>
      </c>
      <c r="CG89" s="345">
        <f t="shared" si="3"/>
        <v>0</v>
      </c>
    </row>
    <row r="90" spans="1:105" s="215" customFormat="1" ht="68.25">
      <c r="A90" s="225" t="s">
        <v>212</v>
      </c>
      <c r="B90" s="229" t="s">
        <v>203</v>
      </c>
      <c r="C90" s="225"/>
      <c r="D90" s="225"/>
      <c r="E90" s="225"/>
      <c r="F90" s="225"/>
      <c r="G90" s="270">
        <f>G91+G109</f>
        <v>0</v>
      </c>
      <c r="H90" s="270">
        <f>H91+H109</f>
        <v>0</v>
      </c>
      <c r="I90" s="270">
        <f>I91</f>
        <v>870</v>
      </c>
      <c r="J90" s="270">
        <f>J91</f>
        <v>870</v>
      </c>
      <c r="K90" s="225" t="s">
        <v>212</v>
      </c>
      <c r="L90" s="229" t="s">
        <v>203</v>
      </c>
      <c r="M90" s="225"/>
      <c r="N90" s="225"/>
      <c r="O90" s="225"/>
      <c r="P90" s="225"/>
      <c r="Q90" s="270">
        <f>Q91+Q109</f>
        <v>0</v>
      </c>
      <c r="R90" s="270">
        <f>R91+R109</f>
        <v>0</v>
      </c>
      <c r="S90" s="270">
        <f>S91</f>
        <v>870</v>
      </c>
      <c r="T90" s="270">
        <f>T91</f>
        <v>0</v>
      </c>
      <c r="U90" s="270"/>
      <c r="V90" s="270">
        <f>V91+V109</f>
        <v>0</v>
      </c>
      <c r="W90" s="289">
        <f>W91+W109</f>
        <v>870</v>
      </c>
      <c r="X90" s="289">
        <f>X91+X109</f>
        <v>870</v>
      </c>
      <c r="Y90" s="225"/>
      <c r="Z90" s="270">
        <f aca="true" t="shared" si="5" ref="Z90:AG90">Z91+Z109</f>
        <v>0</v>
      </c>
      <c r="AA90" s="270">
        <f t="shared" si="5"/>
        <v>0</v>
      </c>
      <c r="AB90" s="270">
        <f t="shared" si="5"/>
        <v>0</v>
      </c>
      <c r="AC90" s="270">
        <f t="shared" si="5"/>
        <v>0</v>
      </c>
      <c r="AD90" s="270">
        <f t="shared" si="5"/>
        <v>0</v>
      </c>
      <c r="AE90" s="270">
        <f t="shared" si="5"/>
        <v>0</v>
      </c>
      <c r="AF90" s="289">
        <f t="shared" si="5"/>
        <v>870</v>
      </c>
      <c r="AG90" s="290">
        <f t="shared" si="5"/>
        <v>870</v>
      </c>
      <c r="AH90" s="239" t="s">
        <v>212</v>
      </c>
      <c r="AI90" s="241" t="s">
        <v>203</v>
      </c>
      <c r="AJ90" s="239"/>
      <c r="AK90" s="239"/>
      <c r="AL90" s="239"/>
      <c r="AM90" s="239"/>
      <c r="AN90" s="327">
        <f>AN91+AN109</f>
        <v>0</v>
      </c>
      <c r="AO90" s="327">
        <f>AO91+AO109</f>
        <v>0</v>
      </c>
      <c r="AP90" s="327">
        <f>AP91</f>
        <v>870</v>
      </c>
      <c r="AQ90" s="327">
        <f>AQ91</f>
        <v>0</v>
      </c>
      <c r="AR90" s="327"/>
      <c r="AS90" s="225" t="s">
        <v>212</v>
      </c>
      <c r="AT90" s="229" t="s">
        <v>203</v>
      </c>
      <c r="AU90" s="225"/>
      <c r="AV90" s="225"/>
      <c r="AW90" s="225"/>
      <c r="AX90" s="225"/>
      <c r="AY90" s="342">
        <f>AY91+AY109</f>
        <v>0</v>
      </c>
      <c r="AZ90" s="342">
        <f>AZ91+AZ109</f>
        <v>0</v>
      </c>
      <c r="BA90" s="352">
        <f>BA91</f>
        <v>870</v>
      </c>
      <c r="BB90" s="289">
        <f>BB91</f>
        <v>0</v>
      </c>
      <c r="BC90" s="289"/>
      <c r="BD90" s="270">
        <f>BD91+BD109</f>
        <v>0</v>
      </c>
      <c r="BE90" s="273">
        <f t="shared" si="4"/>
        <v>0</v>
      </c>
      <c r="BF90" s="263"/>
      <c r="BG90" s="291"/>
      <c r="BH90" s="291"/>
      <c r="BI90" s="291"/>
      <c r="BJ90" s="291"/>
      <c r="BK90" s="291"/>
      <c r="BL90" s="291"/>
      <c r="BM90" s="292"/>
      <c r="BN90" s="292"/>
      <c r="BO90" s="263"/>
      <c r="BP90" s="292"/>
      <c r="BQ90" s="292"/>
      <c r="BR90" s="292"/>
      <c r="BS90" s="292"/>
      <c r="BT90" s="292"/>
      <c r="BU90" s="292"/>
      <c r="BV90" s="292"/>
      <c r="BW90" s="292"/>
      <c r="BX90" s="263"/>
      <c r="BY90" s="291"/>
      <c r="BZ90" s="291"/>
      <c r="CA90" s="291"/>
      <c r="CB90" s="291"/>
      <c r="CC90" s="291"/>
      <c r="CD90" s="291"/>
      <c r="CE90" s="291"/>
      <c r="CF90" s="291"/>
      <c r="CG90" s="345">
        <f t="shared" si="3"/>
        <v>0</v>
      </c>
      <c r="CH90" s="291"/>
      <c r="CI90" s="291"/>
      <c r="CJ90" s="291"/>
      <c r="CK90" s="291"/>
      <c r="CL90" s="291"/>
      <c r="CM90" s="291"/>
      <c r="CN90" s="291"/>
      <c r="CO90" s="291"/>
      <c r="CP90" s="273"/>
      <c r="CQ90" s="293"/>
      <c r="CR90" s="293"/>
      <c r="CS90" s="214"/>
      <c r="CT90" s="214"/>
      <c r="CU90" s="214"/>
      <c r="CV90" s="214"/>
      <c r="CW90" s="214"/>
      <c r="CX90" s="214"/>
      <c r="CY90" s="214"/>
      <c r="CZ90" s="214"/>
      <c r="DA90" s="214"/>
    </row>
    <row r="91" spans="1:105" s="215" customFormat="1" ht="16.5">
      <c r="A91" s="225">
        <v>1</v>
      </c>
      <c r="B91" s="229" t="s">
        <v>157</v>
      </c>
      <c r="C91" s="225"/>
      <c r="D91" s="225"/>
      <c r="E91" s="225"/>
      <c r="F91" s="225"/>
      <c r="G91" s="270"/>
      <c r="H91" s="270"/>
      <c r="I91" s="270">
        <f>I92</f>
        <v>870</v>
      </c>
      <c r="J91" s="270">
        <f>J92</f>
        <v>870</v>
      </c>
      <c r="K91" s="225">
        <v>1</v>
      </c>
      <c r="L91" s="229" t="s">
        <v>157</v>
      </c>
      <c r="M91" s="225"/>
      <c r="N91" s="225"/>
      <c r="O91" s="225"/>
      <c r="P91" s="225"/>
      <c r="Q91" s="270"/>
      <c r="R91" s="270"/>
      <c r="S91" s="270">
        <f>S92</f>
        <v>870</v>
      </c>
      <c r="T91" s="270">
        <f>T92</f>
        <v>0</v>
      </c>
      <c r="U91" s="270"/>
      <c r="V91" s="270">
        <f>SUM(V95:V95)</f>
        <v>0</v>
      </c>
      <c r="W91" s="289">
        <f>SUM(W95:W95)</f>
        <v>870</v>
      </c>
      <c r="X91" s="289">
        <f>SUM(X95:X95)</f>
        <v>870</v>
      </c>
      <c r="Y91" s="225"/>
      <c r="Z91" s="270"/>
      <c r="AA91" s="270"/>
      <c r="AB91" s="270"/>
      <c r="AC91" s="270"/>
      <c r="AD91" s="270">
        <f>SUM(AD95:AD95)</f>
        <v>0</v>
      </c>
      <c r="AE91" s="270">
        <f>SUM(AE95:AE95)</f>
        <v>0</v>
      </c>
      <c r="AF91" s="289">
        <f>SUM(AF95:AF95)</f>
        <v>870</v>
      </c>
      <c r="AG91" s="290">
        <f>SUM(AG95:AG95)</f>
        <v>870</v>
      </c>
      <c r="AH91" s="239">
        <v>1</v>
      </c>
      <c r="AI91" s="241" t="s">
        <v>157</v>
      </c>
      <c r="AJ91" s="239"/>
      <c r="AK91" s="239"/>
      <c r="AL91" s="239"/>
      <c r="AM91" s="239"/>
      <c r="AN91" s="327"/>
      <c r="AO91" s="327"/>
      <c r="AP91" s="327">
        <f>AP92</f>
        <v>870</v>
      </c>
      <c r="AQ91" s="327">
        <f>AQ92</f>
        <v>0</v>
      </c>
      <c r="AR91" s="327"/>
      <c r="AS91" s="225">
        <v>1</v>
      </c>
      <c r="AT91" s="229" t="s">
        <v>157</v>
      </c>
      <c r="AU91" s="225"/>
      <c r="AV91" s="225"/>
      <c r="AW91" s="225"/>
      <c r="AX91" s="225"/>
      <c r="AY91" s="342"/>
      <c r="AZ91" s="342"/>
      <c r="BA91" s="352">
        <f>BA92</f>
        <v>870</v>
      </c>
      <c r="BB91" s="289">
        <f>BB92</f>
        <v>0</v>
      </c>
      <c r="BC91" s="289"/>
      <c r="BD91" s="270">
        <f>SUM(BD95:BD95)</f>
        <v>0</v>
      </c>
      <c r="BE91" s="273">
        <f t="shared" si="4"/>
        <v>0</v>
      </c>
      <c r="BF91" s="263"/>
      <c r="BG91" s="291"/>
      <c r="BH91" s="291"/>
      <c r="BI91" s="291"/>
      <c r="BJ91" s="291"/>
      <c r="BK91" s="291"/>
      <c r="BL91" s="291"/>
      <c r="BM91" s="292"/>
      <c r="BN91" s="292"/>
      <c r="BO91" s="263"/>
      <c r="BP91" s="292"/>
      <c r="BQ91" s="292"/>
      <c r="BR91" s="292"/>
      <c r="BS91" s="292"/>
      <c r="BT91" s="292"/>
      <c r="BU91" s="292"/>
      <c r="BV91" s="292"/>
      <c r="BW91" s="292"/>
      <c r="BX91" s="263"/>
      <c r="BY91" s="291"/>
      <c r="BZ91" s="291"/>
      <c r="CA91" s="291"/>
      <c r="CB91" s="291"/>
      <c r="CC91" s="291"/>
      <c r="CD91" s="291"/>
      <c r="CE91" s="291"/>
      <c r="CF91" s="291"/>
      <c r="CG91" s="345">
        <f t="shared" si="3"/>
        <v>0</v>
      </c>
      <c r="CH91" s="291"/>
      <c r="CI91" s="291"/>
      <c r="CJ91" s="291"/>
      <c r="CK91" s="291"/>
      <c r="CL91" s="291"/>
      <c r="CM91" s="291"/>
      <c r="CN91" s="291"/>
      <c r="CO91" s="291"/>
      <c r="CP91" s="273"/>
      <c r="CQ91" s="293"/>
      <c r="CR91" s="293"/>
      <c r="CS91" s="214"/>
      <c r="CT91" s="214"/>
      <c r="CU91" s="214"/>
      <c r="CV91" s="214"/>
      <c r="CW91" s="214"/>
      <c r="CX91" s="214"/>
      <c r="CY91" s="214"/>
      <c r="CZ91" s="214"/>
      <c r="DA91" s="214"/>
    </row>
    <row r="92" spans="1:105" s="215" customFormat="1" ht="33">
      <c r="A92" s="225" t="s">
        <v>16</v>
      </c>
      <c r="B92" s="229" t="s">
        <v>252</v>
      </c>
      <c r="C92" s="225"/>
      <c r="D92" s="225"/>
      <c r="E92" s="225"/>
      <c r="F92" s="225"/>
      <c r="G92" s="270"/>
      <c r="H92" s="270"/>
      <c r="I92" s="270">
        <f>I95</f>
        <v>870</v>
      </c>
      <c r="J92" s="270">
        <f>J95</f>
        <v>870</v>
      </c>
      <c r="K92" s="225" t="s">
        <v>16</v>
      </c>
      <c r="L92" s="229" t="s">
        <v>252</v>
      </c>
      <c r="M92" s="225"/>
      <c r="N92" s="225"/>
      <c r="O92" s="225"/>
      <c r="P92" s="225"/>
      <c r="Q92" s="270"/>
      <c r="R92" s="270"/>
      <c r="S92" s="270">
        <f>S95</f>
        <v>870</v>
      </c>
      <c r="T92" s="270">
        <f>T95</f>
        <v>0</v>
      </c>
      <c r="U92" s="270"/>
      <c r="V92" s="270"/>
      <c r="W92" s="289"/>
      <c r="X92" s="289"/>
      <c r="Y92" s="225"/>
      <c r="Z92" s="270"/>
      <c r="AA92" s="270"/>
      <c r="AB92" s="270"/>
      <c r="AC92" s="270"/>
      <c r="AD92" s="270"/>
      <c r="AE92" s="270"/>
      <c r="AF92" s="289"/>
      <c r="AG92" s="290"/>
      <c r="AH92" s="239" t="s">
        <v>16</v>
      </c>
      <c r="AI92" s="241" t="s">
        <v>252</v>
      </c>
      <c r="AJ92" s="239"/>
      <c r="AK92" s="239"/>
      <c r="AL92" s="239"/>
      <c r="AM92" s="239"/>
      <c r="AN92" s="327"/>
      <c r="AO92" s="327"/>
      <c r="AP92" s="327">
        <f>AP95</f>
        <v>870</v>
      </c>
      <c r="AQ92" s="327">
        <f>AQ95</f>
        <v>0</v>
      </c>
      <c r="AR92" s="327"/>
      <c r="AS92" s="225" t="s">
        <v>16</v>
      </c>
      <c r="AT92" s="229" t="s">
        <v>252</v>
      </c>
      <c r="AU92" s="225"/>
      <c r="AV92" s="225"/>
      <c r="AW92" s="225"/>
      <c r="AX92" s="225"/>
      <c r="AY92" s="342"/>
      <c r="AZ92" s="342"/>
      <c r="BA92" s="352">
        <f>BA95</f>
        <v>870</v>
      </c>
      <c r="BB92" s="289">
        <f>BB95</f>
        <v>0</v>
      </c>
      <c r="BC92" s="289"/>
      <c r="BD92" s="270"/>
      <c r="BE92" s="273">
        <f t="shared" si="4"/>
        <v>0</v>
      </c>
      <c r="BF92" s="263"/>
      <c r="BG92" s="291"/>
      <c r="BH92" s="291"/>
      <c r="BI92" s="291"/>
      <c r="BJ92" s="291"/>
      <c r="BK92" s="291"/>
      <c r="BL92" s="291"/>
      <c r="BM92" s="292"/>
      <c r="BN92" s="292"/>
      <c r="BO92" s="263"/>
      <c r="BP92" s="292"/>
      <c r="BQ92" s="292"/>
      <c r="BR92" s="292"/>
      <c r="BS92" s="292"/>
      <c r="BT92" s="292"/>
      <c r="BU92" s="292"/>
      <c r="BV92" s="292"/>
      <c r="BW92" s="292"/>
      <c r="BX92" s="263"/>
      <c r="BY92" s="291"/>
      <c r="BZ92" s="291"/>
      <c r="CA92" s="291"/>
      <c r="CB92" s="291"/>
      <c r="CC92" s="291"/>
      <c r="CD92" s="291"/>
      <c r="CE92" s="291"/>
      <c r="CF92" s="291"/>
      <c r="CG92" s="345">
        <f t="shared" si="3"/>
        <v>0</v>
      </c>
      <c r="CH92" s="291"/>
      <c r="CI92" s="291"/>
      <c r="CJ92" s="291"/>
      <c r="CK92" s="291"/>
      <c r="CL92" s="291"/>
      <c r="CM92" s="291"/>
      <c r="CN92" s="291"/>
      <c r="CO92" s="291"/>
      <c r="CP92" s="273"/>
      <c r="CQ92" s="293"/>
      <c r="CR92" s="293"/>
      <c r="CS92" s="214"/>
      <c r="CT92" s="214"/>
      <c r="CU92" s="214"/>
      <c r="CV92" s="214"/>
      <c r="CW92" s="214"/>
      <c r="CX92" s="214"/>
      <c r="CY92" s="214"/>
      <c r="CZ92" s="214"/>
      <c r="DA92" s="214"/>
    </row>
    <row r="93" spans="1:85" s="215" customFormat="1" ht="16.5">
      <c r="A93" s="225" t="s">
        <v>285</v>
      </c>
      <c r="B93" s="229" t="s">
        <v>283</v>
      </c>
      <c r="C93" s="225"/>
      <c r="D93" s="225"/>
      <c r="E93" s="225"/>
      <c r="F93" s="264"/>
      <c r="G93" s="270"/>
      <c r="H93" s="270"/>
      <c r="I93" s="270"/>
      <c r="J93" s="275"/>
      <c r="K93" s="225" t="s">
        <v>285</v>
      </c>
      <c r="L93" s="229" t="s">
        <v>283</v>
      </c>
      <c r="M93" s="225"/>
      <c r="N93" s="225"/>
      <c r="O93" s="225"/>
      <c r="P93" s="264"/>
      <c r="Q93" s="270"/>
      <c r="R93" s="270"/>
      <c r="S93" s="270">
        <v>0</v>
      </c>
      <c r="T93" s="270"/>
      <c r="U93" s="270"/>
      <c r="V93" s="271"/>
      <c r="W93" s="272"/>
      <c r="X93" s="272"/>
      <c r="Y93" s="214"/>
      <c r="Z93" s="214"/>
      <c r="AA93" s="214"/>
      <c r="AB93" s="214"/>
      <c r="AC93" s="214"/>
      <c r="AD93" s="214"/>
      <c r="AE93" s="214"/>
      <c r="AF93" s="214"/>
      <c r="AG93" s="214"/>
      <c r="AH93" s="239" t="s">
        <v>285</v>
      </c>
      <c r="AI93" s="241" t="s">
        <v>283</v>
      </c>
      <c r="AJ93" s="239"/>
      <c r="AK93" s="239"/>
      <c r="AL93" s="239"/>
      <c r="AM93" s="326"/>
      <c r="AN93" s="327"/>
      <c r="AO93" s="327"/>
      <c r="AP93" s="327">
        <v>0</v>
      </c>
      <c r="AQ93" s="327"/>
      <c r="AR93" s="327"/>
      <c r="AS93" s="225" t="s">
        <v>285</v>
      </c>
      <c r="AT93" s="229" t="s">
        <v>283</v>
      </c>
      <c r="AU93" s="225"/>
      <c r="AV93" s="225"/>
      <c r="AW93" s="225"/>
      <c r="AX93" s="264"/>
      <c r="AY93" s="342"/>
      <c r="AZ93" s="342"/>
      <c r="BA93" s="352">
        <v>0</v>
      </c>
      <c r="BB93" s="289"/>
      <c r="BC93" s="289"/>
      <c r="BD93" s="271"/>
      <c r="BE93" s="273">
        <f t="shared" si="4"/>
        <v>0</v>
      </c>
      <c r="CG93" s="345">
        <f t="shared" si="3"/>
        <v>0</v>
      </c>
    </row>
    <row r="94" spans="1:85" s="215" customFormat="1" ht="34.5" customHeight="1">
      <c r="A94" s="225" t="s">
        <v>286</v>
      </c>
      <c r="B94" s="229" t="s">
        <v>284</v>
      </c>
      <c r="C94" s="225"/>
      <c r="D94" s="225"/>
      <c r="E94" s="225"/>
      <c r="F94" s="264"/>
      <c r="G94" s="270"/>
      <c r="H94" s="270"/>
      <c r="I94" s="270"/>
      <c r="J94" s="270"/>
      <c r="K94" s="225" t="s">
        <v>286</v>
      </c>
      <c r="L94" s="229" t="s">
        <v>284</v>
      </c>
      <c r="M94" s="225"/>
      <c r="N94" s="225"/>
      <c r="O94" s="225"/>
      <c r="P94" s="264"/>
      <c r="Q94" s="270"/>
      <c r="R94" s="270"/>
      <c r="S94" s="270">
        <f>S95</f>
        <v>870</v>
      </c>
      <c r="T94" s="270"/>
      <c r="U94" s="270"/>
      <c r="V94" s="271"/>
      <c r="W94" s="272"/>
      <c r="X94" s="272"/>
      <c r="Y94" s="214"/>
      <c r="Z94" s="214"/>
      <c r="AA94" s="214"/>
      <c r="AB94" s="214"/>
      <c r="AC94" s="214"/>
      <c r="AD94" s="214"/>
      <c r="AE94" s="214"/>
      <c r="AF94" s="214"/>
      <c r="AG94" s="214"/>
      <c r="AH94" s="239" t="s">
        <v>286</v>
      </c>
      <c r="AI94" s="241" t="s">
        <v>284</v>
      </c>
      <c r="AJ94" s="239"/>
      <c r="AK94" s="239"/>
      <c r="AL94" s="239"/>
      <c r="AM94" s="326"/>
      <c r="AN94" s="327"/>
      <c r="AO94" s="327"/>
      <c r="AP94" s="327">
        <f>AP95</f>
        <v>870</v>
      </c>
      <c r="AQ94" s="327"/>
      <c r="AR94" s="327"/>
      <c r="AS94" s="225" t="s">
        <v>286</v>
      </c>
      <c r="AT94" s="229" t="s">
        <v>284</v>
      </c>
      <c r="AU94" s="225"/>
      <c r="AV94" s="225"/>
      <c r="AW94" s="225"/>
      <c r="AX94" s="264"/>
      <c r="AY94" s="342"/>
      <c r="AZ94" s="342"/>
      <c r="BA94" s="352">
        <f>BA95</f>
        <v>870</v>
      </c>
      <c r="BB94" s="289"/>
      <c r="BC94" s="289"/>
      <c r="BD94" s="271"/>
      <c r="BE94" s="273">
        <f t="shared" si="4"/>
        <v>0</v>
      </c>
      <c r="CG94" s="345">
        <f t="shared" si="3"/>
        <v>0</v>
      </c>
    </row>
    <row r="95" spans="1:105" s="216" customFormat="1" ht="49.5">
      <c r="A95" s="276" t="s">
        <v>5</v>
      </c>
      <c r="B95" s="221" t="s">
        <v>213</v>
      </c>
      <c r="C95" s="277" t="s">
        <v>35</v>
      </c>
      <c r="D95" s="277" t="s">
        <v>44</v>
      </c>
      <c r="E95" s="277" t="s">
        <v>256</v>
      </c>
      <c r="F95" s="277"/>
      <c r="G95" s="275">
        <v>4340</v>
      </c>
      <c r="H95" s="275">
        <v>4340</v>
      </c>
      <c r="I95" s="275">
        <v>870</v>
      </c>
      <c r="J95" s="275">
        <v>870</v>
      </c>
      <c r="K95" s="276" t="s">
        <v>5</v>
      </c>
      <c r="L95" s="221" t="s">
        <v>213</v>
      </c>
      <c r="M95" s="277" t="s">
        <v>35</v>
      </c>
      <c r="N95" s="277" t="s">
        <v>44</v>
      </c>
      <c r="O95" s="277" t="s">
        <v>270</v>
      </c>
      <c r="P95" s="277" t="s">
        <v>274</v>
      </c>
      <c r="Q95" s="275">
        <v>4340</v>
      </c>
      <c r="R95" s="275">
        <v>4340</v>
      </c>
      <c r="S95" s="275">
        <v>870</v>
      </c>
      <c r="T95" s="275"/>
      <c r="U95" s="275"/>
      <c r="V95" s="275"/>
      <c r="W95" s="294">
        <v>870</v>
      </c>
      <c r="X95" s="294">
        <v>870</v>
      </c>
      <c r="Y95" s="277" t="s">
        <v>211</v>
      </c>
      <c r="Z95" s="275">
        <v>4340</v>
      </c>
      <c r="AA95" s="275">
        <v>4340</v>
      </c>
      <c r="AB95" s="275">
        <v>870</v>
      </c>
      <c r="AC95" s="275">
        <v>870</v>
      </c>
      <c r="AD95" s="275"/>
      <c r="AE95" s="275"/>
      <c r="AF95" s="294">
        <v>870</v>
      </c>
      <c r="AG95" s="295">
        <v>870</v>
      </c>
      <c r="AH95" s="329" t="s">
        <v>5</v>
      </c>
      <c r="AI95" s="244" t="s">
        <v>213</v>
      </c>
      <c r="AJ95" s="160" t="s">
        <v>35</v>
      </c>
      <c r="AK95" s="160" t="s">
        <v>44</v>
      </c>
      <c r="AL95" s="160" t="s">
        <v>270</v>
      </c>
      <c r="AM95" s="160" t="s">
        <v>274</v>
      </c>
      <c r="AN95" s="331">
        <v>4340</v>
      </c>
      <c r="AO95" s="331">
        <v>4340</v>
      </c>
      <c r="AP95" s="331">
        <v>870</v>
      </c>
      <c r="AQ95" s="331"/>
      <c r="AR95" s="331"/>
      <c r="AS95" s="276" t="s">
        <v>5</v>
      </c>
      <c r="AT95" s="221" t="s">
        <v>213</v>
      </c>
      <c r="AU95" s="277" t="s">
        <v>35</v>
      </c>
      <c r="AV95" s="277" t="s">
        <v>44</v>
      </c>
      <c r="AW95" s="277" t="s">
        <v>270</v>
      </c>
      <c r="AX95" s="277" t="s">
        <v>274</v>
      </c>
      <c r="AY95" s="231">
        <v>4340</v>
      </c>
      <c r="AZ95" s="231">
        <v>4340</v>
      </c>
      <c r="BA95" s="353">
        <v>870</v>
      </c>
      <c r="BB95" s="294"/>
      <c r="BC95" s="294"/>
      <c r="BD95" s="275"/>
      <c r="BE95" s="273">
        <f t="shared" si="4"/>
        <v>0</v>
      </c>
      <c r="BF95" s="296"/>
      <c r="BG95" s="297"/>
      <c r="BH95" s="297"/>
      <c r="BI95" s="297"/>
      <c r="BJ95" s="297"/>
      <c r="BK95" s="297"/>
      <c r="BL95" s="297"/>
      <c r="BM95" s="298"/>
      <c r="BN95" s="298"/>
      <c r="BO95" s="296"/>
      <c r="BP95" s="298"/>
      <c r="BQ95" s="298"/>
      <c r="BR95" s="298"/>
      <c r="BS95" s="298"/>
      <c r="BT95" s="298"/>
      <c r="BU95" s="298"/>
      <c r="BV95" s="298"/>
      <c r="BW95" s="298"/>
      <c r="BX95" s="296"/>
      <c r="BY95" s="297"/>
      <c r="BZ95" s="297"/>
      <c r="CA95" s="297"/>
      <c r="CB95" s="297"/>
      <c r="CC95" s="297"/>
      <c r="CD95" s="297"/>
      <c r="CE95" s="297"/>
      <c r="CF95" s="297"/>
      <c r="CG95" s="345">
        <f t="shared" si="3"/>
        <v>0</v>
      </c>
      <c r="CH95" s="297"/>
      <c r="CI95" s="297"/>
      <c r="CJ95" s="297"/>
      <c r="CK95" s="297"/>
      <c r="CL95" s="297"/>
      <c r="CM95" s="297"/>
      <c r="CN95" s="297"/>
      <c r="CO95" s="297"/>
      <c r="CP95" s="299"/>
      <c r="CQ95" s="300"/>
      <c r="CR95" s="300"/>
      <c r="CS95" s="259"/>
      <c r="CT95" s="259"/>
      <c r="CU95" s="259"/>
      <c r="CV95" s="259"/>
      <c r="CW95" s="259"/>
      <c r="CX95" s="259"/>
      <c r="CY95" s="259"/>
      <c r="CZ95" s="259"/>
      <c r="DA95" s="259"/>
    </row>
    <row r="96" spans="1:105" s="215" customFormat="1" ht="16.5">
      <c r="A96" s="225"/>
      <c r="B96" s="229"/>
      <c r="C96" s="225"/>
      <c r="D96" s="225"/>
      <c r="E96" s="225"/>
      <c r="F96" s="225"/>
      <c r="G96" s="270"/>
      <c r="H96" s="270"/>
      <c r="I96" s="270"/>
      <c r="J96" s="270"/>
      <c r="K96" s="225" t="s">
        <v>301</v>
      </c>
      <c r="L96" s="229" t="s">
        <v>302</v>
      </c>
      <c r="M96" s="225"/>
      <c r="N96" s="225"/>
      <c r="O96" s="225"/>
      <c r="P96" s="225"/>
      <c r="Q96" s="270">
        <f>Q97+Q115</f>
        <v>0</v>
      </c>
      <c r="R96" s="270">
        <f>R97+R115</f>
        <v>0</v>
      </c>
      <c r="S96" s="270">
        <f>S97</f>
        <v>2818</v>
      </c>
      <c r="T96" s="270">
        <f>T97</f>
        <v>0</v>
      </c>
      <c r="U96" s="270"/>
      <c r="V96" s="270"/>
      <c r="W96" s="289" t="e">
        <f>W97+W115</f>
        <v>#REF!</v>
      </c>
      <c r="X96" s="289" t="e">
        <f>X97+X115</f>
        <v>#REF!</v>
      </c>
      <c r="Y96" s="225"/>
      <c r="Z96" s="270">
        <f aca="true" t="shared" si="6" ref="Z96:AG96">Z97+Z115</f>
        <v>0</v>
      </c>
      <c r="AA96" s="270">
        <f t="shared" si="6"/>
        <v>0</v>
      </c>
      <c r="AB96" s="270">
        <f t="shared" si="6"/>
        <v>0</v>
      </c>
      <c r="AC96" s="270">
        <f t="shared" si="6"/>
        <v>0</v>
      </c>
      <c r="AD96" s="270" t="e">
        <f t="shared" si="6"/>
        <v>#REF!</v>
      </c>
      <c r="AE96" s="270" t="e">
        <f t="shared" si="6"/>
        <v>#REF!</v>
      </c>
      <c r="AF96" s="289" t="e">
        <f t="shared" si="6"/>
        <v>#REF!</v>
      </c>
      <c r="AG96" s="290" t="e">
        <f t="shared" si="6"/>
        <v>#REF!</v>
      </c>
      <c r="AH96" s="239" t="s">
        <v>301</v>
      </c>
      <c r="AI96" s="241" t="s">
        <v>302</v>
      </c>
      <c r="AJ96" s="239"/>
      <c r="AK96" s="239"/>
      <c r="AL96" s="239"/>
      <c r="AM96" s="239"/>
      <c r="AN96" s="327">
        <f>AN97+AN115</f>
        <v>0</v>
      </c>
      <c r="AO96" s="327">
        <f>AO97+AO115</f>
        <v>0</v>
      </c>
      <c r="AP96" s="327">
        <f>AP97</f>
        <v>2818</v>
      </c>
      <c r="AQ96" s="327">
        <f>AQ97</f>
        <v>0</v>
      </c>
      <c r="AR96" s="327"/>
      <c r="AS96" s="225" t="s">
        <v>301</v>
      </c>
      <c r="AT96" s="229" t="s">
        <v>302</v>
      </c>
      <c r="AU96" s="225"/>
      <c r="AV96" s="225"/>
      <c r="AW96" s="225"/>
      <c r="AX96" s="225"/>
      <c r="AY96" s="342">
        <f>AY97+AY115</f>
        <v>0</v>
      </c>
      <c r="AZ96" s="342">
        <f>AZ97+AZ115</f>
        <v>0</v>
      </c>
      <c r="BA96" s="352">
        <f>BA97</f>
        <v>2818</v>
      </c>
      <c r="BB96" s="289">
        <f>BB97</f>
        <v>0</v>
      </c>
      <c r="BC96" s="289"/>
      <c r="BD96" s="270"/>
      <c r="BE96" s="273">
        <f t="shared" si="4"/>
        <v>0</v>
      </c>
      <c r="BF96" s="263"/>
      <c r="BG96" s="291"/>
      <c r="BH96" s="291"/>
      <c r="BI96" s="291"/>
      <c r="BJ96" s="291"/>
      <c r="BK96" s="291"/>
      <c r="BL96" s="291"/>
      <c r="BM96" s="292"/>
      <c r="BN96" s="292"/>
      <c r="BO96" s="263"/>
      <c r="BP96" s="292"/>
      <c r="BQ96" s="292"/>
      <c r="BR96" s="292"/>
      <c r="BS96" s="292"/>
      <c r="BT96" s="292"/>
      <c r="BU96" s="292"/>
      <c r="BV96" s="292"/>
      <c r="BW96" s="292"/>
      <c r="BX96" s="263"/>
      <c r="BY96" s="291"/>
      <c r="BZ96" s="291"/>
      <c r="CA96" s="291"/>
      <c r="CB96" s="291"/>
      <c r="CC96" s="291"/>
      <c r="CD96" s="291"/>
      <c r="CE96" s="291"/>
      <c r="CF96" s="291"/>
      <c r="CG96" s="345">
        <f t="shared" si="3"/>
        <v>0</v>
      </c>
      <c r="CH96" s="291"/>
      <c r="CI96" s="291"/>
      <c r="CJ96" s="291"/>
      <c r="CK96" s="291"/>
      <c r="CL96" s="291"/>
      <c r="CM96" s="291"/>
      <c r="CN96" s="291"/>
      <c r="CO96" s="291"/>
      <c r="CP96" s="273"/>
      <c r="CQ96" s="293"/>
      <c r="CR96" s="293"/>
      <c r="CS96" s="214"/>
      <c r="CT96" s="214"/>
      <c r="CU96" s="214"/>
      <c r="CV96" s="214"/>
      <c r="CW96" s="214"/>
      <c r="CX96" s="214"/>
      <c r="CY96" s="214"/>
      <c r="CZ96" s="214"/>
      <c r="DA96" s="214"/>
    </row>
    <row r="97" spans="1:105" s="215" customFormat="1" ht="16.5">
      <c r="A97" s="225"/>
      <c r="B97" s="229"/>
      <c r="C97" s="225"/>
      <c r="D97" s="225"/>
      <c r="E97" s="225"/>
      <c r="F97" s="225"/>
      <c r="G97" s="270"/>
      <c r="H97" s="270"/>
      <c r="I97" s="270"/>
      <c r="J97" s="270"/>
      <c r="K97" s="225">
        <v>1</v>
      </c>
      <c r="L97" s="229" t="s">
        <v>157</v>
      </c>
      <c r="M97" s="225"/>
      <c r="N97" s="225"/>
      <c r="O97" s="225"/>
      <c r="P97" s="225"/>
      <c r="Q97" s="270"/>
      <c r="R97" s="270"/>
      <c r="S97" s="270">
        <f>S98</f>
        <v>2818</v>
      </c>
      <c r="T97" s="270">
        <f>T98</f>
        <v>0</v>
      </c>
      <c r="U97" s="270"/>
      <c r="V97" s="270"/>
      <c r="W97" s="289" t="e">
        <f>SUM(#REF!)</f>
        <v>#REF!</v>
      </c>
      <c r="X97" s="289" t="e">
        <f>SUM(#REF!)</f>
        <v>#REF!</v>
      </c>
      <c r="Y97" s="225"/>
      <c r="Z97" s="270"/>
      <c r="AA97" s="270"/>
      <c r="AB97" s="270"/>
      <c r="AC97" s="270"/>
      <c r="AD97" s="270" t="e">
        <f>SUM(#REF!)</f>
        <v>#REF!</v>
      </c>
      <c r="AE97" s="270" t="e">
        <f>SUM(#REF!)</f>
        <v>#REF!</v>
      </c>
      <c r="AF97" s="289" t="e">
        <f>SUM(#REF!)</f>
        <v>#REF!</v>
      </c>
      <c r="AG97" s="290" t="e">
        <f>SUM(#REF!)</f>
        <v>#REF!</v>
      </c>
      <c r="AH97" s="239">
        <v>1</v>
      </c>
      <c r="AI97" s="241" t="s">
        <v>157</v>
      </c>
      <c r="AJ97" s="239"/>
      <c r="AK97" s="239"/>
      <c r="AL97" s="239"/>
      <c r="AM97" s="239"/>
      <c r="AN97" s="327"/>
      <c r="AO97" s="327"/>
      <c r="AP97" s="327">
        <f>AP98</f>
        <v>2818</v>
      </c>
      <c r="AQ97" s="327">
        <f>AQ98</f>
        <v>0</v>
      </c>
      <c r="AR97" s="327"/>
      <c r="AS97" s="225">
        <v>1</v>
      </c>
      <c r="AT97" s="229" t="s">
        <v>157</v>
      </c>
      <c r="AU97" s="225"/>
      <c r="AV97" s="225"/>
      <c r="AW97" s="225"/>
      <c r="AX97" s="225"/>
      <c r="AY97" s="342"/>
      <c r="AZ97" s="342"/>
      <c r="BA97" s="352">
        <f>BA98</f>
        <v>2818</v>
      </c>
      <c r="BB97" s="289">
        <f>BB98</f>
        <v>0</v>
      </c>
      <c r="BC97" s="289"/>
      <c r="BD97" s="270"/>
      <c r="BE97" s="273">
        <f t="shared" si="4"/>
        <v>0</v>
      </c>
      <c r="BF97" s="263"/>
      <c r="BG97" s="291"/>
      <c r="BH97" s="291"/>
      <c r="BI97" s="291"/>
      <c r="BJ97" s="291"/>
      <c r="BK97" s="291"/>
      <c r="BL97" s="291"/>
      <c r="BM97" s="292"/>
      <c r="BN97" s="292"/>
      <c r="BO97" s="263"/>
      <c r="BP97" s="292"/>
      <c r="BQ97" s="292"/>
      <c r="BR97" s="292"/>
      <c r="BS97" s="292"/>
      <c r="BT97" s="292"/>
      <c r="BU97" s="292"/>
      <c r="BV97" s="292"/>
      <c r="BW97" s="292"/>
      <c r="BX97" s="263"/>
      <c r="BY97" s="291"/>
      <c r="BZ97" s="291"/>
      <c r="CA97" s="291"/>
      <c r="CB97" s="291"/>
      <c r="CC97" s="291"/>
      <c r="CD97" s="291"/>
      <c r="CE97" s="291"/>
      <c r="CF97" s="291"/>
      <c r="CG97" s="345">
        <f t="shared" si="3"/>
        <v>0</v>
      </c>
      <c r="CH97" s="291"/>
      <c r="CI97" s="291"/>
      <c r="CJ97" s="291"/>
      <c r="CK97" s="291"/>
      <c r="CL97" s="291"/>
      <c r="CM97" s="291"/>
      <c r="CN97" s="291"/>
      <c r="CO97" s="291"/>
      <c r="CP97" s="273"/>
      <c r="CQ97" s="293"/>
      <c r="CR97" s="293"/>
      <c r="CS97" s="214"/>
      <c r="CT97" s="214"/>
      <c r="CU97" s="214"/>
      <c r="CV97" s="214"/>
      <c r="CW97" s="214"/>
      <c r="CX97" s="214"/>
      <c r="CY97" s="214"/>
      <c r="CZ97" s="214"/>
      <c r="DA97" s="214"/>
    </row>
    <row r="98" spans="1:105" s="215" customFormat="1" ht="33">
      <c r="A98" s="225"/>
      <c r="B98" s="229"/>
      <c r="C98" s="225"/>
      <c r="D98" s="225"/>
      <c r="E98" s="225"/>
      <c r="F98" s="225"/>
      <c r="G98" s="270"/>
      <c r="H98" s="270"/>
      <c r="I98" s="270"/>
      <c r="J98" s="270"/>
      <c r="K98" s="225" t="s">
        <v>16</v>
      </c>
      <c r="L98" s="229" t="s">
        <v>252</v>
      </c>
      <c r="M98" s="225"/>
      <c r="N98" s="225"/>
      <c r="O98" s="225"/>
      <c r="P98" s="225"/>
      <c r="Q98" s="270"/>
      <c r="R98" s="270"/>
      <c r="S98" s="270">
        <f>S99+S100</f>
        <v>2818</v>
      </c>
      <c r="T98" s="270">
        <v>0</v>
      </c>
      <c r="U98" s="270"/>
      <c r="V98" s="270"/>
      <c r="W98" s="289"/>
      <c r="X98" s="289"/>
      <c r="Y98" s="225"/>
      <c r="Z98" s="270"/>
      <c r="AA98" s="270"/>
      <c r="AB98" s="270"/>
      <c r="AC98" s="270"/>
      <c r="AD98" s="270"/>
      <c r="AE98" s="270"/>
      <c r="AF98" s="289"/>
      <c r="AG98" s="290"/>
      <c r="AH98" s="239" t="s">
        <v>16</v>
      </c>
      <c r="AI98" s="241" t="s">
        <v>252</v>
      </c>
      <c r="AJ98" s="239"/>
      <c r="AK98" s="239"/>
      <c r="AL98" s="239"/>
      <c r="AM98" s="239"/>
      <c r="AN98" s="327"/>
      <c r="AO98" s="327"/>
      <c r="AP98" s="327">
        <f>AP99+AP100</f>
        <v>2818</v>
      </c>
      <c r="AQ98" s="327">
        <v>0</v>
      </c>
      <c r="AR98" s="327"/>
      <c r="AS98" s="225" t="s">
        <v>16</v>
      </c>
      <c r="AT98" s="229" t="s">
        <v>252</v>
      </c>
      <c r="AU98" s="225"/>
      <c r="AV98" s="225"/>
      <c r="AW98" s="225"/>
      <c r="AX98" s="225"/>
      <c r="AY98" s="342"/>
      <c r="AZ98" s="342"/>
      <c r="BA98" s="352">
        <f>BA99+BA100</f>
        <v>2818</v>
      </c>
      <c r="BB98" s="289">
        <v>0</v>
      </c>
      <c r="BC98" s="289"/>
      <c r="BD98" s="270"/>
      <c r="BE98" s="273">
        <f t="shared" si="4"/>
        <v>0</v>
      </c>
      <c r="BF98" s="263"/>
      <c r="BG98" s="291"/>
      <c r="BH98" s="291"/>
      <c r="BI98" s="291"/>
      <c r="BJ98" s="291"/>
      <c r="BK98" s="291"/>
      <c r="BL98" s="291"/>
      <c r="BM98" s="292"/>
      <c r="BN98" s="292"/>
      <c r="BO98" s="263"/>
      <c r="BP98" s="292"/>
      <c r="BQ98" s="292"/>
      <c r="BR98" s="292"/>
      <c r="BS98" s="292"/>
      <c r="BT98" s="292"/>
      <c r="BU98" s="292"/>
      <c r="BV98" s="292"/>
      <c r="BW98" s="292"/>
      <c r="BX98" s="263"/>
      <c r="BY98" s="291"/>
      <c r="BZ98" s="291"/>
      <c r="CA98" s="291"/>
      <c r="CB98" s="291"/>
      <c r="CC98" s="291"/>
      <c r="CD98" s="291"/>
      <c r="CE98" s="291"/>
      <c r="CF98" s="291"/>
      <c r="CG98" s="345">
        <f t="shared" si="3"/>
        <v>0</v>
      </c>
      <c r="CH98" s="291"/>
      <c r="CI98" s="291"/>
      <c r="CJ98" s="291"/>
      <c r="CK98" s="291"/>
      <c r="CL98" s="291"/>
      <c r="CM98" s="291"/>
      <c r="CN98" s="291"/>
      <c r="CO98" s="291"/>
      <c r="CP98" s="273"/>
      <c r="CQ98" s="293"/>
      <c r="CR98" s="293"/>
      <c r="CS98" s="214"/>
      <c r="CT98" s="214"/>
      <c r="CU98" s="214"/>
      <c r="CV98" s="214"/>
      <c r="CW98" s="214"/>
      <c r="CX98" s="214"/>
      <c r="CY98" s="214"/>
      <c r="CZ98" s="214"/>
      <c r="DA98" s="214"/>
    </row>
    <row r="99" spans="1:85" s="215" customFormat="1" ht="16.5">
      <c r="A99" s="225"/>
      <c r="B99" s="229"/>
      <c r="C99" s="225"/>
      <c r="D99" s="225"/>
      <c r="E99" s="225"/>
      <c r="F99" s="264"/>
      <c r="G99" s="270"/>
      <c r="H99" s="270"/>
      <c r="I99" s="270"/>
      <c r="J99" s="275"/>
      <c r="K99" s="225" t="s">
        <v>285</v>
      </c>
      <c r="L99" s="229" t="s">
        <v>283</v>
      </c>
      <c r="M99" s="225"/>
      <c r="N99" s="225"/>
      <c r="O99" s="225"/>
      <c r="P99" s="264"/>
      <c r="Q99" s="270"/>
      <c r="R99" s="270"/>
      <c r="S99" s="270">
        <v>0</v>
      </c>
      <c r="T99" s="270"/>
      <c r="U99" s="270"/>
      <c r="V99" s="271"/>
      <c r="W99" s="272"/>
      <c r="X99" s="272"/>
      <c r="Y99" s="214"/>
      <c r="Z99" s="214"/>
      <c r="AA99" s="214"/>
      <c r="AB99" s="214"/>
      <c r="AC99" s="214"/>
      <c r="AD99" s="214"/>
      <c r="AE99" s="214"/>
      <c r="AF99" s="214"/>
      <c r="AG99" s="214"/>
      <c r="AH99" s="239" t="s">
        <v>285</v>
      </c>
      <c r="AI99" s="241" t="s">
        <v>283</v>
      </c>
      <c r="AJ99" s="239"/>
      <c r="AK99" s="239"/>
      <c r="AL99" s="239"/>
      <c r="AM99" s="326"/>
      <c r="AN99" s="327"/>
      <c r="AO99" s="327"/>
      <c r="AP99" s="327">
        <v>0</v>
      </c>
      <c r="AQ99" s="327"/>
      <c r="AR99" s="327"/>
      <c r="AS99" s="225" t="s">
        <v>285</v>
      </c>
      <c r="AT99" s="229" t="s">
        <v>283</v>
      </c>
      <c r="AU99" s="225"/>
      <c r="AV99" s="225"/>
      <c r="AW99" s="225"/>
      <c r="AX99" s="264"/>
      <c r="AY99" s="342"/>
      <c r="AZ99" s="342"/>
      <c r="BA99" s="352">
        <v>0</v>
      </c>
      <c r="BB99" s="289"/>
      <c r="BC99" s="289"/>
      <c r="BD99" s="271"/>
      <c r="BE99" s="273">
        <f t="shared" si="4"/>
        <v>0</v>
      </c>
      <c r="CG99" s="345">
        <f t="shared" si="3"/>
        <v>0</v>
      </c>
    </row>
    <row r="100" spans="1:85" s="215" customFormat="1" ht="33.75" customHeight="1">
      <c r="A100" s="225"/>
      <c r="B100" s="229"/>
      <c r="C100" s="225"/>
      <c r="D100" s="225"/>
      <c r="E100" s="225"/>
      <c r="F100" s="264"/>
      <c r="G100" s="270"/>
      <c r="H100" s="270"/>
      <c r="I100" s="270"/>
      <c r="J100" s="270"/>
      <c r="K100" s="225" t="s">
        <v>286</v>
      </c>
      <c r="L100" s="229" t="s">
        <v>284</v>
      </c>
      <c r="M100" s="225"/>
      <c r="N100" s="225"/>
      <c r="O100" s="225"/>
      <c r="P100" s="264"/>
      <c r="Q100" s="270"/>
      <c r="R100" s="270"/>
      <c r="S100" s="270">
        <f>SUM(S101:S101)</f>
        <v>2818</v>
      </c>
      <c r="T100" s="270"/>
      <c r="U100" s="270"/>
      <c r="V100" s="271"/>
      <c r="W100" s="272"/>
      <c r="X100" s="272"/>
      <c r="Y100" s="214"/>
      <c r="Z100" s="214"/>
      <c r="AA100" s="214"/>
      <c r="AB100" s="214"/>
      <c r="AC100" s="214"/>
      <c r="AD100" s="214"/>
      <c r="AE100" s="214"/>
      <c r="AF100" s="214"/>
      <c r="AG100" s="214"/>
      <c r="AH100" s="239" t="s">
        <v>286</v>
      </c>
      <c r="AI100" s="241" t="s">
        <v>284</v>
      </c>
      <c r="AJ100" s="239"/>
      <c r="AK100" s="239"/>
      <c r="AL100" s="239"/>
      <c r="AM100" s="326"/>
      <c r="AN100" s="327"/>
      <c r="AO100" s="327"/>
      <c r="AP100" s="327">
        <f>SUM(AP101:AP101)</f>
        <v>2818</v>
      </c>
      <c r="AQ100" s="327"/>
      <c r="AR100" s="327"/>
      <c r="AS100" s="225" t="s">
        <v>286</v>
      </c>
      <c r="AT100" s="229" t="s">
        <v>284</v>
      </c>
      <c r="AU100" s="225"/>
      <c r="AV100" s="225"/>
      <c r="AW100" s="225"/>
      <c r="AX100" s="264"/>
      <c r="AY100" s="342"/>
      <c r="AZ100" s="342"/>
      <c r="BA100" s="352">
        <f>SUM(BA101:BA101)</f>
        <v>2818</v>
      </c>
      <c r="BB100" s="289"/>
      <c r="BC100" s="289"/>
      <c r="BD100" s="271"/>
      <c r="BE100" s="273">
        <f t="shared" si="4"/>
        <v>0</v>
      </c>
      <c r="CG100" s="345">
        <f t="shared" si="3"/>
        <v>0</v>
      </c>
    </row>
    <row r="101" spans="1:85" s="216" customFormat="1" ht="49.5">
      <c r="A101" s="276"/>
      <c r="B101" s="221"/>
      <c r="C101" s="277"/>
      <c r="D101" s="277"/>
      <c r="E101" s="277"/>
      <c r="F101" s="279"/>
      <c r="G101" s="275"/>
      <c r="H101" s="275"/>
      <c r="I101" s="275"/>
      <c r="J101" s="275"/>
      <c r="K101" s="274" t="s">
        <v>5</v>
      </c>
      <c r="L101" s="221" t="s">
        <v>197</v>
      </c>
      <c r="M101" s="277" t="s">
        <v>35</v>
      </c>
      <c r="N101" s="277" t="s">
        <v>45</v>
      </c>
      <c r="O101" s="277" t="s">
        <v>270</v>
      </c>
      <c r="P101" s="277" t="s">
        <v>223</v>
      </c>
      <c r="Q101" s="275">
        <v>8000</v>
      </c>
      <c r="R101" s="275">
        <v>8000</v>
      </c>
      <c r="S101" s="275">
        <v>2818</v>
      </c>
      <c r="T101" s="275"/>
      <c r="U101" s="275"/>
      <c r="V101" s="279" t="s">
        <v>300</v>
      </c>
      <c r="W101" s="280"/>
      <c r="X101" s="280"/>
      <c r="Y101" s="259"/>
      <c r="Z101" s="259"/>
      <c r="AA101" s="259"/>
      <c r="AB101" s="259"/>
      <c r="AC101" s="259"/>
      <c r="AD101" s="259"/>
      <c r="AE101" s="259"/>
      <c r="AF101" s="259"/>
      <c r="AG101" s="259"/>
      <c r="AH101" s="328" t="s">
        <v>5</v>
      </c>
      <c r="AI101" s="244" t="s">
        <v>197</v>
      </c>
      <c r="AJ101" s="160" t="s">
        <v>35</v>
      </c>
      <c r="AK101" s="160" t="s">
        <v>45</v>
      </c>
      <c r="AL101" s="160" t="s">
        <v>270</v>
      </c>
      <c r="AM101" s="160" t="s">
        <v>223</v>
      </c>
      <c r="AN101" s="331">
        <v>8000</v>
      </c>
      <c r="AO101" s="331">
        <v>8000</v>
      </c>
      <c r="AP101" s="331">
        <v>2818</v>
      </c>
      <c r="AQ101" s="331"/>
      <c r="AR101" s="331"/>
      <c r="AS101" s="274" t="s">
        <v>5</v>
      </c>
      <c r="AT101" s="221" t="s">
        <v>197</v>
      </c>
      <c r="AU101" s="277" t="s">
        <v>35</v>
      </c>
      <c r="AV101" s="277" t="s">
        <v>45</v>
      </c>
      <c r="AW101" s="277" t="s">
        <v>270</v>
      </c>
      <c r="AX101" s="277" t="s">
        <v>223</v>
      </c>
      <c r="AY101" s="231">
        <v>8000</v>
      </c>
      <c r="AZ101" s="231">
        <v>8000</v>
      </c>
      <c r="BA101" s="353">
        <v>2818</v>
      </c>
      <c r="BB101" s="294"/>
      <c r="BC101" s="294"/>
      <c r="BD101" s="279"/>
      <c r="BE101" s="273">
        <f t="shared" si="4"/>
        <v>0</v>
      </c>
      <c r="CG101" s="345">
        <f t="shared" si="3"/>
        <v>0</v>
      </c>
    </row>
    <row r="102" spans="1:105" s="215" customFormat="1" ht="16.5">
      <c r="A102" s="225"/>
      <c r="B102" s="229"/>
      <c r="C102" s="225"/>
      <c r="D102" s="225"/>
      <c r="E102" s="225"/>
      <c r="F102" s="225"/>
      <c r="G102" s="270"/>
      <c r="H102" s="270"/>
      <c r="I102" s="270"/>
      <c r="J102" s="270"/>
      <c r="K102" s="225" t="s">
        <v>312</v>
      </c>
      <c r="L102" s="229" t="s">
        <v>311</v>
      </c>
      <c r="M102" s="225"/>
      <c r="N102" s="225"/>
      <c r="O102" s="225"/>
      <c r="P102" s="225"/>
      <c r="Q102" s="270">
        <f>Q103+Q121</f>
        <v>0</v>
      </c>
      <c r="R102" s="270">
        <f>R103+R121</f>
        <v>0</v>
      </c>
      <c r="S102" s="270">
        <f>S103</f>
        <v>300</v>
      </c>
      <c r="T102" s="270">
        <f>T103</f>
        <v>0</v>
      </c>
      <c r="U102" s="270"/>
      <c r="V102" s="270"/>
      <c r="W102" s="289" t="e">
        <f>W103+W121</f>
        <v>#REF!</v>
      </c>
      <c r="X102" s="289" t="e">
        <f>X103+X121</f>
        <v>#REF!</v>
      </c>
      <c r="Y102" s="225"/>
      <c r="Z102" s="270">
        <f aca="true" t="shared" si="7" ref="Z102:AG102">Z103+Z121</f>
        <v>0</v>
      </c>
      <c r="AA102" s="270">
        <f t="shared" si="7"/>
        <v>0</v>
      </c>
      <c r="AB102" s="270">
        <f t="shared" si="7"/>
        <v>0</v>
      </c>
      <c r="AC102" s="270">
        <f t="shared" si="7"/>
        <v>0</v>
      </c>
      <c r="AD102" s="270" t="e">
        <f t="shared" si="7"/>
        <v>#REF!</v>
      </c>
      <c r="AE102" s="270" t="e">
        <f t="shared" si="7"/>
        <v>#REF!</v>
      </c>
      <c r="AF102" s="289" t="e">
        <f t="shared" si="7"/>
        <v>#REF!</v>
      </c>
      <c r="AG102" s="290" t="e">
        <f t="shared" si="7"/>
        <v>#REF!</v>
      </c>
      <c r="AH102" s="239" t="s">
        <v>312</v>
      </c>
      <c r="AI102" s="241" t="s">
        <v>311</v>
      </c>
      <c r="AJ102" s="239"/>
      <c r="AK102" s="239"/>
      <c r="AL102" s="239"/>
      <c r="AM102" s="239"/>
      <c r="AN102" s="327">
        <f>AN103+AN121</f>
        <v>0</v>
      </c>
      <c r="AO102" s="327">
        <f>AO103+AO121</f>
        <v>0</v>
      </c>
      <c r="AP102" s="327">
        <f>AP103</f>
        <v>215.218934</v>
      </c>
      <c r="AQ102" s="327">
        <f>AQ103</f>
        <v>0</v>
      </c>
      <c r="AR102" s="327"/>
      <c r="AS102" s="225" t="s">
        <v>312</v>
      </c>
      <c r="AT102" s="229" t="s">
        <v>311</v>
      </c>
      <c r="AU102" s="225"/>
      <c r="AV102" s="225"/>
      <c r="AW102" s="225"/>
      <c r="AX102" s="225"/>
      <c r="AY102" s="342">
        <f>AY103+AY121</f>
        <v>0</v>
      </c>
      <c r="AZ102" s="342">
        <f>AZ103+AZ121</f>
        <v>0</v>
      </c>
      <c r="BA102" s="352">
        <f>BA103</f>
        <v>215.218934</v>
      </c>
      <c r="BB102" s="289">
        <f>BB103</f>
        <v>0</v>
      </c>
      <c r="BC102" s="289"/>
      <c r="BD102" s="271"/>
      <c r="BE102" s="273">
        <f t="shared" si="4"/>
        <v>-84.78106600000001</v>
      </c>
      <c r="BF102" s="263"/>
      <c r="BG102" s="291"/>
      <c r="BH102" s="291"/>
      <c r="BI102" s="291"/>
      <c r="BJ102" s="291"/>
      <c r="BK102" s="291"/>
      <c r="BL102" s="291"/>
      <c r="BM102" s="292"/>
      <c r="BN102" s="292"/>
      <c r="BO102" s="263"/>
      <c r="BP102" s="292"/>
      <c r="BQ102" s="292"/>
      <c r="BR102" s="292"/>
      <c r="BS102" s="292"/>
      <c r="BT102" s="292"/>
      <c r="BU102" s="292"/>
      <c r="BV102" s="292"/>
      <c r="BW102" s="292"/>
      <c r="BX102" s="263"/>
      <c r="BY102" s="291"/>
      <c r="BZ102" s="291"/>
      <c r="CA102" s="291"/>
      <c r="CB102" s="291"/>
      <c r="CC102" s="291"/>
      <c r="CD102" s="291"/>
      <c r="CE102" s="291"/>
      <c r="CF102" s="291"/>
      <c r="CG102" s="345">
        <f t="shared" si="3"/>
        <v>0</v>
      </c>
      <c r="CH102" s="291"/>
      <c r="CI102" s="291"/>
      <c r="CJ102" s="291"/>
      <c r="CK102" s="291"/>
      <c r="CL102" s="291"/>
      <c r="CM102" s="291"/>
      <c r="CN102" s="291"/>
      <c r="CO102" s="291"/>
      <c r="CP102" s="273"/>
      <c r="CQ102" s="293"/>
      <c r="CR102" s="293"/>
      <c r="CS102" s="214"/>
      <c r="CT102" s="214"/>
      <c r="CU102" s="214"/>
      <c r="CV102" s="214"/>
      <c r="CW102" s="214"/>
      <c r="CX102" s="214"/>
      <c r="CY102" s="214"/>
      <c r="CZ102" s="214"/>
      <c r="DA102" s="214"/>
    </row>
    <row r="103" spans="1:105" s="215" customFormat="1" ht="23.25" customHeight="1">
      <c r="A103" s="225"/>
      <c r="B103" s="229"/>
      <c r="C103" s="225"/>
      <c r="D103" s="225"/>
      <c r="E103" s="225"/>
      <c r="F103" s="225"/>
      <c r="G103" s="270"/>
      <c r="H103" s="270"/>
      <c r="I103" s="270"/>
      <c r="J103" s="270"/>
      <c r="K103" s="225">
        <v>1</v>
      </c>
      <c r="L103" s="229" t="s">
        <v>157</v>
      </c>
      <c r="M103" s="225"/>
      <c r="N103" s="225"/>
      <c r="O103" s="225"/>
      <c r="P103" s="225"/>
      <c r="Q103" s="270"/>
      <c r="R103" s="270"/>
      <c r="S103" s="270">
        <f>S104</f>
        <v>300</v>
      </c>
      <c r="T103" s="270">
        <f>T104</f>
        <v>0</v>
      </c>
      <c r="U103" s="270"/>
      <c r="V103" s="270"/>
      <c r="W103" s="289" t="e">
        <f>SUM(#REF!)</f>
        <v>#REF!</v>
      </c>
      <c r="X103" s="289" t="e">
        <f>SUM(#REF!)</f>
        <v>#REF!</v>
      </c>
      <c r="Y103" s="225"/>
      <c r="Z103" s="270"/>
      <c r="AA103" s="270"/>
      <c r="AB103" s="270"/>
      <c r="AC103" s="270"/>
      <c r="AD103" s="270" t="e">
        <f>SUM(#REF!)</f>
        <v>#REF!</v>
      </c>
      <c r="AE103" s="270" t="e">
        <f>SUM(#REF!)</f>
        <v>#REF!</v>
      </c>
      <c r="AF103" s="289" t="e">
        <f>SUM(#REF!)</f>
        <v>#REF!</v>
      </c>
      <c r="AG103" s="290" t="e">
        <f>SUM(#REF!)</f>
        <v>#REF!</v>
      </c>
      <c r="AH103" s="239">
        <v>1</v>
      </c>
      <c r="AI103" s="241" t="s">
        <v>157</v>
      </c>
      <c r="AJ103" s="239"/>
      <c r="AK103" s="239"/>
      <c r="AL103" s="239"/>
      <c r="AM103" s="239"/>
      <c r="AN103" s="327"/>
      <c r="AO103" s="327"/>
      <c r="AP103" s="327">
        <f>AP104</f>
        <v>215.218934</v>
      </c>
      <c r="AQ103" s="327">
        <f>AQ104</f>
        <v>0</v>
      </c>
      <c r="AR103" s="327"/>
      <c r="AS103" s="225">
        <v>1</v>
      </c>
      <c r="AT103" s="229" t="s">
        <v>157</v>
      </c>
      <c r="AU103" s="225"/>
      <c r="AV103" s="225"/>
      <c r="AW103" s="225"/>
      <c r="AX103" s="225"/>
      <c r="AY103" s="342"/>
      <c r="AZ103" s="342"/>
      <c r="BA103" s="352">
        <f>BA104</f>
        <v>215.218934</v>
      </c>
      <c r="BB103" s="289">
        <f>BB104</f>
        <v>0</v>
      </c>
      <c r="BC103" s="289"/>
      <c r="BD103" s="270"/>
      <c r="BE103" s="273">
        <f t="shared" si="4"/>
        <v>-84.78106600000001</v>
      </c>
      <c r="BF103" s="263"/>
      <c r="BG103" s="291"/>
      <c r="BH103" s="291"/>
      <c r="BI103" s="291"/>
      <c r="BJ103" s="291"/>
      <c r="BK103" s="291"/>
      <c r="BL103" s="291"/>
      <c r="BM103" s="292"/>
      <c r="BN103" s="292"/>
      <c r="BO103" s="263"/>
      <c r="BP103" s="292"/>
      <c r="BQ103" s="292"/>
      <c r="BR103" s="292"/>
      <c r="BS103" s="292"/>
      <c r="BT103" s="292"/>
      <c r="BU103" s="292"/>
      <c r="BV103" s="292"/>
      <c r="BW103" s="292"/>
      <c r="BX103" s="263"/>
      <c r="BY103" s="291"/>
      <c r="BZ103" s="291"/>
      <c r="CA103" s="291"/>
      <c r="CB103" s="291"/>
      <c r="CC103" s="291"/>
      <c r="CD103" s="291"/>
      <c r="CE103" s="291"/>
      <c r="CF103" s="291"/>
      <c r="CG103" s="345">
        <f t="shared" si="3"/>
        <v>0</v>
      </c>
      <c r="CH103" s="291"/>
      <c r="CI103" s="291"/>
      <c r="CJ103" s="291"/>
      <c r="CK103" s="291"/>
      <c r="CL103" s="291"/>
      <c r="CM103" s="291"/>
      <c r="CN103" s="291"/>
      <c r="CO103" s="291"/>
      <c r="CP103" s="273"/>
      <c r="CQ103" s="293"/>
      <c r="CR103" s="293"/>
      <c r="CS103" s="214"/>
      <c r="CT103" s="214"/>
      <c r="CU103" s="214"/>
      <c r="CV103" s="214"/>
      <c r="CW103" s="214"/>
      <c r="CX103" s="214"/>
      <c r="CY103" s="214"/>
      <c r="CZ103" s="214"/>
      <c r="DA103" s="214"/>
    </row>
    <row r="104" spans="1:105" s="215" customFormat="1" ht="33">
      <c r="A104" s="225"/>
      <c r="B104" s="229"/>
      <c r="C104" s="225"/>
      <c r="D104" s="225"/>
      <c r="E104" s="225"/>
      <c r="F104" s="225"/>
      <c r="G104" s="270"/>
      <c r="H104" s="270"/>
      <c r="I104" s="270"/>
      <c r="J104" s="270"/>
      <c r="K104" s="225" t="s">
        <v>16</v>
      </c>
      <c r="L104" s="229" t="s">
        <v>252</v>
      </c>
      <c r="M104" s="225"/>
      <c r="N104" s="225"/>
      <c r="O104" s="225"/>
      <c r="P104" s="225"/>
      <c r="Q104" s="270"/>
      <c r="R104" s="270"/>
      <c r="S104" s="270">
        <f>S105+S106</f>
        <v>300</v>
      </c>
      <c r="T104" s="270">
        <v>0</v>
      </c>
      <c r="U104" s="270"/>
      <c r="V104" s="270"/>
      <c r="W104" s="289"/>
      <c r="X104" s="289"/>
      <c r="Y104" s="225"/>
      <c r="Z104" s="270"/>
      <c r="AA104" s="270"/>
      <c r="AB104" s="270"/>
      <c r="AC104" s="270"/>
      <c r="AD104" s="270"/>
      <c r="AE104" s="270"/>
      <c r="AF104" s="289"/>
      <c r="AG104" s="290"/>
      <c r="AH104" s="239" t="s">
        <v>16</v>
      </c>
      <c r="AI104" s="241" t="s">
        <v>252</v>
      </c>
      <c r="AJ104" s="239"/>
      <c r="AK104" s="239"/>
      <c r="AL104" s="239"/>
      <c r="AM104" s="239"/>
      <c r="AN104" s="327"/>
      <c r="AO104" s="327"/>
      <c r="AP104" s="327">
        <f>AP105+AP106</f>
        <v>215.218934</v>
      </c>
      <c r="AQ104" s="327">
        <v>0</v>
      </c>
      <c r="AR104" s="327"/>
      <c r="AS104" s="225" t="s">
        <v>16</v>
      </c>
      <c r="AT104" s="229" t="s">
        <v>252</v>
      </c>
      <c r="AU104" s="225"/>
      <c r="AV104" s="225"/>
      <c r="AW104" s="225"/>
      <c r="AX104" s="225"/>
      <c r="AY104" s="342"/>
      <c r="AZ104" s="342"/>
      <c r="BA104" s="352">
        <f>BA105+BA106</f>
        <v>215.218934</v>
      </c>
      <c r="BB104" s="289">
        <v>0</v>
      </c>
      <c r="BC104" s="289"/>
      <c r="BD104" s="270"/>
      <c r="BE104" s="273">
        <f t="shared" si="4"/>
        <v>-84.78106600000001</v>
      </c>
      <c r="BF104" s="263"/>
      <c r="BG104" s="291"/>
      <c r="BH104" s="291"/>
      <c r="BI104" s="291"/>
      <c r="BJ104" s="291"/>
      <c r="BK104" s="291"/>
      <c r="BL104" s="291"/>
      <c r="BM104" s="292"/>
      <c r="BN104" s="292"/>
      <c r="BO104" s="263"/>
      <c r="BP104" s="292"/>
      <c r="BQ104" s="292"/>
      <c r="BR104" s="292"/>
      <c r="BS104" s="292"/>
      <c r="BT104" s="292"/>
      <c r="BU104" s="292"/>
      <c r="BV104" s="292"/>
      <c r="BW104" s="292"/>
      <c r="BX104" s="263"/>
      <c r="BY104" s="291"/>
      <c r="BZ104" s="291"/>
      <c r="CA104" s="291"/>
      <c r="CB104" s="291"/>
      <c r="CC104" s="291"/>
      <c r="CD104" s="291"/>
      <c r="CE104" s="291"/>
      <c r="CF104" s="291"/>
      <c r="CG104" s="345">
        <f t="shared" si="3"/>
        <v>0</v>
      </c>
      <c r="CH104" s="291"/>
      <c r="CI104" s="291"/>
      <c r="CJ104" s="291"/>
      <c r="CK104" s="291"/>
      <c r="CL104" s="291"/>
      <c r="CM104" s="291"/>
      <c r="CN104" s="291"/>
      <c r="CO104" s="291"/>
      <c r="CP104" s="273"/>
      <c r="CQ104" s="293"/>
      <c r="CR104" s="293"/>
      <c r="CS104" s="214"/>
      <c r="CT104" s="214"/>
      <c r="CU104" s="214"/>
      <c r="CV104" s="214"/>
      <c r="CW104" s="214"/>
      <c r="CX104" s="214"/>
      <c r="CY104" s="214"/>
      <c r="CZ104" s="214"/>
      <c r="DA104" s="214"/>
    </row>
    <row r="105" spans="1:85" s="215" customFormat="1" ht="16.5">
      <c r="A105" s="225"/>
      <c r="B105" s="229"/>
      <c r="C105" s="225"/>
      <c r="D105" s="225"/>
      <c r="E105" s="225"/>
      <c r="F105" s="264"/>
      <c r="G105" s="270"/>
      <c r="H105" s="270"/>
      <c r="I105" s="270"/>
      <c r="J105" s="275"/>
      <c r="K105" s="225" t="s">
        <v>285</v>
      </c>
      <c r="L105" s="229" t="s">
        <v>283</v>
      </c>
      <c r="M105" s="225"/>
      <c r="N105" s="225"/>
      <c r="O105" s="225"/>
      <c r="P105" s="264"/>
      <c r="Q105" s="270"/>
      <c r="R105" s="270"/>
      <c r="S105" s="270">
        <v>0</v>
      </c>
      <c r="T105" s="270"/>
      <c r="U105" s="270"/>
      <c r="V105" s="271"/>
      <c r="W105" s="272"/>
      <c r="X105" s="272"/>
      <c r="Y105" s="214"/>
      <c r="Z105" s="214"/>
      <c r="AA105" s="214"/>
      <c r="AB105" s="214"/>
      <c r="AC105" s="214"/>
      <c r="AD105" s="214"/>
      <c r="AE105" s="214"/>
      <c r="AF105" s="214"/>
      <c r="AG105" s="214"/>
      <c r="AH105" s="239" t="s">
        <v>285</v>
      </c>
      <c r="AI105" s="241" t="s">
        <v>283</v>
      </c>
      <c r="AJ105" s="239"/>
      <c r="AK105" s="239"/>
      <c r="AL105" s="239"/>
      <c r="AM105" s="326"/>
      <c r="AN105" s="327"/>
      <c r="AO105" s="327"/>
      <c r="AP105" s="327">
        <v>0</v>
      </c>
      <c r="AQ105" s="327"/>
      <c r="AR105" s="327"/>
      <c r="AS105" s="225" t="s">
        <v>285</v>
      </c>
      <c r="AT105" s="229" t="s">
        <v>283</v>
      </c>
      <c r="AU105" s="225"/>
      <c r="AV105" s="225"/>
      <c r="AW105" s="225"/>
      <c r="AX105" s="264"/>
      <c r="AY105" s="342"/>
      <c r="AZ105" s="342"/>
      <c r="BA105" s="352">
        <v>0</v>
      </c>
      <c r="BB105" s="289"/>
      <c r="BC105" s="289"/>
      <c r="BD105" s="271"/>
      <c r="BE105" s="273">
        <f t="shared" si="4"/>
        <v>0</v>
      </c>
      <c r="CG105" s="345">
        <f t="shared" si="3"/>
        <v>0</v>
      </c>
    </row>
    <row r="106" spans="1:85" s="215" customFormat="1" ht="37.5" customHeight="1">
      <c r="A106" s="225"/>
      <c r="B106" s="229"/>
      <c r="C106" s="225"/>
      <c r="D106" s="225"/>
      <c r="E106" s="225"/>
      <c r="F106" s="264"/>
      <c r="G106" s="270"/>
      <c r="H106" s="270"/>
      <c r="I106" s="270"/>
      <c r="J106" s="270"/>
      <c r="K106" s="225" t="s">
        <v>286</v>
      </c>
      <c r="L106" s="229" t="s">
        <v>284</v>
      </c>
      <c r="M106" s="225"/>
      <c r="N106" s="225"/>
      <c r="O106" s="225"/>
      <c r="P106" s="264"/>
      <c r="Q106" s="270"/>
      <c r="R106" s="270"/>
      <c r="S106" s="270">
        <f>SUM(S108:S108)</f>
        <v>300</v>
      </c>
      <c r="T106" s="270"/>
      <c r="U106" s="270"/>
      <c r="V106" s="271"/>
      <c r="W106" s="272"/>
      <c r="X106" s="272"/>
      <c r="Y106" s="214"/>
      <c r="Z106" s="214"/>
      <c r="AA106" s="214"/>
      <c r="AB106" s="214"/>
      <c r="AC106" s="214"/>
      <c r="AD106" s="214"/>
      <c r="AE106" s="214"/>
      <c r="AF106" s="214"/>
      <c r="AG106" s="214"/>
      <c r="AH106" s="239" t="s">
        <v>286</v>
      </c>
      <c r="AI106" s="241" t="s">
        <v>284</v>
      </c>
      <c r="AJ106" s="239"/>
      <c r="AK106" s="239"/>
      <c r="AL106" s="239"/>
      <c r="AM106" s="326"/>
      <c r="AN106" s="327"/>
      <c r="AO106" s="327"/>
      <c r="AP106" s="327">
        <f>AP107+AP108</f>
        <v>215.218934</v>
      </c>
      <c r="AQ106" s="327"/>
      <c r="AR106" s="327"/>
      <c r="AS106" s="225" t="s">
        <v>286</v>
      </c>
      <c r="AT106" s="229" t="s">
        <v>284</v>
      </c>
      <c r="AU106" s="225"/>
      <c r="AV106" s="225"/>
      <c r="AW106" s="225"/>
      <c r="AX106" s="264"/>
      <c r="AY106" s="342"/>
      <c r="AZ106" s="342"/>
      <c r="BA106" s="352">
        <f>BA107+BA108</f>
        <v>215.218934</v>
      </c>
      <c r="BB106" s="289"/>
      <c r="BC106" s="289"/>
      <c r="BD106" s="271"/>
      <c r="BE106" s="273">
        <f t="shared" si="4"/>
        <v>-84.78106600000001</v>
      </c>
      <c r="CG106" s="345">
        <f t="shared" si="3"/>
        <v>0</v>
      </c>
    </row>
    <row r="107" spans="1:85" s="215" customFormat="1" ht="49.5">
      <c r="A107" s="225"/>
      <c r="B107" s="229"/>
      <c r="C107" s="225"/>
      <c r="D107" s="225"/>
      <c r="E107" s="225"/>
      <c r="F107" s="264"/>
      <c r="G107" s="270"/>
      <c r="H107" s="270"/>
      <c r="I107" s="270"/>
      <c r="J107" s="270"/>
      <c r="K107" s="225"/>
      <c r="L107" s="229"/>
      <c r="M107" s="225"/>
      <c r="N107" s="225"/>
      <c r="O107" s="225"/>
      <c r="P107" s="264"/>
      <c r="Q107" s="270"/>
      <c r="R107" s="270"/>
      <c r="S107" s="270"/>
      <c r="T107" s="270"/>
      <c r="U107" s="270"/>
      <c r="V107" s="271"/>
      <c r="W107" s="272"/>
      <c r="X107" s="272"/>
      <c r="Y107" s="214"/>
      <c r="Z107" s="214"/>
      <c r="AA107" s="214"/>
      <c r="AB107" s="214"/>
      <c r="AC107" s="214"/>
      <c r="AD107" s="214"/>
      <c r="AE107" s="214"/>
      <c r="AF107" s="214"/>
      <c r="AG107" s="214"/>
      <c r="AH107" s="328" t="s">
        <v>5</v>
      </c>
      <c r="AI107" s="244" t="s">
        <v>345</v>
      </c>
      <c r="AJ107" s="160" t="s">
        <v>35</v>
      </c>
      <c r="AK107" s="160" t="s">
        <v>17</v>
      </c>
      <c r="AL107" s="160" t="s">
        <v>271</v>
      </c>
      <c r="AM107" s="335" t="s">
        <v>250</v>
      </c>
      <c r="AN107" s="331">
        <v>4842</v>
      </c>
      <c r="AO107" s="331">
        <v>4842</v>
      </c>
      <c r="AP107" s="331">
        <v>215.218934</v>
      </c>
      <c r="AQ107" s="331"/>
      <c r="AR107" s="331"/>
      <c r="AS107" s="274" t="s">
        <v>5</v>
      </c>
      <c r="AT107" s="221" t="s">
        <v>345</v>
      </c>
      <c r="AU107" s="277" t="s">
        <v>35</v>
      </c>
      <c r="AV107" s="277" t="s">
        <v>17</v>
      </c>
      <c r="AW107" s="277" t="s">
        <v>271</v>
      </c>
      <c r="AX107" s="279" t="s">
        <v>250</v>
      </c>
      <c r="AY107" s="231">
        <v>4842</v>
      </c>
      <c r="AZ107" s="231">
        <v>4842</v>
      </c>
      <c r="BA107" s="353">
        <v>215.218934</v>
      </c>
      <c r="BB107" s="294"/>
      <c r="BC107" s="294"/>
      <c r="BD107" s="279"/>
      <c r="BE107" s="273">
        <f t="shared" si="4"/>
        <v>215.218934</v>
      </c>
      <c r="CG107" s="345">
        <f t="shared" si="3"/>
        <v>0</v>
      </c>
    </row>
    <row r="108" spans="1:57" s="216" customFormat="1" ht="49.5" hidden="1">
      <c r="A108" s="276"/>
      <c r="B108" s="221"/>
      <c r="C108" s="277"/>
      <c r="D108" s="277"/>
      <c r="E108" s="277"/>
      <c r="F108" s="279"/>
      <c r="G108" s="275"/>
      <c r="H108" s="275"/>
      <c r="I108" s="275"/>
      <c r="J108" s="275"/>
      <c r="K108" s="274" t="s">
        <v>5</v>
      </c>
      <c r="L108" s="221" t="s">
        <v>197</v>
      </c>
      <c r="M108" s="277" t="s">
        <v>35</v>
      </c>
      <c r="N108" s="277" t="s">
        <v>45</v>
      </c>
      <c r="O108" s="277" t="s">
        <v>270</v>
      </c>
      <c r="P108" s="277" t="s">
        <v>223</v>
      </c>
      <c r="Q108" s="275">
        <v>8000</v>
      </c>
      <c r="R108" s="275">
        <v>8000</v>
      </c>
      <c r="S108" s="275">
        <v>300</v>
      </c>
      <c r="T108" s="275"/>
      <c r="U108" s="275"/>
      <c r="V108" s="279" t="s">
        <v>300</v>
      </c>
      <c r="W108" s="280"/>
      <c r="X108" s="280"/>
      <c r="Y108" s="259"/>
      <c r="Z108" s="259"/>
      <c r="AA108" s="259"/>
      <c r="AB108" s="259"/>
      <c r="AC108" s="259"/>
      <c r="AD108" s="259"/>
      <c r="AE108" s="259"/>
      <c r="AF108" s="259"/>
      <c r="AG108" s="259"/>
      <c r="AH108" s="328" t="s">
        <v>5</v>
      </c>
      <c r="AI108" s="244" t="s">
        <v>197</v>
      </c>
      <c r="AJ108" s="160" t="s">
        <v>35</v>
      </c>
      <c r="AK108" s="160" t="s">
        <v>45</v>
      </c>
      <c r="AL108" s="160" t="s">
        <v>270</v>
      </c>
      <c r="AM108" s="160" t="s">
        <v>223</v>
      </c>
      <c r="AN108" s="331">
        <v>8000</v>
      </c>
      <c r="AO108" s="331">
        <v>8000</v>
      </c>
      <c r="AP108" s="331"/>
      <c r="AQ108" s="331"/>
      <c r="AR108" s="331"/>
      <c r="AS108" s="274" t="s">
        <v>5</v>
      </c>
      <c r="AT108" s="221" t="s">
        <v>197</v>
      </c>
      <c r="AU108" s="277" t="s">
        <v>35</v>
      </c>
      <c r="AV108" s="277" t="s">
        <v>45</v>
      </c>
      <c r="AW108" s="277" t="s">
        <v>270</v>
      </c>
      <c r="AX108" s="277" t="s">
        <v>223</v>
      </c>
      <c r="AY108" s="231">
        <v>8000</v>
      </c>
      <c r="AZ108" s="231">
        <v>8000</v>
      </c>
      <c r="BA108" s="231"/>
      <c r="BB108" s="275"/>
      <c r="BC108" s="275"/>
      <c r="BD108" s="279" t="s">
        <v>334</v>
      </c>
      <c r="BE108" s="273">
        <f t="shared" si="4"/>
        <v>-300</v>
      </c>
    </row>
    <row r="109" spans="1:55" ht="49.5" customHeight="1">
      <c r="A109" s="431"/>
      <c r="B109" s="432"/>
      <c r="C109" s="432"/>
      <c r="D109" s="432"/>
      <c r="E109" s="432"/>
      <c r="F109" s="432"/>
      <c r="G109" s="432"/>
      <c r="H109" s="432"/>
      <c r="I109" s="432"/>
      <c r="J109" s="432"/>
      <c r="K109" s="432"/>
      <c r="L109" s="432"/>
      <c r="M109" s="432"/>
      <c r="N109" s="432"/>
      <c r="O109" s="432"/>
      <c r="P109" s="432"/>
      <c r="Q109" s="432"/>
      <c r="R109" s="432"/>
      <c r="S109" s="432"/>
      <c r="T109" s="432"/>
      <c r="U109" s="432"/>
      <c r="V109" s="432"/>
      <c r="AH109" s="336"/>
      <c r="AI109" s="336"/>
      <c r="AJ109" s="336"/>
      <c r="AK109" s="336"/>
      <c r="AL109" s="336"/>
      <c r="AM109" s="336"/>
      <c r="AP109" s="336"/>
      <c r="AQ109" s="336"/>
      <c r="AR109" s="336"/>
      <c r="AS109" s="217"/>
      <c r="AT109" s="217"/>
      <c r="AU109" s="217"/>
      <c r="AV109" s="217"/>
      <c r="AW109" s="217"/>
      <c r="AX109" s="217"/>
      <c r="BA109" s="343"/>
      <c r="BB109" s="217"/>
      <c r="BC109" s="217"/>
    </row>
  </sheetData>
  <sheetProtection/>
  <autoFilter ref="BA1:BA109"/>
  <mergeCells count="69">
    <mergeCell ref="AY12:AY13"/>
    <mergeCell ref="AZ12:AZ13"/>
    <mergeCell ref="BA12:BA13"/>
    <mergeCell ref="BB12:BC12"/>
    <mergeCell ref="AS8:BC8"/>
    <mergeCell ref="AS9:AS13"/>
    <mergeCell ref="AT9:AT13"/>
    <mergeCell ref="AU9:AU13"/>
    <mergeCell ref="AV9:AV13"/>
    <mergeCell ref="AW9:AW13"/>
    <mergeCell ref="AX9:BC9"/>
    <mergeCell ref="AX10:AZ11"/>
    <mergeCell ref="BA10:BC11"/>
    <mergeCell ref="AX12:AX13"/>
    <mergeCell ref="Y11:Y13"/>
    <mergeCell ref="W11:W13"/>
    <mergeCell ref="AI9:AI13"/>
    <mergeCell ref="AJ9:AJ13"/>
    <mergeCell ref="AK9:AK13"/>
    <mergeCell ref="AL9:AL13"/>
    <mergeCell ref="V8:V13"/>
    <mergeCell ref="A8:J8"/>
    <mergeCell ref="K8:U8"/>
    <mergeCell ref="A9:A13"/>
    <mergeCell ref="F10:H11"/>
    <mergeCell ref="I10:J11"/>
    <mergeCell ref="H12:H13"/>
    <mergeCell ref="J12:J13"/>
    <mergeCell ref="P12:P13"/>
    <mergeCell ref="P9:U9"/>
    <mergeCell ref="R12:R13"/>
    <mergeCell ref="T12:U12"/>
    <mergeCell ref="P10:R11"/>
    <mergeCell ref="S12:S13"/>
    <mergeCell ref="B9:B13"/>
    <mergeCell ref="M9:M13"/>
    <mergeCell ref="N9:N13"/>
    <mergeCell ref="O9:O13"/>
    <mergeCell ref="G12:G13"/>
    <mergeCell ref="A109:V109"/>
    <mergeCell ref="A3:V3"/>
    <mergeCell ref="X11:X13"/>
    <mergeCell ref="A2:V2"/>
    <mergeCell ref="A6:V6"/>
    <mergeCell ref="F9:J9"/>
    <mergeCell ref="C9:C13"/>
    <mergeCell ref="L9:L13"/>
    <mergeCell ref="D9:D13"/>
    <mergeCell ref="F7:V7"/>
    <mergeCell ref="A1:BD1"/>
    <mergeCell ref="A5:BD5"/>
    <mergeCell ref="AM12:AM13"/>
    <mergeCell ref="AN12:AN13"/>
    <mergeCell ref="AO12:AO13"/>
    <mergeCell ref="AP12:AP13"/>
    <mergeCell ref="AQ12:AR12"/>
    <mergeCell ref="I12:I13"/>
    <mergeCell ref="F12:F13"/>
    <mergeCell ref="S10:U11"/>
    <mergeCell ref="A4:BD4"/>
    <mergeCell ref="AH8:AR8"/>
    <mergeCell ref="BD8:BD13"/>
    <mergeCell ref="AM9:AR9"/>
    <mergeCell ref="AM10:AO11"/>
    <mergeCell ref="AP10:AR11"/>
    <mergeCell ref="Q12:Q13"/>
    <mergeCell ref="K9:K13"/>
    <mergeCell ref="AH9:AH13"/>
    <mergeCell ref="E9:E13"/>
  </mergeCells>
  <printOptions horizontalCentered="1"/>
  <pageMargins left="0.45" right="0.236220472440945" top="1.02362204724409" bottom="0.590551181102362" header="0.669291338582677" footer="0.196850393700787"/>
  <pageSetup horizontalDpi="600" verticalDpi="600" orientation="landscape" paperSize="9" scale="40" r:id="rId2"/>
  <headerFooter>
    <oddHeader>&amp;R&amp;12Biểu số 02/ĐT-PC</oddHeader>
    <oddFooter>&amp;RTrang &amp;P/&amp;N</oddFooter>
  </headerFooter>
  <legacyDrawing r:id="rId1"/>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441" t="s">
        <v>72</v>
      </c>
      <c r="B1" s="441"/>
      <c r="C1" s="441"/>
      <c r="D1" s="441"/>
      <c r="E1" s="441"/>
      <c r="F1" s="441"/>
      <c r="G1" s="441"/>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442" t="s">
        <v>60</v>
      </c>
      <c r="B4" s="442"/>
      <c r="C4" s="442"/>
      <c r="D4" s="442"/>
      <c r="E4" s="442"/>
      <c r="F4" s="442"/>
      <c r="G4" s="442"/>
      <c r="H4" s="4"/>
      <c r="I4" s="4"/>
      <c r="J4" s="4"/>
      <c r="K4" s="4"/>
      <c r="L4" s="4"/>
      <c r="M4" s="4"/>
      <c r="N4" s="4"/>
      <c r="O4" s="4"/>
      <c r="P4" s="4"/>
      <c r="Q4" s="4"/>
      <c r="R4" s="4"/>
      <c r="S4" s="4"/>
      <c r="T4" s="4"/>
    </row>
    <row r="5" spans="1:20" ht="18.75" hidden="1">
      <c r="A5" s="443" t="e">
        <f>'B.01_TH'!#REF!</f>
        <v>#REF!</v>
      </c>
      <c r="B5" s="443"/>
      <c r="C5" s="443"/>
      <c r="D5" s="443"/>
      <c r="E5" s="443"/>
      <c r="F5" s="443"/>
      <c r="G5" s="443"/>
      <c r="H5" s="4"/>
      <c r="I5" s="4"/>
      <c r="J5" s="4"/>
      <c r="K5" s="4"/>
      <c r="L5" s="4"/>
      <c r="M5" s="4"/>
      <c r="N5" s="4"/>
      <c r="O5" s="4"/>
      <c r="P5" s="4"/>
      <c r="Q5" s="4"/>
      <c r="R5" s="4"/>
      <c r="S5" s="4"/>
      <c r="T5" s="4"/>
    </row>
    <row r="6" spans="1:20" ht="18.75">
      <c r="A6" s="443" t="s">
        <v>75</v>
      </c>
      <c r="B6" s="443"/>
      <c r="C6" s="443"/>
      <c r="D6" s="443"/>
      <c r="E6" s="443"/>
      <c r="F6" s="443"/>
      <c r="G6" s="443"/>
      <c r="H6" s="4"/>
      <c r="I6" s="4"/>
      <c r="J6" s="4"/>
      <c r="K6" s="4"/>
      <c r="L6" s="4"/>
      <c r="M6" s="4"/>
      <c r="N6" s="4"/>
      <c r="O6" s="4"/>
      <c r="P6" s="4"/>
      <c r="Q6" s="4"/>
      <c r="R6" s="4"/>
      <c r="S6" s="4"/>
      <c r="T6" s="4"/>
    </row>
    <row r="7" spans="1:20" ht="18.75" hidden="1">
      <c r="A7" s="443" t="e">
        <f>'B.01_TH'!#REF!</f>
        <v>#REF!</v>
      </c>
      <c r="B7" s="443"/>
      <c r="C7" s="443"/>
      <c r="D7" s="443"/>
      <c r="E7" s="443"/>
      <c r="F7" s="443"/>
      <c r="G7" s="443"/>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441" t="s">
        <v>0</v>
      </c>
      <c r="F9" s="441"/>
      <c r="G9" s="441"/>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442" t="s">
        <v>90</v>
      </c>
      <c r="B1" s="442"/>
      <c r="C1" s="442"/>
      <c r="D1" s="442"/>
      <c r="E1" s="442"/>
      <c r="F1" s="442"/>
      <c r="G1" s="442"/>
      <c r="H1" s="442"/>
      <c r="I1" s="442"/>
      <c r="J1" s="442"/>
      <c r="K1" s="442"/>
      <c r="L1" s="442"/>
      <c r="M1" s="442"/>
      <c r="N1" s="442"/>
      <c r="O1" s="442"/>
      <c r="P1" s="442"/>
      <c r="Q1" s="442"/>
      <c r="R1" s="442"/>
      <c r="S1" s="31"/>
    </row>
    <row r="2" spans="1:19" ht="16.5" hidden="1">
      <c r="A2" s="444" t="e">
        <f>'B.01_TH'!#REF!</f>
        <v>#REF!</v>
      </c>
      <c r="B2" s="444"/>
      <c r="C2" s="444"/>
      <c r="D2" s="444"/>
      <c r="E2" s="444"/>
      <c r="F2" s="444"/>
      <c r="G2" s="444"/>
      <c r="H2" s="444"/>
      <c r="I2" s="444"/>
      <c r="J2" s="444"/>
      <c r="K2" s="444"/>
      <c r="L2" s="444"/>
      <c r="M2" s="444"/>
      <c r="N2" s="444"/>
      <c r="O2" s="444"/>
      <c r="P2" s="444"/>
      <c r="Q2" s="444"/>
      <c r="R2" s="444"/>
      <c r="S2" s="31"/>
    </row>
    <row r="3" spans="1:19" ht="16.5">
      <c r="A3" s="444" t="e">
        <f>'B.01_TH'!#REF!</f>
        <v>#REF!</v>
      </c>
      <c r="B3" s="444"/>
      <c r="C3" s="444"/>
      <c r="D3" s="444"/>
      <c r="E3" s="444"/>
      <c r="F3" s="444"/>
      <c r="G3" s="444"/>
      <c r="H3" s="444"/>
      <c r="I3" s="444"/>
      <c r="J3" s="444"/>
      <c r="K3" s="444"/>
      <c r="L3" s="444"/>
      <c r="M3" s="444"/>
      <c r="N3" s="444"/>
      <c r="O3" s="444"/>
      <c r="P3" s="444"/>
      <c r="Q3" s="444"/>
      <c r="R3" s="444"/>
      <c r="S3" s="31"/>
    </row>
    <row r="4" spans="1:19" ht="16.5" hidden="1">
      <c r="A4" s="444" t="e">
        <f>'B.01_TH'!#REF!</f>
        <v>#REF!</v>
      </c>
      <c r="B4" s="444"/>
      <c r="C4" s="444"/>
      <c r="D4" s="444"/>
      <c r="E4" s="444"/>
      <c r="F4" s="444"/>
      <c r="G4" s="444"/>
      <c r="H4" s="444"/>
      <c r="I4" s="444"/>
      <c r="J4" s="444"/>
      <c r="K4" s="444"/>
      <c r="L4" s="444"/>
      <c r="M4" s="444"/>
      <c r="N4" s="444"/>
      <c r="O4" s="444"/>
      <c r="P4" s="444"/>
      <c r="Q4" s="444"/>
      <c r="R4" s="444"/>
      <c r="S4" s="31"/>
    </row>
    <row r="5" spans="1:19" ht="16.5" hidden="1">
      <c r="A5" s="444" t="s">
        <v>129</v>
      </c>
      <c r="B5" s="444"/>
      <c r="C5" s="444"/>
      <c r="D5" s="444"/>
      <c r="E5" s="444"/>
      <c r="F5" s="444"/>
      <c r="G5" s="444"/>
      <c r="H5" s="444"/>
      <c r="I5" s="444"/>
      <c r="J5" s="444"/>
      <c r="K5" s="444"/>
      <c r="L5" s="444"/>
      <c r="M5" s="444"/>
      <c r="N5" s="444"/>
      <c r="O5" s="444"/>
      <c r="P5" s="444"/>
      <c r="Q5" s="444"/>
      <c r="R5" s="444"/>
      <c r="S5" s="31"/>
    </row>
    <row r="6" spans="1:19" ht="23.25" customHeight="1" hidden="1">
      <c r="A6" s="444" t="e">
        <f>'B.01_TH'!#REF!</f>
        <v>#REF!</v>
      </c>
      <c r="B6" s="444"/>
      <c r="C6" s="444"/>
      <c r="D6" s="444"/>
      <c r="E6" s="444"/>
      <c r="F6" s="444"/>
      <c r="G6" s="444"/>
      <c r="H6" s="444"/>
      <c r="I6" s="444"/>
      <c r="J6" s="444"/>
      <c r="K6" s="444"/>
      <c r="L6" s="444"/>
      <c r="M6" s="444"/>
      <c r="N6" s="444"/>
      <c r="O6" s="444"/>
      <c r="P6" s="444"/>
      <c r="Q6" s="444"/>
      <c r="R6" s="444"/>
      <c r="S6" s="31"/>
    </row>
    <row r="7" spans="1:19" ht="16.5">
      <c r="A7" s="5"/>
      <c r="B7" s="4"/>
      <c r="C7" s="5"/>
      <c r="D7" s="5"/>
      <c r="E7" s="5"/>
      <c r="F7" s="36"/>
      <c r="G7" s="100"/>
      <c r="H7" s="100"/>
      <c r="I7" s="100"/>
      <c r="J7" s="101"/>
      <c r="K7" s="101"/>
      <c r="L7" s="101"/>
      <c r="M7" s="100"/>
      <c r="N7" s="100"/>
      <c r="O7" s="70"/>
      <c r="P7" s="467" t="s">
        <v>106</v>
      </c>
      <c r="Q7" s="467"/>
      <c r="R7" s="467"/>
      <c r="S7" s="70"/>
    </row>
    <row r="8" spans="1:19" ht="37.5" customHeight="1">
      <c r="A8" s="445" t="s">
        <v>1</v>
      </c>
      <c r="B8" s="445" t="s">
        <v>47</v>
      </c>
      <c r="C8" s="445" t="s">
        <v>8</v>
      </c>
      <c r="D8" s="445" t="s">
        <v>30</v>
      </c>
      <c r="E8" s="445" t="s">
        <v>48</v>
      </c>
      <c r="F8" s="457" t="s">
        <v>122</v>
      </c>
      <c r="G8" s="458"/>
      <c r="H8" s="458"/>
      <c r="I8" s="459"/>
      <c r="J8" s="451" t="s">
        <v>49</v>
      </c>
      <c r="K8" s="452"/>
      <c r="L8" s="453"/>
      <c r="M8" s="449" t="s">
        <v>91</v>
      </c>
      <c r="N8" s="449"/>
      <c r="O8" s="449"/>
      <c r="P8" s="450" t="s">
        <v>76</v>
      </c>
      <c r="Q8" s="450"/>
      <c r="R8" s="450"/>
      <c r="S8" s="102"/>
    </row>
    <row r="9" spans="1:19" ht="18.75" customHeight="1">
      <c r="A9" s="445"/>
      <c r="B9" s="445"/>
      <c r="C9" s="445"/>
      <c r="D9" s="445"/>
      <c r="E9" s="445"/>
      <c r="F9" s="460"/>
      <c r="G9" s="461"/>
      <c r="H9" s="461"/>
      <c r="I9" s="462"/>
      <c r="J9" s="454"/>
      <c r="K9" s="455"/>
      <c r="L9" s="456"/>
      <c r="M9" s="449"/>
      <c r="N9" s="449"/>
      <c r="O9" s="449"/>
      <c r="P9" s="450"/>
      <c r="Q9" s="450"/>
      <c r="R9" s="450"/>
      <c r="S9" s="102"/>
    </row>
    <row r="10" spans="1:19" ht="24" customHeight="1">
      <c r="A10" s="445"/>
      <c r="B10" s="445"/>
      <c r="C10" s="445"/>
      <c r="D10" s="445"/>
      <c r="E10" s="445"/>
      <c r="F10" s="447" t="s">
        <v>121</v>
      </c>
      <c r="G10" s="468" t="s">
        <v>105</v>
      </c>
      <c r="H10" s="470" t="s">
        <v>15</v>
      </c>
      <c r="I10" s="471"/>
      <c r="J10" s="446" t="s">
        <v>14</v>
      </c>
      <c r="K10" s="446" t="s">
        <v>15</v>
      </c>
      <c r="L10" s="446"/>
      <c r="M10" s="449" t="s">
        <v>105</v>
      </c>
      <c r="N10" s="449" t="s">
        <v>15</v>
      </c>
      <c r="O10" s="449"/>
      <c r="P10" s="450" t="s">
        <v>105</v>
      </c>
      <c r="Q10" s="450" t="s">
        <v>15</v>
      </c>
      <c r="R10" s="450"/>
      <c r="S10" s="102"/>
    </row>
    <row r="11" spans="1:19" ht="115.5" customHeight="1">
      <c r="A11" s="445"/>
      <c r="B11" s="445"/>
      <c r="C11" s="445"/>
      <c r="D11" s="445"/>
      <c r="E11" s="445"/>
      <c r="F11" s="448"/>
      <c r="G11" s="469"/>
      <c r="H11" s="86" t="s">
        <v>50</v>
      </c>
      <c r="I11" s="86" t="s">
        <v>51</v>
      </c>
      <c r="J11" s="446"/>
      <c r="K11" s="87" t="s">
        <v>50</v>
      </c>
      <c r="L11" s="87" t="s">
        <v>51</v>
      </c>
      <c r="M11" s="449"/>
      <c r="N11" s="86" t="s">
        <v>50</v>
      </c>
      <c r="O11" s="86" t="s">
        <v>51</v>
      </c>
      <c r="P11" s="450"/>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463" t="s">
        <v>189</v>
      </c>
      <c r="T50" s="464"/>
      <c r="U50" s="464"/>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463"/>
      <c r="T51" s="464"/>
      <c r="U51" s="464"/>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463"/>
      <c r="T52" s="464"/>
      <c r="U52" s="464"/>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463"/>
      <c r="T53" s="464"/>
      <c r="U53" s="464"/>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463"/>
      <c r="T54" s="464"/>
      <c r="U54" s="464"/>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463"/>
      <c r="T55" s="464"/>
      <c r="U55" s="464"/>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463"/>
      <c r="T56" s="464"/>
      <c r="U56" s="464"/>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463"/>
      <c r="T57" s="464"/>
      <c r="U57" s="464"/>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463"/>
      <c r="T58" s="464"/>
      <c r="U58" s="464"/>
    </row>
    <row r="59" spans="1:18" ht="15">
      <c r="A59" s="465" t="s">
        <v>187</v>
      </c>
      <c r="B59" s="465"/>
      <c r="C59" s="465"/>
      <c r="D59" s="465"/>
      <c r="E59" s="465"/>
      <c r="F59" s="465"/>
      <c r="G59" s="465"/>
      <c r="H59" s="465"/>
      <c r="I59" s="465"/>
      <c r="J59" s="465"/>
      <c r="K59" s="465"/>
      <c r="L59" s="465"/>
      <c r="M59" s="465"/>
      <c r="N59" s="465"/>
      <c r="O59" s="465"/>
      <c r="P59" s="465"/>
      <c r="Q59" s="465"/>
      <c r="R59" s="465"/>
    </row>
    <row r="60" spans="1:18" ht="15">
      <c r="A60" s="466"/>
      <c r="B60" s="466"/>
      <c r="C60" s="466"/>
      <c r="D60" s="466"/>
      <c r="E60" s="466"/>
      <c r="F60" s="466"/>
      <c r="G60" s="466"/>
      <c r="H60" s="466"/>
      <c r="I60" s="466"/>
      <c r="J60" s="466"/>
      <c r="K60" s="466"/>
      <c r="L60" s="466"/>
      <c r="M60" s="466"/>
      <c r="N60" s="466"/>
      <c r="O60" s="466"/>
      <c r="P60" s="466"/>
      <c r="Q60" s="466"/>
      <c r="R60" s="466"/>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442" t="s">
        <v>86</v>
      </c>
      <c r="B1" s="442"/>
      <c r="C1" s="442"/>
      <c r="D1" s="442"/>
      <c r="E1" s="442"/>
      <c r="F1" s="442"/>
      <c r="G1" s="442"/>
      <c r="H1" s="442"/>
      <c r="I1" s="442"/>
      <c r="J1" s="442"/>
      <c r="K1" s="442"/>
      <c r="L1" s="442"/>
      <c r="M1" s="442"/>
      <c r="N1" s="442"/>
      <c r="O1" s="442"/>
      <c r="P1" s="442"/>
      <c r="Q1" s="442"/>
      <c r="R1" s="442"/>
      <c r="S1" s="442"/>
    </row>
    <row r="2" spans="1:23" ht="18.75" hidden="1">
      <c r="A2" s="443" t="e">
        <f>'B.01_TH'!#REF!</f>
        <v>#REF!</v>
      </c>
      <c r="B2" s="443"/>
      <c r="C2" s="443"/>
      <c r="D2" s="443"/>
      <c r="E2" s="443"/>
      <c r="F2" s="443"/>
      <c r="G2" s="443"/>
      <c r="H2" s="443"/>
      <c r="I2" s="443"/>
      <c r="J2" s="443"/>
      <c r="K2" s="443"/>
      <c r="L2" s="443"/>
      <c r="M2" s="443"/>
      <c r="N2" s="443"/>
      <c r="O2" s="443"/>
      <c r="P2" s="443"/>
      <c r="Q2" s="443"/>
      <c r="R2" s="443"/>
      <c r="S2" s="61"/>
      <c r="W2" s="46"/>
    </row>
    <row r="3" spans="1:23" ht="18.75" customHeight="1">
      <c r="A3" s="443" t="e">
        <f>'B.01_TH'!#REF!</f>
        <v>#REF!</v>
      </c>
      <c r="B3" s="443"/>
      <c r="C3" s="443"/>
      <c r="D3" s="443"/>
      <c r="E3" s="443"/>
      <c r="F3" s="443"/>
      <c r="G3" s="443"/>
      <c r="H3" s="443"/>
      <c r="I3" s="443"/>
      <c r="J3" s="443"/>
      <c r="K3" s="443"/>
      <c r="L3" s="443"/>
      <c r="M3" s="443"/>
      <c r="N3" s="443"/>
      <c r="O3" s="443"/>
      <c r="P3" s="443"/>
      <c r="Q3" s="443"/>
      <c r="R3" s="443"/>
      <c r="S3" s="61"/>
      <c r="W3" s="46"/>
    </row>
    <row r="4" spans="1:23" ht="24" customHeight="1" hidden="1">
      <c r="A4" s="443" t="e">
        <f>'B.01_TH'!#REF!</f>
        <v>#REF!</v>
      </c>
      <c r="B4" s="443"/>
      <c r="C4" s="443"/>
      <c r="D4" s="443"/>
      <c r="E4" s="443"/>
      <c r="F4" s="443"/>
      <c r="G4" s="443"/>
      <c r="H4" s="443"/>
      <c r="I4" s="443"/>
      <c r="J4" s="443"/>
      <c r="K4" s="443"/>
      <c r="L4" s="443"/>
      <c r="M4" s="443"/>
      <c r="N4" s="443"/>
      <c r="O4" s="443"/>
      <c r="P4" s="443"/>
      <c r="Q4" s="443"/>
      <c r="R4" s="443"/>
      <c r="S4" s="61"/>
      <c r="W4" s="46"/>
    </row>
    <row r="5" spans="1:23" ht="24" customHeight="1" hidden="1">
      <c r="A5" s="443" t="s">
        <v>129</v>
      </c>
      <c r="B5" s="443"/>
      <c r="C5" s="443"/>
      <c r="D5" s="443"/>
      <c r="E5" s="443"/>
      <c r="F5" s="443"/>
      <c r="G5" s="443"/>
      <c r="H5" s="443"/>
      <c r="I5" s="443"/>
      <c r="J5" s="443"/>
      <c r="K5" s="443"/>
      <c r="L5" s="443"/>
      <c r="M5" s="443"/>
      <c r="N5" s="443"/>
      <c r="O5" s="443"/>
      <c r="P5" s="443"/>
      <c r="Q5" s="443"/>
      <c r="R5" s="443"/>
      <c r="S5" s="61"/>
      <c r="W5" s="110"/>
    </row>
    <row r="6" spans="1:23" ht="24" customHeight="1" hidden="1">
      <c r="A6" s="443" t="e">
        <f>'B.01_TH'!#REF!</f>
        <v>#REF!</v>
      </c>
      <c r="B6" s="443"/>
      <c r="C6" s="443"/>
      <c r="D6" s="443"/>
      <c r="E6" s="443"/>
      <c r="F6" s="443"/>
      <c r="G6" s="443"/>
      <c r="H6" s="443"/>
      <c r="I6" s="443"/>
      <c r="J6" s="443"/>
      <c r="K6" s="443"/>
      <c r="L6" s="443"/>
      <c r="M6" s="443"/>
      <c r="N6" s="443"/>
      <c r="O6" s="443"/>
      <c r="P6" s="443"/>
      <c r="Q6" s="443"/>
      <c r="R6" s="443"/>
      <c r="S6" s="61"/>
      <c r="W6" s="194"/>
    </row>
    <row r="7" spans="16:19" ht="16.5">
      <c r="P7" s="441" t="s">
        <v>106</v>
      </c>
      <c r="Q7" s="441"/>
      <c r="R7" s="441"/>
      <c r="S7" s="441"/>
    </row>
    <row r="8" spans="1:23" s="6" customFormat="1" ht="42.75" customHeight="1">
      <c r="A8" s="445" t="s">
        <v>1</v>
      </c>
      <c r="B8" s="445" t="s">
        <v>47</v>
      </c>
      <c r="C8" s="445" t="s">
        <v>7</v>
      </c>
      <c r="D8" s="445" t="s">
        <v>55</v>
      </c>
      <c r="E8" s="445" t="s">
        <v>48</v>
      </c>
      <c r="F8" s="445" t="s">
        <v>107</v>
      </c>
      <c r="G8" s="445"/>
      <c r="H8" s="445"/>
      <c r="I8" s="445"/>
      <c r="J8" s="472" t="s">
        <v>49</v>
      </c>
      <c r="K8" s="472"/>
      <c r="L8" s="472"/>
      <c r="M8" s="445" t="s">
        <v>91</v>
      </c>
      <c r="N8" s="445"/>
      <c r="O8" s="445"/>
      <c r="P8" s="445" t="s">
        <v>76</v>
      </c>
      <c r="Q8" s="445"/>
      <c r="R8" s="445"/>
      <c r="S8" s="472" t="s">
        <v>3</v>
      </c>
      <c r="W8" s="445" t="s">
        <v>3</v>
      </c>
    </row>
    <row r="9" spans="1:23" s="6" customFormat="1" ht="18" customHeight="1">
      <c r="A9" s="445"/>
      <c r="B9" s="445"/>
      <c r="C9" s="445"/>
      <c r="D9" s="445"/>
      <c r="E9" s="445"/>
      <c r="F9" s="445"/>
      <c r="G9" s="445" t="s">
        <v>14</v>
      </c>
      <c r="H9" s="445" t="s">
        <v>15</v>
      </c>
      <c r="I9" s="445"/>
      <c r="J9" s="472" t="s">
        <v>14</v>
      </c>
      <c r="K9" s="472" t="s">
        <v>15</v>
      </c>
      <c r="L9" s="472"/>
      <c r="M9" s="445" t="s">
        <v>14</v>
      </c>
      <c r="N9" s="445" t="s">
        <v>15</v>
      </c>
      <c r="O9" s="445"/>
      <c r="P9" s="445" t="s">
        <v>14</v>
      </c>
      <c r="Q9" s="445" t="s">
        <v>15</v>
      </c>
      <c r="R9" s="445"/>
      <c r="S9" s="472"/>
      <c r="W9" s="445"/>
    </row>
    <row r="10" spans="1:23" s="6" customFormat="1" ht="15" customHeight="1">
      <c r="A10" s="445"/>
      <c r="B10" s="445"/>
      <c r="C10" s="445"/>
      <c r="D10" s="445"/>
      <c r="E10" s="445"/>
      <c r="F10" s="445"/>
      <c r="G10" s="445"/>
      <c r="H10" s="445" t="s">
        <v>50</v>
      </c>
      <c r="I10" s="445" t="s">
        <v>51</v>
      </c>
      <c r="J10" s="472"/>
      <c r="K10" s="472" t="s">
        <v>50</v>
      </c>
      <c r="L10" s="472" t="s">
        <v>51</v>
      </c>
      <c r="M10" s="445"/>
      <c r="N10" s="445" t="s">
        <v>50</v>
      </c>
      <c r="O10" s="445" t="s">
        <v>51</v>
      </c>
      <c r="P10" s="445"/>
      <c r="Q10" s="445" t="s">
        <v>50</v>
      </c>
      <c r="R10" s="445" t="s">
        <v>51</v>
      </c>
      <c r="S10" s="472"/>
      <c r="W10" s="445"/>
    </row>
    <row r="11" spans="1:23" s="6" customFormat="1" ht="84" customHeight="1">
      <c r="A11" s="445"/>
      <c r="B11" s="445"/>
      <c r="C11" s="445"/>
      <c r="D11" s="445"/>
      <c r="E11" s="445"/>
      <c r="F11" s="445"/>
      <c r="G11" s="445"/>
      <c r="H11" s="445"/>
      <c r="I11" s="445"/>
      <c r="J11" s="472"/>
      <c r="K11" s="472"/>
      <c r="L11" s="472"/>
      <c r="M11" s="445"/>
      <c r="N11" s="445"/>
      <c r="O11" s="445"/>
      <c r="P11" s="445"/>
      <c r="Q11" s="445"/>
      <c r="R11" s="445"/>
      <c r="S11" s="472"/>
      <c r="W11" s="445"/>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475"/>
      <c r="U66" s="445"/>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473"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473"/>
    </row>
    <row r="75" spans="1:18" ht="33.75" customHeight="1">
      <c r="A75" s="474" t="s">
        <v>186</v>
      </c>
      <c r="B75" s="474"/>
      <c r="C75" s="474"/>
      <c r="D75" s="474"/>
      <c r="E75" s="474"/>
      <c r="F75" s="474"/>
      <c r="G75" s="474"/>
      <c r="H75" s="474"/>
      <c r="I75" s="474"/>
      <c r="J75" s="474"/>
      <c r="K75" s="474"/>
      <c r="L75" s="474"/>
      <c r="M75" s="474"/>
      <c r="N75" s="474"/>
      <c r="O75" s="474"/>
      <c r="P75" s="474"/>
      <c r="Q75" s="474"/>
      <c r="R75" s="474"/>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442" t="s">
        <v>70</v>
      </c>
      <c r="B1" s="442"/>
      <c r="C1" s="442"/>
      <c r="D1" s="442"/>
      <c r="E1" s="442"/>
      <c r="F1" s="442"/>
      <c r="G1" s="442"/>
      <c r="H1" s="442"/>
      <c r="I1" s="442"/>
      <c r="J1" s="442"/>
      <c r="K1" s="442"/>
      <c r="L1" s="442"/>
      <c r="M1" s="442"/>
      <c r="N1" s="442"/>
      <c r="O1" s="442"/>
      <c r="P1" s="442"/>
      <c r="Q1" s="442"/>
      <c r="R1" s="442"/>
    </row>
    <row r="2" spans="1:18" ht="34.5" customHeight="1" hidden="1">
      <c r="A2" s="443" t="e">
        <f>'B.01_TH'!#REF!</f>
        <v>#REF!</v>
      </c>
      <c r="B2" s="443"/>
      <c r="C2" s="443"/>
      <c r="D2" s="443"/>
      <c r="E2" s="443"/>
      <c r="F2" s="443"/>
      <c r="G2" s="443"/>
      <c r="H2" s="443"/>
      <c r="I2" s="443"/>
      <c r="J2" s="443"/>
      <c r="K2" s="443"/>
      <c r="L2" s="443"/>
      <c r="M2" s="443"/>
      <c r="N2" s="443"/>
      <c r="O2" s="443"/>
      <c r="P2" s="443"/>
      <c r="Q2" s="443"/>
      <c r="R2" s="443"/>
    </row>
    <row r="3" spans="1:18" ht="34.5" customHeight="1">
      <c r="A3" s="443" t="e">
        <f>'B.01_TH'!#REF!</f>
        <v>#REF!</v>
      </c>
      <c r="B3" s="443"/>
      <c r="C3" s="443"/>
      <c r="D3" s="443"/>
      <c r="E3" s="443"/>
      <c r="F3" s="443"/>
      <c r="G3" s="443"/>
      <c r="H3" s="443"/>
      <c r="I3" s="443"/>
      <c r="J3" s="443"/>
      <c r="K3" s="443"/>
      <c r="L3" s="443"/>
      <c r="M3" s="443"/>
      <c r="N3" s="443"/>
      <c r="O3" s="443"/>
      <c r="P3" s="443"/>
      <c r="Q3" s="443"/>
      <c r="R3" s="443"/>
    </row>
    <row r="4" spans="1:18" ht="34.5" customHeight="1" hidden="1">
      <c r="A4" s="443" t="e">
        <f>'B.01_TH'!#REF!</f>
        <v>#REF!</v>
      </c>
      <c r="B4" s="443"/>
      <c r="C4" s="443"/>
      <c r="D4" s="443"/>
      <c r="E4" s="443"/>
      <c r="F4" s="443"/>
      <c r="G4" s="443"/>
      <c r="H4" s="443"/>
      <c r="I4" s="443"/>
      <c r="J4" s="443"/>
      <c r="K4" s="443"/>
      <c r="L4" s="443"/>
      <c r="M4" s="443"/>
      <c r="N4" s="443"/>
      <c r="O4" s="443"/>
      <c r="P4" s="443"/>
      <c r="Q4" s="443"/>
      <c r="R4" s="443"/>
    </row>
    <row r="5" spans="1:18" ht="34.5" customHeight="1" hidden="1">
      <c r="A5" s="443" t="s">
        <v>129</v>
      </c>
      <c r="B5" s="443"/>
      <c r="C5" s="443"/>
      <c r="D5" s="443"/>
      <c r="E5" s="443"/>
      <c r="F5" s="443"/>
      <c r="G5" s="443"/>
      <c r="H5" s="443"/>
      <c r="I5" s="443"/>
      <c r="J5" s="443"/>
      <c r="K5" s="443"/>
      <c r="L5" s="443"/>
      <c r="M5" s="443"/>
      <c r="N5" s="443"/>
      <c r="O5" s="443"/>
      <c r="P5" s="443"/>
      <c r="Q5" s="443"/>
      <c r="R5" s="443"/>
    </row>
    <row r="6" spans="1:18" ht="34.5" customHeight="1" hidden="1">
      <c r="A6" s="443" t="e">
        <f>'B.01_TH'!#REF!</f>
        <v>#REF!</v>
      </c>
      <c r="B6" s="443"/>
      <c r="C6" s="443"/>
      <c r="D6" s="443"/>
      <c r="E6" s="443"/>
      <c r="F6" s="443"/>
      <c r="G6" s="443"/>
      <c r="H6" s="443"/>
      <c r="I6" s="443"/>
      <c r="J6" s="443"/>
      <c r="K6" s="443"/>
      <c r="L6" s="443"/>
      <c r="M6" s="443"/>
      <c r="N6" s="443"/>
      <c r="O6" s="443"/>
      <c r="P6" s="443"/>
      <c r="Q6" s="443"/>
      <c r="R6" s="443"/>
    </row>
    <row r="7" spans="14:18" ht="34.5" customHeight="1">
      <c r="N7" s="441" t="s">
        <v>28</v>
      </c>
      <c r="O7" s="441"/>
      <c r="P7" s="441"/>
      <c r="Q7" s="441"/>
      <c r="R7" s="441"/>
    </row>
    <row r="8" spans="1:18" s="6" customFormat="1" ht="57.75" customHeight="1">
      <c r="A8" s="445" t="s">
        <v>1</v>
      </c>
      <c r="B8" s="445" t="s">
        <v>29</v>
      </c>
      <c r="C8" s="445" t="s">
        <v>7</v>
      </c>
      <c r="D8" s="445" t="s">
        <v>30</v>
      </c>
      <c r="E8" s="445" t="s">
        <v>52</v>
      </c>
      <c r="F8" s="445" t="s">
        <v>9</v>
      </c>
      <c r="G8" s="445"/>
      <c r="H8" s="445"/>
      <c r="I8" s="477" t="s">
        <v>31</v>
      </c>
      <c r="J8" s="477"/>
      <c r="K8" s="472" t="s">
        <v>53</v>
      </c>
      <c r="L8" s="472"/>
      <c r="M8" s="472" t="s">
        <v>32</v>
      </c>
      <c r="N8" s="472"/>
      <c r="O8" s="445" t="s">
        <v>91</v>
      </c>
      <c r="P8" s="445"/>
      <c r="Q8" s="445" t="s">
        <v>76</v>
      </c>
      <c r="R8" s="445"/>
    </row>
    <row r="9" spans="1:18" s="6" customFormat="1" ht="43.5" customHeight="1">
      <c r="A9" s="445"/>
      <c r="B9" s="445"/>
      <c r="C9" s="445"/>
      <c r="D9" s="445"/>
      <c r="E9" s="445"/>
      <c r="F9" s="445" t="s">
        <v>13</v>
      </c>
      <c r="G9" s="445" t="s">
        <v>10</v>
      </c>
      <c r="H9" s="445" t="s">
        <v>11</v>
      </c>
      <c r="I9" s="477" t="s">
        <v>14</v>
      </c>
      <c r="J9" s="477" t="s">
        <v>11</v>
      </c>
      <c r="K9" s="472" t="s">
        <v>14</v>
      </c>
      <c r="L9" s="472" t="s">
        <v>11</v>
      </c>
      <c r="M9" s="472" t="s">
        <v>14</v>
      </c>
      <c r="N9" s="472" t="s">
        <v>11</v>
      </c>
      <c r="O9" s="445" t="s">
        <v>14</v>
      </c>
      <c r="P9" s="445" t="s">
        <v>11</v>
      </c>
      <c r="Q9" s="445" t="s">
        <v>14</v>
      </c>
      <c r="R9" s="445" t="s">
        <v>11</v>
      </c>
    </row>
    <row r="10" spans="1:18" s="6" customFormat="1" ht="43.5" customHeight="1">
      <c r="A10" s="445"/>
      <c r="B10" s="445"/>
      <c r="C10" s="445"/>
      <c r="D10" s="445"/>
      <c r="E10" s="445"/>
      <c r="F10" s="445"/>
      <c r="G10" s="445"/>
      <c r="H10" s="445"/>
      <c r="I10" s="477"/>
      <c r="J10" s="477"/>
      <c r="K10" s="472"/>
      <c r="L10" s="472"/>
      <c r="M10" s="472"/>
      <c r="N10" s="472"/>
      <c r="O10" s="445"/>
      <c r="P10" s="445"/>
      <c r="Q10" s="445"/>
      <c r="R10" s="445"/>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476" t="s">
        <v>185</v>
      </c>
      <c r="C18" s="476"/>
      <c r="D18" s="476"/>
      <c r="E18" s="476"/>
      <c r="F18" s="476"/>
      <c r="G18" s="476"/>
      <c r="H18" s="476"/>
      <c r="I18" s="476"/>
      <c r="J18" s="476"/>
      <c r="K18" s="476"/>
      <c r="L18" s="476"/>
      <c r="M18" s="476"/>
      <c r="N18" s="476"/>
      <c r="O18" s="476"/>
      <c r="P18" s="476"/>
      <c r="Q18" s="476"/>
      <c r="R18" s="476"/>
    </row>
    <row r="19" spans="1:18" ht="36" customHeight="1">
      <c r="A19" s="5" t="s">
        <v>119</v>
      </c>
      <c r="B19" s="476" t="s">
        <v>112</v>
      </c>
      <c r="C19" s="476"/>
      <c r="D19" s="476"/>
      <c r="E19" s="476"/>
      <c r="F19" s="476"/>
      <c r="G19" s="476"/>
      <c r="H19" s="476"/>
      <c r="I19" s="476"/>
      <c r="J19" s="476"/>
      <c r="K19" s="476"/>
      <c r="L19" s="476"/>
      <c r="M19" s="476"/>
      <c r="N19" s="476"/>
      <c r="O19" s="476"/>
      <c r="P19" s="476"/>
      <c r="Q19" s="476"/>
      <c r="R19" s="476"/>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442" t="s">
        <v>124</v>
      </c>
      <c r="B1" s="442"/>
      <c r="C1" s="442"/>
      <c r="D1" s="442"/>
      <c r="E1" s="442"/>
      <c r="F1" s="442"/>
      <c r="G1" s="442"/>
      <c r="H1" s="442"/>
      <c r="I1" s="31"/>
    </row>
    <row r="2" spans="1:9" ht="31.5" customHeight="1" hidden="1">
      <c r="A2" s="444" t="e">
        <f>'B.01_TH'!#REF!</f>
        <v>#REF!</v>
      </c>
      <c r="B2" s="444"/>
      <c r="C2" s="444"/>
      <c r="D2" s="444"/>
      <c r="E2" s="444"/>
      <c r="F2" s="444"/>
      <c r="G2" s="444"/>
      <c r="H2" s="444"/>
      <c r="I2" s="31"/>
    </row>
    <row r="3" spans="1:9" ht="30" customHeight="1">
      <c r="A3" s="444" t="e">
        <f>'B.01_TH'!#REF!</f>
        <v>#REF!</v>
      </c>
      <c r="B3" s="444"/>
      <c r="C3" s="444"/>
      <c r="D3" s="444"/>
      <c r="E3" s="444"/>
      <c r="F3" s="444"/>
      <c r="G3" s="444"/>
      <c r="H3" s="444"/>
      <c r="I3" s="31"/>
    </row>
    <row r="4" spans="1:9" ht="22.5" customHeight="1" hidden="1">
      <c r="A4" s="444" t="e">
        <f>'B.01_TH'!#REF!</f>
        <v>#REF!</v>
      </c>
      <c r="B4" s="444"/>
      <c r="C4" s="444"/>
      <c r="D4" s="444"/>
      <c r="E4" s="444"/>
      <c r="F4" s="444"/>
      <c r="G4" s="444"/>
      <c r="H4" s="444"/>
      <c r="I4" s="31"/>
    </row>
    <row r="5" spans="1:9" ht="30" customHeight="1" hidden="1">
      <c r="A5" s="444" t="s">
        <v>129</v>
      </c>
      <c r="B5" s="444"/>
      <c r="C5" s="444"/>
      <c r="D5" s="444"/>
      <c r="E5" s="444"/>
      <c r="F5" s="444"/>
      <c r="G5" s="444"/>
      <c r="H5" s="444"/>
      <c r="I5" s="31"/>
    </row>
    <row r="6" spans="1:9" ht="30" customHeight="1" hidden="1">
      <c r="A6" s="444" t="e">
        <f>'B.01_TH'!#REF!</f>
        <v>#REF!</v>
      </c>
      <c r="B6" s="444"/>
      <c r="C6" s="444"/>
      <c r="D6" s="444"/>
      <c r="E6" s="444"/>
      <c r="F6" s="444"/>
      <c r="G6" s="444"/>
      <c r="H6" s="444"/>
      <c r="I6" s="31"/>
    </row>
    <row r="7" spans="1:9" ht="20.25" customHeight="1">
      <c r="A7" s="5"/>
      <c r="B7" s="4"/>
      <c r="C7" s="5"/>
      <c r="D7" s="5"/>
      <c r="E7" s="100"/>
      <c r="F7" s="100"/>
      <c r="G7" s="467" t="s">
        <v>128</v>
      </c>
      <c r="H7" s="467"/>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174</v>
      </c>
      <c r="B2" s="151" t="s">
        <v>172</v>
      </c>
      <c r="C2" s="151" t="s">
        <v>10</v>
      </c>
      <c r="D2" s="151" t="s">
        <v>173</v>
      </c>
    </row>
    <row r="3" spans="1:4" ht="15">
      <c r="A3" s="152">
        <v>1</v>
      </c>
      <c r="B3" s="154" t="s">
        <v>37</v>
      </c>
      <c r="C3" s="157">
        <v>1590000000</v>
      </c>
      <c r="D3" s="157">
        <v>176343000</v>
      </c>
    </row>
    <row r="4" spans="1:4" ht="15">
      <c r="A4" s="152">
        <v>2</v>
      </c>
      <c r="B4" s="154" t="s">
        <v>175</v>
      </c>
      <c r="C4" s="157">
        <v>5481990000</v>
      </c>
      <c r="D4" s="157">
        <v>348541295</v>
      </c>
    </row>
    <row r="5" spans="1:4" ht="15">
      <c r="A5" s="152">
        <v>3</v>
      </c>
      <c r="B5" s="155" t="s">
        <v>74</v>
      </c>
      <c r="C5" s="157">
        <v>1958000000</v>
      </c>
      <c r="D5" s="157">
        <v>255891445</v>
      </c>
    </row>
    <row r="6" spans="1:4" ht="30">
      <c r="A6" s="152">
        <v>4</v>
      </c>
      <c r="B6" s="155" t="s">
        <v>176</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155</v>
      </c>
      <c r="C10" s="157">
        <v>775000000</v>
      </c>
      <c r="D10" s="157">
        <v>1222400</v>
      </c>
    </row>
    <row r="11" spans="1:4" ht="15">
      <c r="A11" s="152">
        <v>9</v>
      </c>
      <c r="B11" s="154" t="s">
        <v>103</v>
      </c>
      <c r="C11" s="157">
        <v>4045571616</v>
      </c>
      <c r="D11" s="157">
        <v>114153074</v>
      </c>
    </row>
    <row r="12" spans="1:4" ht="15">
      <c r="A12" s="152">
        <v>10</v>
      </c>
      <c r="B12" s="154" t="s">
        <v>177</v>
      </c>
      <c r="C12" s="157">
        <v>3456626461</v>
      </c>
      <c r="D12" s="157">
        <v>6593102</v>
      </c>
    </row>
    <row r="13" spans="1:4" ht="15">
      <c r="A13" s="152">
        <v>11</v>
      </c>
      <c r="B13" s="154" t="s">
        <v>178</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9"/>
  <sheetViews>
    <sheetView showGridLines="0" view="pageBreakPreview" zoomScale="60" zoomScaleNormal="70" zoomScalePageLayoutView="0" workbookViewId="0" topLeftCell="A1">
      <selection activeCell="K8" sqref="K8"/>
    </sheetView>
  </sheetViews>
  <sheetFormatPr defaultColWidth="9.140625" defaultRowHeight="15"/>
  <cols>
    <col min="1" max="1" width="6.28125" style="213" customWidth="1"/>
    <col min="2" max="2" width="27.00390625" style="213" customWidth="1"/>
    <col min="3" max="3" width="27.421875" style="213" hidden="1" customWidth="1"/>
    <col min="4" max="4" width="35.421875" style="213" hidden="1" customWidth="1"/>
    <col min="5" max="5" width="27.421875" style="252" hidden="1" customWidth="1"/>
    <col min="6" max="6" width="35.421875" style="252" hidden="1" customWidth="1"/>
    <col min="7" max="7" width="27.421875" style="252" customWidth="1"/>
    <col min="8" max="8" width="35.421875" style="252" customWidth="1"/>
    <col min="9" max="9" width="27.421875" style="213" customWidth="1"/>
    <col min="10" max="10" width="35.421875" style="213" customWidth="1"/>
    <col min="11" max="11" width="36.28125" style="213" customWidth="1"/>
    <col min="12" max="16384" width="9.140625" style="213" customWidth="1"/>
  </cols>
  <sheetData>
    <row r="1" spans="1:11" ht="18.75">
      <c r="A1" s="484" t="s">
        <v>261</v>
      </c>
      <c r="B1" s="484"/>
      <c r="C1" s="484"/>
      <c r="D1" s="484"/>
      <c r="E1" s="484"/>
      <c r="F1" s="484"/>
      <c r="G1" s="484"/>
      <c r="H1" s="484"/>
      <c r="I1" s="484"/>
      <c r="J1" s="484"/>
      <c r="K1" s="484"/>
    </row>
    <row r="2" spans="1:11" ht="18.75">
      <c r="A2" s="485" t="s">
        <v>238</v>
      </c>
      <c r="B2" s="484"/>
      <c r="C2" s="484"/>
      <c r="D2" s="484"/>
      <c r="E2" s="484"/>
      <c r="F2" s="484"/>
      <c r="G2" s="484"/>
      <c r="H2" s="484"/>
      <c r="I2" s="484"/>
      <c r="J2" s="484"/>
      <c r="K2" s="484"/>
    </row>
    <row r="3" spans="1:11" ht="18.75">
      <c r="A3" s="486" t="str">
        <f>'B.01_TH'!A4</f>
        <v>(Kèm theo Tờ trình số 136 /TTr-UBND ngày 01 tháng 11 năm 2022 của Ủy ban nhân dân huyện Ia H’Drai)</v>
      </c>
      <c r="B3" s="486"/>
      <c r="C3" s="486"/>
      <c r="D3" s="486"/>
      <c r="E3" s="486"/>
      <c r="F3" s="486"/>
      <c r="G3" s="486"/>
      <c r="H3" s="486"/>
      <c r="I3" s="486"/>
      <c r="J3" s="486"/>
      <c r="K3" s="486"/>
    </row>
    <row r="4" spans="1:11" ht="18.75">
      <c r="A4" s="487" t="s">
        <v>226</v>
      </c>
      <c r="B4" s="487"/>
      <c r="C4" s="487"/>
      <c r="D4" s="487"/>
      <c r="E4" s="487"/>
      <c r="F4" s="487"/>
      <c r="G4" s="487"/>
      <c r="H4" s="487"/>
      <c r="I4" s="487"/>
      <c r="J4" s="487"/>
      <c r="K4" s="487"/>
    </row>
    <row r="5" spans="1:11" ht="56.25" customHeight="1">
      <c r="A5" s="479" t="s">
        <v>174</v>
      </c>
      <c r="B5" s="479" t="s">
        <v>227</v>
      </c>
      <c r="C5" s="478" t="s">
        <v>307</v>
      </c>
      <c r="D5" s="479"/>
      <c r="E5" s="480" t="s">
        <v>265</v>
      </c>
      <c r="F5" s="481"/>
      <c r="G5" s="480" t="s">
        <v>351</v>
      </c>
      <c r="H5" s="481"/>
      <c r="I5" s="478" t="s">
        <v>350</v>
      </c>
      <c r="J5" s="479"/>
      <c r="K5" s="482" t="s">
        <v>3</v>
      </c>
    </row>
    <row r="6" spans="1:11" ht="51.75">
      <c r="A6" s="479"/>
      <c r="B6" s="479"/>
      <c r="C6" s="303" t="s">
        <v>193</v>
      </c>
      <c r="D6" s="304" t="s">
        <v>348</v>
      </c>
      <c r="E6" s="305" t="s">
        <v>193</v>
      </c>
      <c r="F6" s="306" t="s">
        <v>348</v>
      </c>
      <c r="G6" s="320" t="s">
        <v>193</v>
      </c>
      <c r="H6" s="319" t="s">
        <v>348</v>
      </c>
      <c r="I6" s="317" t="s">
        <v>193</v>
      </c>
      <c r="J6" s="318" t="s">
        <v>348</v>
      </c>
      <c r="K6" s="483"/>
    </row>
    <row r="7" spans="1:11" ht="16.5">
      <c r="A7" s="488" t="s">
        <v>193</v>
      </c>
      <c r="B7" s="489"/>
      <c r="C7" s="307">
        <f aca="true" t="shared" si="0" ref="C7:J7">SUM(C8:C8)</f>
        <v>500</v>
      </c>
      <c r="D7" s="307">
        <f t="shared" si="0"/>
        <v>500</v>
      </c>
      <c r="E7" s="308">
        <f t="shared" si="0"/>
        <v>702</v>
      </c>
      <c r="F7" s="308">
        <f t="shared" si="0"/>
        <v>702</v>
      </c>
      <c r="G7" s="308">
        <f t="shared" si="0"/>
        <v>3072.45643</v>
      </c>
      <c r="H7" s="308">
        <f t="shared" si="0"/>
        <v>3072.45643</v>
      </c>
      <c r="I7" s="307">
        <f t="shared" si="0"/>
        <v>4505.19783</v>
      </c>
      <c r="J7" s="307">
        <f t="shared" si="0"/>
        <v>4505.19783</v>
      </c>
      <c r="K7" s="309"/>
    </row>
    <row r="8" spans="1:13" ht="49.5">
      <c r="A8" s="310">
        <v>1</v>
      </c>
      <c r="B8" s="311" t="s">
        <v>44</v>
      </c>
      <c r="C8" s="312">
        <f>D8</f>
        <v>500</v>
      </c>
      <c r="D8" s="312">
        <v>500</v>
      </c>
      <c r="E8" s="313">
        <f>F8</f>
        <v>702</v>
      </c>
      <c r="F8" s="313">
        <f>'B.02.PhanCap'!S39</f>
        <v>702</v>
      </c>
      <c r="G8" s="313">
        <f>H8</f>
        <v>3072.45643</v>
      </c>
      <c r="H8" s="313">
        <f>'B.02.PhanCap'!AP39</f>
        <v>3072.45643</v>
      </c>
      <c r="I8" s="358">
        <f>J8</f>
        <v>4505.19783</v>
      </c>
      <c r="J8" s="358">
        <f>'B.02.PhanCap'!BA39</f>
        <v>4505.19783</v>
      </c>
      <c r="K8" s="346" t="s">
        <v>370</v>
      </c>
      <c r="M8" s="359">
        <f>J7-H7</f>
        <v>1432.7413999999999</v>
      </c>
    </row>
    <row r="9" spans="1:11" ht="15">
      <c r="A9" s="211"/>
      <c r="B9" s="212"/>
      <c r="C9" s="212"/>
      <c r="D9" s="212"/>
      <c r="E9" s="251"/>
      <c r="F9" s="251"/>
      <c r="G9" s="251"/>
      <c r="H9" s="251"/>
      <c r="I9" s="212"/>
      <c r="J9" s="212"/>
      <c r="K9" s="212"/>
    </row>
  </sheetData>
  <sheetProtection/>
  <mergeCells count="12">
    <mergeCell ref="A7:B7"/>
    <mergeCell ref="A5:A6"/>
    <mergeCell ref="B5:B6"/>
    <mergeCell ref="C5:D5"/>
    <mergeCell ref="E5:F5"/>
    <mergeCell ref="I5:J5"/>
    <mergeCell ref="G5:H5"/>
    <mergeCell ref="K5:K6"/>
    <mergeCell ref="A1:K1"/>
    <mergeCell ref="A2:K2"/>
    <mergeCell ref="A3:K3"/>
    <mergeCell ref="A4:K4"/>
  </mergeCells>
  <printOptions horizontalCentered="1"/>
  <pageMargins left="0.5" right="0.56" top="0.748031496062992" bottom="0.748031496062992" header="0.31496062992126" footer="0.31496062992126"/>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Windows User</cp:lastModifiedBy>
  <cp:lastPrinted>2022-10-31T03:49:20Z</cp:lastPrinted>
  <dcterms:created xsi:type="dcterms:W3CDTF">2017-11-20T03:08:12Z</dcterms:created>
  <dcterms:modified xsi:type="dcterms:W3CDTF">2022-11-01T09:00:41Z</dcterms:modified>
  <cp:category/>
  <cp:version/>
  <cp:contentType/>
  <cp:contentStatus/>
</cp:coreProperties>
</file>