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AppData\Local\Temp\VNPT Plugin\6d47ed3d-ee15-4b27-aff1-5701660b5063\"/>
    </mc:Choice>
  </mc:AlternateContent>
  <bookViews>
    <workbookView xWindow="0" yWindow="0" windowWidth="23040" windowHeight="10460" firstSheet="7" activeTab="8"/>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s>
  <externalReferences>
    <externalReference r:id="rId11"/>
    <externalReference r:id="rId12"/>
    <externalReference r:id="rId13"/>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1'!$A$2:$W$21</definedName>
    <definedName name="_xlnm.Print_Area" localSheetId="8">'Biểu 2'!$A$1:$AQ$108</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2'!$7:$11</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AM81" i="5" l="1"/>
  <c r="AN81" i="5"/>
  <c r="AM59" i="5"/>
  <c r="AN58" i="5" l="1"/>
  <c r="AM58" i="5"/>
  <c r="AM74" i="5"/>
  <c r="AN74" i="5"/>
  <c r="AM79" i="5"/>
  <c r="AN79" i="5"/>
  <c r="AL117" i="5"/>
  <c r="AM75" i="5"/>
  <c r="AL69" i="5" l="1"/>
  <c r="AN69" i="5" l="1"/>
  <c r="AM69" i="5" s="1"/>
  <c r="AK69" i="5"/>
  <c r="AN73" i="5"/>
  <c r="AN107" i="5"/>
  <c r="AN105" i="5" s="1"/>
  <c r="AM107" i="5"/>
  <c r="AM105" i="5" s="1"/>
  <c r="U21" i="18" s="1"/>
  <c r="S21" i="18" s="1"/>
  <c r="AP105" i="5"/>
  <c r="AO105" i="5"/>
  <c r="AL105" i="5"/>
  <c r="AK105" i="5"/>
  <c r="AJ105" i="5"/>
  <c r="AI105" i="5"/>
  <c r="AP102" i="5"/>
  <c r="AP101" i="5" s="1"/>
  <c r="AP99" i="5" s="1"/>
  <c r="AO102" i="5"/>
  <c r="AO101" i="5" s="1"/>
  <c r="AO99" i="5" s="1"/>
  <c r="AN102" i="5"/>
  <c r="AN101" i="5" s="1"/>
  <c r="AN99" i="5" s="1"/>
  <c r="AM102" i="5"/>
  <c r="AM101" i="5" s="1"/>
  <c r="AM99" i="5" s="1"/>
  <c r="U20" i="18" s="1"/>
  <c r="AL102" i="5"/>
  <c r="AL101" i="5" s="1"/>
  <c r="AL99" i="5" s="1"/>
  <c r="AK102" i="5"/>
  <c r="AK101" i="5" s="1"/>
  <c r="AK99" i="5" s="1"/>
  <c r="AJ99" i="5"/>
  <c r="AI99" i="5"/>
  <c r="AM96" i="5"/>
  <c r="AM95" i="5" s="1"/>
  <c r="AM94" i="5" s="1"/>
  <c r="AM92" i="5" s="1"/>
  <c r="U19" i="18" s="1"/>
  <c r="S19" i="18" s="1"/>
  <c r="AI96" i="5"/>
  <c r="AP95" i="5"/>
  <c r="AP94" i="5" s="1"/>
  <c r="AP92" i="5" s="1"/>
  <c r="AO95" i="5"/>
  <c r="AO94" i="5" s="1"/>
  <c r="AO92" i="5" s="1"/>
  <c r="AN95" i="5"/>
  <c r="AN94" i="5" s="1"/>
  <c r="AN92" i="5" s="1"/>
  <c r="AL95" i="5"/>
  <c r="AK95" i="5"/>
  <c r="AK94" i="5" s="1"/>
  <c r="AL94" i="5"/>
  <c r="AJ92" i="5"/>
  <c r="AI92" i="5"/>
  <c r="AI91" i="5"/>
  <c r="AP90" i="5"/>
  <c r="AP89" i="5" s="1"/>
  <c r="AO90" i="5"/>
  <c r="AO89" i="5" s="1"/>
  <c r="AL90" i="5"/>
  <c r="AL89" i="5" s="1"/>
  <c r="AK90" i="5"/>
  <c r="AK89" i="5" s="1"/>
  <c r="AJ90" i="5"/>
  <c r="AI90" i="5"/>
  <c r="AM88" i="5"/>
  <c r="AN91" i="5" s="1"/>
  <c r="AM91" i="5" s="1"/>
  <c r="AM90" i="5" s="1"/>
  <c r="AM89" i="5" s="1"/>
  <c r="AI88" i="5"/>
  <c r="AP87" i="5"/>
  <c r="AO87" i="5"/>
  <c r="AN87" i="5"/>
  <c r="AN85" i="5"/>
  <c r="AJ85" i="5"/>
  <c r="AN84" i="5"/>
  <c r="AM84" i="5" s="1"/>
  <c r="AI84" i="5"/>
  <c r="AN83" i="5"/>
  <c r="AI83" i="5"/>
  <c r="AN82" i="5"/>
  <c r="AM82" i="5" s="1"/>
  <c r="AJ82" i="5"/>
  <c r="AM78" i="5"/>
  <c r="AP76" i="5"/>
  <c r="AO76" i="5"/>
  <c r="AL76" i="5"/>
  <c r="AK76" i="5"/>
  <c r="AH76" i="5"/>
  <c r="AK73" i="5"/>
  <c r="AN70" i="5"/>
  <c r="AM70" i="5" s="1"/>
  <c r="AL70" i="5"/>
  <c r="AK70" i="5" s="1"/>
  <c r="AP68" i="5"/>
  <c r="AP67" i="5" s="1"/>
  <c r="AP65" i="5" s="1"/>
  <c r="AO68" i="5"/>
  <c r="AL68" i="5"/>
  <c r="AH68" i="5"/>
  <c r="AO67" i="5"/>
  <c r="AO65" i="5" s="1"/>
  <c r="AP58" i="5"/>
  <c r="AO58" i="5"/>
  <c r="AL58" i="5"/>
  <c r="AK58" i="5"/>
  <c r="AP56" i="5"/>
  <c r="AO56" i="5"/>
  <c r="AN56" i="5"/>
  <c r="AN55" i="5" s="1"/>
  <c r="AM56" i="5"/>
  <c r="AM55" i="5" s="1"/>
  <c r="U16" i="18" s="1"/>
  <c r="AM54" i="5"/>
  <c r="AM52" i="5" s="1"/>
  <c r="AI54" i="5"/>
  <c r="AM53" i="5"/>
  <c r="AN53" i="5" s="1"/>
  <c r="AP52" i="5"/>
  <c r="AO52" i="5"/>
  <c r="AO48" i="5" s="1"/>
  <c r="AL52" i="5"/>
  <c r="AK52" i="5"/>
  <c r="AI51" i="5"/>
  <c r="AP49" i="5"/>
  <c r="AP48" i="5" s="1"/>
  <c r="AO49" i="5"/>
  <c r="AN49" i="5"/>
  <c r="AM49" i="5"/>
  <c r="AM47" i="5"/>
  <c r="AN47" i="5" s="1"/>
  <c r="AM46" i="5"/>
  <c r="AN46" i="5" s="1"/>
  <c r="AM45" i="5"/>
  <c r="AN45" i="5" s="1"/>
  <c r="AM44" i="5"/>
  <c r="AN44" i="5" s="1"/>
  <c r="AM43" i="5"/>
  <c r="AN43" i="5" s="1"/>
  <c r="AM42" i="5"/>
  <c r="AM41" i="5"/>
  <c r="AN41" i="5" s="1"/>
  <c r="AM40" i="5"/>
  <c r="AM39" i="5"/>
  <c r="AM37" i="5"/>
  <c r="AM36" i="5"/>
  <c r="AN36" i="5" s="1"/>
  <c r="AM35" i="5"/>
  <c r="AN35" i="5" s="1"/>
  <c r="AM34" i="5"/>
  <c r="AN34" i="5" s="1"/>
  <c r="AM33" i="5"/>
  <c r="AN33" i="5" s="1"/>
  <c r="AP32" i="5"/>
  <c r="AO32" i="5"/>
  <c r="AL32" i="5"/>
  <c r="AK32" i="5"/>
  <c r="AP16" i="5"/>
  <c r="AO16" i="5"/>
  <c r="AN16" i="5"/>
  <c r="AM16" i="5"/>
  <c r="AL16" i="5"/>
  <c r="AK16" i="5"/>
  <c r="AP15" i="5"/>
  <c r="AJ15" i="5"/>
  <c r="AJ14" i="5" s="1"/>
  <c r="AJ13" i="5" s="1"/>
  <c r="AI15" i="5"/>
  <c r="AI14" i="5" s="1"/>
  <c r="AI13" i="5" s="1"/>
  <c r="AH14" i="5"/>
  <c r="AH13" i="5" s="1"/>
  <c r="T21" i="18"/>
  <c r="T20" i="18"/>
  <c r="T19" i="18"/>
  <c r="T18" i="18"/>
  <c r="T17" i="18"/>
  <c r="T16" i="18"/>
  <c r="T15" i="18"/>
  <c r="T14" i="18"/>
  <c r="V13" i="18"/>
  <c r="V12" i="18" s="1"/>
  <c r="V11" i="18" s="1"/>
  <c r="AK15" i="5" l="1"/>
  <c r="AK14" i="5" s="1"/>
  <c r="AN76" i="5"/>
  <c r="AM32" i="5"/>
  <c r="AM15" i="5" s="1"/>
  <c r="AL15" i="5"/>
  <c r="AL14" i="5" s="1"/>
  <c r="AO15" i="5"/>
  <c r="AM48" i="5"/>
  <c r="U15" i="18" s="1"/>
  <c r="AN54" i="5"/>
  <c r="AN52" i="5" s="1"/>
  <c r="AN48" i="5" s="1"/>
  <c r="AM87" i="5"/>
  <c r="AM86" i="5" s="1"/>
  <c r="U18" i="18" s="1"/>
  <c r="S18" i="18" s="1"/>
  <c r="AM83" i="5"/>
  <c r="AM76" i="5" s="1"/>
  <c r="AO55" i="5"/>
  <c r="AP55" i="5"/>
  <c r="AP14" i="5" s="1"/>
  <c r="AP13" i="5" s="1"/>
  <c r="AL67" i="5"/>
  <c r="AL65" i="5" s="1"/>
  <c r="AL13" i="5" s="1"/>
  <c r="S20" i="18"/>
  <c r="S16" i="18"/>
  <c r="S15" i="18"/>
  <c r="AK68" i="5"/>
  <c r="AK67" i="5" s="1"/>
  <c r="AK65" i="5" s="1"/>
  <c r="AK13" i="5" s="1"/>
  <c r="AN68" i="5"/>
  <c r="AN67" i="5" s="1"/>
  <c r="AN65" i="5" s="1"/>
  <c r="AM73" i="5"/>
  <c r="AM68" i="5" s="1"/>
  <c r="AN42" i="5"/>
  <c r="AN32" i="5" s="1"/>
  <c r="AN15" i="5" s="1"/>
  <c r="AN90" i="5"/>
  <c r="AN89" i="5" s="1"/>
  <c r="AN86" i="5" s="1"/>
  <c r="T13" i="18"/>
  <c r="AE107" i="5"/>
  <c r="AD107" i="5"/>
  <c r="AB105" i="5"/>
  <c r="AC105" i="5"/>
  <c r="AB102" i="5"/>
  <c r="AB101" i="5" s="1"/>
  <c r="AB99" i="5" s="1"/>
  <c r="AC102" i="5"/>
  <c r="AC101" i="5" s="1"/>
  <c r="AC99" i="5" s="1"/>
  <c r="AD102" i="5"/>
  <c r="AD101" i="5" s="1"/>
  <c r="AD99" i="5" s="1"/>
  <c r="P20" i="18" s="1"/>
  <c r="AE102" i="5"/>
  <c r="AE101" i="5" s="1"/>
  <c r="AE99" i="5" s="1"/>
  <c r="AB95" i="5"/>
  <c r="AC95" i="5"/>
  <c r="AC94" i="5" s="1"/>
  <c r="AE95" i="5"/>
  <c r="AE94" i="5" s="1"/>
  <c r="AE92" i="5" s="1"/>
  <c r="AB90" i="5"/>
  <c r="AB89" i="5" s="1"/>
  <c r="AC90" i="5"/>
  <c r="AC89" i="5" s="1"/>
  <c r="AB76" i="5"/>
  <c r="AC76" i="5"/>
  <c r="AE73" i="5"/>
  <c r="AD73" i="5" s="1"/>
  <c r="AE58" i="5"/>
  <c r="AB58" i="5"/>
  <c r="AC58" i="5"/>
  <c r="AD58" i="5"/>
  <c r="AB52" i="5"/>
  <c r="AC52" i="5"/>
  <c r="AD49" i="5"/>
  <c r="AE49" i="5"/>
  <c r="AB32" i="5"/>
  <c r="AC32" i="5"/>
  <c r="AB16" i="5"/>
  <c r="AC16" i="5"/>
  <c r="AD16" i="5"/>
  <c r="AE16" i="5"/>
  <c r="R13" i="18"/>
  <c r="R12" i="18" s="1"/>
  <c r="R11" i="18" s="1"/>
  <c r="M13" i="18"/>
  <c r="M12" i="18" s="1"/>
  <c r="N13" i="18"/>
  <c r="N12" i="18" s="1"/>
  <c r="B21" i="18"/>
  <c r="L21" i="18"/>
  <c r="K21" i="18" s="1"/>
  <c r="H21" i="18"/>
  <c r="G21" i="18" s="1"/>
  <c r="AE81" i="5"/>
  <c r="AE85" i="5"/>
  <c r="AA85" i="5"/>
  <c r="AD81" i="5"/>
  <c r="AG105" i="5"/>
  <c r="AF105" i="5"/>
  <c r="X105" i="5"/>
  <c r="W105" i="5"/>
  <c r="V105" i="5"/>
  <c r="U105" i="5"/>
  <c r="O107" i="5"/>
  <c r="O105" i="5" s="1"/>
  <c r="M107" i="5"/>
  <c r="M105" i="5" s="1"/>
  <c r="L107" i="5"/>
  <c r="L105" i="5" s="1"/>
  <c r="K107" i="5"/>
  <c r="J107" i="5"/>
  <c r="N107" i="5"/>
  <c r="N105" i="5" s="1"/>
  <c r="AA105" i="5"/>
  <c r="Z105" i="5"/>
  <c r="R105" i="5"/>
  <c r="Q105" i="5"/>
  <c r="I105" i="5"/>
  <c r="H105" i="5"/>
  <c r="AG102" i="5"/>
  <c r="AG101" i="5" s="1"/>
  <c r="AG99" i="5" s="1"/>
  <c r="AF102" i="5"/>
  <c r="AF101" i="5" s="1"/>
  <c r="AF99" i="5" s="1"/>
  <c r="AA99" i="5"/>
  <c r="Z99" i="5"/>
  <c r="AD96" i="5"/>
  <c r="AD95" i="5" s="1"/>
  <c r="Z96" i="5"/>
  <c r="AG95" i="5"/>
  <c r="AG94" i="5" s="1"/>
  <c r="AG92" i="5" s="1"/>
  <c r="AF95" i="5"/>
  <c r="AF94" i="5" s="1"/>
  <c r="AF92" i="5" s="1"/>
  <c r="AB94" i="5"/>
  <c r="AA92" i="5"/>
  <c r="Z92" i="5"/>
  <c r="Z91" i="5"/>
  <c r="Z90" i="5" s="1"/>
  <c r="AG90" i="5"/>
  <c r="AG89" i="5" s="1"/>
  <c r="AF90" i="5"/>
  <c r="AF89" i="5" s="1"/>
  <c r="AA90" i="5"/>
  <c r="AD88" i="5"/>
  <c r="AE91" i="5" s="1"/>
  <c r="AE90" i="5" s="1"/>
  <c r="Z88" i="5"/>
  <c r="AG87" i="5"/>
  <c r="AF87" i="5"/>
  <c r="AE87" i="5"/>
  <c r="AE84" i="5"/>
  <c r="AD84" i="5" s="1"/>
  <c r="Z84" i="5"/>
  <c r="AE83" i="5"/>
  <c r="AD83" i="5" s="1"/>
  <c r="Z83" i="5"/>
  <c r="AE82" i="5"/>
  <c r="AD82" i="5" s="1"/>
  <c r="AA82" i="5"/>
  <c r="AD78" i="5"/>
  <c r="AG76" i="5"/>
  <c r="AF76" i="5"/>
  <c r="Y76" i="5"/>
  <c r="AB73" i="5"/>
  <c r="AC70" i="5"/>
  <c r="AB70" i="5" s="1"/>
  <c r="AE69" i="5"/>
  <c r="AD69" i="5" s="1"/>
  <c r="AG68" i="5"/>
  <c r="AF68" i="5"/>
  <c r="Y68" i="5"/>
  <c r="AG58" i="5"/>
  <c r="AF58" i="5"/>
  <c r="AG56" i="5"/>
  <c r="AF56" i="5"/>
  <c r="AE56" i="5"/>
  <c r="AD56" i="5"/>
  <c r="AD54" i="5"/>
  <c r="AE54" i="5" s="1"/>
  <c r="Z54" i="5"/>
  <c r="AD53" i="5"/>
  <c r="AE53" i="5" s="1"/>
  <c r="AG52" i="5"/>
  <c r="AF52" i="5"/>
  <c r="Z51" i="5"/>
  <c r="AG49" i="5"/>
  <c r="AF49" i="5"/>
  <c r="AD47" i="5"/>
  <c r="AE47" i="5" s="1"/>
  <c r="AD46" i="5"/>
  <c r="AE46" i="5" s="1"/>
  <c r="AD45" i="5"/>
  <c r="AE45" i="5" s="1"/>
  <c r="AD44" i="5"/>
  <c r="AE44" i="5" s="1"/>
  <c r="AD43" i="5"/>
  <c r="AE43" i="5" s="1"/>
  <c r="AD42" i="5"/>
  <c r="AE42" i="5" s="1"/>
  <c r="AD41" i="5"/>
  <c r="AE41" i="5" s="1"/>
  <c r="AD40" i="5"/>
  <c r="AD39" i="5"/>
  <c r="AD37" i="5"/>
  <c r="AD36" i="5"/>
  <c r="AE36" i="5" s="1"/>
  <c r="AD35" i="5"/>
  <c r="AE35" i="5" s="1"/>
  <c r="AD34" i="5"/>
  <c r="AE34" i="5" s="1"/>
  <c r="AD33" i="5"/>
  <c r="AE33" i="5" s="1"/>
  <c r="AG32" i="5"/>
  <c r="AF32" i="5"/>
  <c r="AG16" i="5"/>
  <c r="AF16" i="5"/>
  <c r="AA15" i="5"/>
  <c r="AA14" i="5" s="1"/>
  <c r="Z15" i="5"/>
  <c r="Z14" i="5" s="1"/>
  <c r="Y14" i="5"/>
  <c r="Y13" i="5" s="1"/>
  <c r="B18" i="18"/>
  <c r="AN14" i="5" l="1"/>
  <c r="AN13" i="5" s="1"/>
  <c r="AO14" i="5"/>
  <c r="AO13" i="5" s="1"/>
  <c r="AM67" i="5"/>
  <c r="AM65" i="5" s="1"/>
  <c r="AE55" i="5"/>
  <c r="AM14" i="5"/>
  <c r="AM13" i="5" s="1"/>
  <c r="U14" i="18"/>
  <c r="U17" i="18"/>
  <c r="T12" i="18"/>
  <c r="AG55" i="5"/>
  <c r="AE105" i="5"/>
  <c r="AD55" i="5"/>
  <c r="P16" i="18" s="1"/>
  <c r="O16" i="18" s="1"/>
  <c r="AB15" i="5"/>
  <c r="AB14" i="5" s="1"/>
  <c r="AE32" i="5"/>
  <c r="AE15" i="5" s="1"/>
  <c r="AA13" i="5"/>
  <c r="AE52" i="5"/>
  <c r="AE48" i="5" s="1"/>
  <c r="AF55" i="5"/>
  <c r="AD76" i="5"/>
  <c r="AB68" i="5"/>
  <c r="AB67" i="5" s="1"/>
  <c r="AB65" i="5" s="1"/>
  <c r="AE76" i="5"/>
  <c r="AC15" i="5"/>
  <c r="AC14" i="5" s="1"/>
  <c r="AD32" i="5"/>
  <c r="AD15" i="5" s="1"/>
  <c r="AC68" i="5"/>
  <c r="AC67" i="5" s="1"/>
  <c r="AC65" i="5" s="1"/>
  <c r="AD52" i="5"/>
  <c r="AD48" i="5" s="1"/>
  <c r="P15" i="18" s="1"/>
  <c r="O15" i="18" s="1"/>
  <c r="AD105" i="5"/>
  <c r="P21" i="18" s="1"/>
  <c r="O21" i="18" s="1"/>
  <c r="AE70" i="5"/>
  <c r="AD70" i="5" s="1"/>
  <c r="AD68" i="5" s="1"/>
  <c r="O20" i="18"/>
  <c r="Q13" i="18"/>
  <c r="Q12" i="18" s="1"/>
  <c r="Q11" i="18" s="1"/>
  <c r="AG15" i="5"/>
  <c r="Z13" i="5"/>
  <c r="AD94" i="5"/>
  <c r="AD92" i="5" s="1"/>
  <c r="P19" i="18" s="1"/>
  <c r="O19" i="18" s="1"/>
  <c r="AG48" i="5"/>
  <c r="AG67" i="5"/>
  <c r="AG65" i="5" s="1"/>
  <c r="AD87" i="5"/>
  <c r="AF15" i="5"/>
  <c r="AF48" i="5"/>
  <c r="AF67" i="5"/>
  <c r="AF65" i="5" s="1"/>
  <c r="AD91" i="5"/>
  <c r="AD90" i="5" s="1"/>
  <c r="AD89" i="5" s="1"/>
  <c r="AE89" i="5"/>
  <c r="AE86" i="5" s="1"/>
  <c r="N68" i="5"/>
  <c r="O68" i="5"/>
  <c r="P68" i="5"/>
  <c r="V82" i="5"/>
  <c r="U82" i="5" s="1"/>
  <c r="V84" i="5"/>
  <c r="U84" i="5" s="1"/>
  <c r="Q84" i="5"/>
  <c r="V83" i="5"/>
  <c r="U83" i="5" s="1"/>
  <c r="Q83" i="5"/>
  <c r="R82" i="5"/>
  <c r="N11" i="18"/>
  <c r="M11" i="18"/>
  <c r="N76" i="5"/>
  <c r="O76" i="5"/>
  <c r="P76" i="5"/>
  <c r="S76" i="5"/>
  <c r="T76" i="5"/>
  <c r="X102" i="5"/>
  <c r="X101" i="5" s="1"/>
  <c r="X99" i="5" s="1"/>
  <c r="W102" i="5"/>
  <c r="W101" i="5" s="1"/>
  <c r="W99" i="5" s="1"/>
  <c r="V102" i="5"/>
  <c r="V101" i="5" s="1"/>
  <c r="V99" i="5" s="1"/>
  <c r="U102" i="5"/>
  <c r="U101" i="5" s="1"/>
  <c r="U99" i="5" s="1"/>
  <c r="L20" i="18" s="1"/>
  <c r="K20" i="18" s="1"/>
  <c r="T102" i="5"/>
  <c r="T101" i="5" s="1"/>
  <c r="S102" i="5"/>
  <c r="S101" i="5" s="1"/>
  <c r="R99" i="5"/>
  <c r="Q99" i="5"/>
  <c r="U96" i="5"/>
  <c r="U95" i="5" s="1"/>
  <c r="U94" i="5" s="1"/>
  <c r="U92" i="5" s="1"/>
  <c r="L19" i="18" s="1"/>
  <c r="K19" i="18" s="1"/>
  <c r="Q96" i="5"/>
  <c r="X95" i="5"/>
  <c r="X94" i="5" s="1"/>
  <c r="X92" i="5" s="1"/>
  <c r="W95" i="5"/>
  <c r="W94" i="5" s="1"/>
  <c r="W92" i="5" s="1"/>
  <c r="V95" i="5"/>
  <c r="V94" i="5" s="1"/>
  <c r="V92" i="5" s="1"/>
  <c r="T95" i="5"/>
  <c r="T94" i="5" s="1"/>
  <c r="S95" i="5"/>
  <c r="S94" i="5" s="1"/>
  <c r="R92" i="5"/>
  <c r="Q92" i="5"/>
  <c r="Q91" i="5"/>
  <c r="Q90" i="5" s="1"/>
  <c r="X90" i="5"/>
  <c r="X89" i="5" s="1"/>
  <c r="W90" i="5"/>
  <c r="W89" i="5" s="1"/>
  <c r="T90" i="5"/>
  <c r="T89" i="5" s="1"/>
  <c r="S90" i="5"/>
  <c r="S89" i="5" s="1"/>
  <c r="R90" i="5"/>
  <c r="U88" i="5"/>
  <c r="V91" i="5" s="1"/>
  <c r="U91" i="5" s="1"/>
  <c r="U90" i="5" s="1"/>
  <c r="U89" i="5" s="1"/>
  <c r="Q88" i="5"/>
  <c r="X87" i="5"/>
  <c r="W87" i="5"/>
  <c r="V87" i="5"/>
  <c r="U78" i="5"/>
  <c r="X76" i="5"/>
  <c r="W76" i="5"/>
  <c r="V73" i="5"/>
  <c r="U73" i="5" s="1"/>
  <c r="S73" i="5"/>
  <c r="T70" i="5"/>
  <c r="V70" i="5" s="1"/>
  <c r="V69" i="5"/>
  <c r="U69" i="5" s="1"/>
  <c r="X68" i="5"/>
  <c r="W68" i="5"/>
  <c r="X58" i="5"/>
  <c r="W58" i="5"/>
  <c r="V58" i="5"/>
  <c r="U58" i="5"/>
  <c r="X56" i="5"/>
  <c r="X55" i="5" s="1"/>
  <c r="W56" i="5"/>
  <c r="V56" i="5"/>
  <c r="U56" i="5"/>
  <c r="U54" i="5"/>
  <c r="V54" i="5" s="1"/>
  <c r="Q54" i="5"/>
  <c r="U53" i="5"/>
  <c r="V53" i="5" s="1"/>
  <c r="X52" i="5"/>
  <c r="W52" i="5"/>
  <c r="T52" i="5"/>
  <c r="S52" i="5"/>
  <c r="Q51" i="5"/>
  <c r="X49" i="5"/>
  <c r="W49" i="5"/>
  <c r="V49" i="5"/>
  <c r="U49" i="5"/>
  <c r="U47" i="5"/>
  <c r="V47" i="5" s="1"/>
  <c r="U46" i="5"/>
  <c r="V46" i="5" s="1"/>
  <c r="U45" i="5"/>
  <c r="V45" i="5" s="1"/>
  <c r="U44" i="5"/>
  <c r="V44" i="5" s="1"/>
  <c r="U43" i="5"/>
  <c r="V43" i="5" s="1"/>
  <c r="U42" i="5"/>
  <c r="V42" i="5" s="1"/>
  <c r="U41" i="5"/>
  <c r="V41" i="5" s="1"/>
  <c r="U40" i="5"/>
  <c r="U39" i="5"/>
  <c r="U37" i="5"/>
  <c r="U36" i="5"/>
  <c r="V36" i="5" s="1"/>
  <c r="U35" i="5"/>
  <c r="V35" i="5" s="1"/>
  <c r="U34" i="5"/>
  <c r="V34" i="5" s="1"/>
  <c r="U33" i="5"/>
  <c r="V33" i="5" s="1"/>
  <c r="X32" i="5"/>
  <c r="W32" i="5"/>
  <c r="X16" i="5"/>
  <c r="W16" i="5"/>
  <c r="V16" i="5"/>
  <c r="U16" i="5"/>
  <c r="T16" i="5"/>
  <c r="T15" i="5" s="1"/>
  <c r="T14" i="5" s="1"/>
  <c r="S16" i="5"/>
  <c r="S15" i="5" s="1"/>
  <c r="S14" i="5" s="1"/>
  <c r="R15" i="5"/>
  <c r="R14" i="5" s="1"/>
  <c r="Q15" i="5"/>
  <c r="Q14" i="5" s="1"/>
  <c r="P14" i="5"/>
  <c r="P13" i="5" s="1"/>
  <c r="L40" i="5"/>
  <c r="L39" i="5"/>
  <c r="U55" i="5" l="1"/>
  <c r="L16" i="18" s="1"/>
  <c r="K16" i="18" s="1"/>
  <c r="S14" i="18"/>
  <c r="U13" i="18"/>
  <c r="S13" i="18" s="1"/>
  <c r="S17" i="18"/>
  <c r="T11" i="18"/>
  <c r="V55" i="5"/>
  <c r="W55" i="5"/>
  <c r="AC13" i="5"/>
  <c r="AB13" i="5"/>
  <c r="AE68" i="5"/>
  <c r="AE67" i="5" s="1"/>
  <c r="AE65" i="5" s="1"/>
  <c r="AD14" i="5"/>
  <c r="P14" i="18"/>
  <c r="AD86" i="5"/>
  <c r="P18" i="18" s="1"/>
  <c r="O18" i="18" s="1"/>
  <c r="AD67" i="5"/>
  <c r="AD65" i="5" s="1"/>
  <c r="AG14" i="5"/>
  <c r="AG13" i="5" s="1"/>
  <c r="V68" i="5"/>
  <c r="R13" i="5"/>
  <c r="Q13" i="5"/>
  <c r="X67" i="5"/>
  <c r="X65" i="5" s="1"/>
  <c r="V76" i="5"/>
  <c r="AE14" i="5"/>
  <c r="U76" i="5"/>
  <c r="AF14" i="5"/>
  <c r="AF13" i="5" s="1"/>
  <c r="T68" i="5"/>
  <c r="T67" i="5" s="1"/>
  <c r="T65" i="5" s="1"/>
  <c r="T13" i="5" s="1"/>
  <c r="X48" i="5"/>
  <c r="V52" i="5"/>
  <c r="V48" i="5" s="1"/>
  <c r="U87" i="5"/>
  <c r="U86" i="5" s="1"/>
  <c r="X15" i="5"/>
  <c r="U52" i="5"/>
  <c r="U48" i="5" s="1"/>
  <c r="L15" i="18" s="1"/>
  <c r="K15" i="18" s="1"/>
  <c r="W67" i="5"/>
  <c r="W65" i="5" s="1"/>
  <c r="V32" i="5"/>
  <c r="V15" i="5" s="1"/>
  <c r="W15" i="5"/>
  <c r="W48" i="5"/>
  <c r="U70" i="5"/>
  <c r="U68" i="5" s="1"/>
  <c r="S70" i="5"/>
  <c r="U32" i="5"/>
  <c r="U15" i="5" s="1"/>
  <c r="L14" i="18" s="1"/>
  <c r="V90" i="5"/>
  <c r="V89" i="5" s="1"/>
  <c r="V86" i="5" s="1"/>
  <c r="L18" i="18" s="1"/>
  <c r="K18" i="18" s="1"/>
  <c r="L78" i="5"/>
  <c r="U12" i="18" l="1"/>
  <c r="U11" i="18" s="1"/>
  <c r="W14" i="5"/>
  <c r="W13" i="5" s="1"/>
  <c r="AE13" i="5"/>
  <c r="L13" i="18"/>
  <c r="K13" i="18" s="1"/>
  <c r="K14" i="18"/>
  <c r="P13" i="18"/>
  <c r="O13" i="18" s="1"/>
  <c r="O14" i="18"/>
  <c r="AD13" i="5"/>
  <c r="P17" i="18"/>
  <c r="X14" i="5"/>
  <c r="X13" i="5" s="1"/>
  <c r="V67" i="5"/>
  <c r="V65" i="5" s="1"/>
  <c r="S68" i="5"/>
  <c r="S67" i="5" s="1"/>
  <c r="S65" i="5" s="1"/>
  <c r="S13" i="5" s="1"/>
  <c r="U14" i="5"/>
  <c r="V14" i="5"/>
  <c r="U67" i="5"/>
  <c r="J95" i="5"/>
  <c r="J94" i="5" s="1"/>
  <c r="K95" i="5"/>
  <c r="K94" i="5" s="1"/>
  <c r="J102" i="5"/>
  <c r="J101" i="5" s="1"/>
  <c r="K102" i="5"/>
  <c r="K101" i="5" s="1"/>
  <c r="L37" i="5"/>
  <c r="M76" i="5"/>
  <c r="N32" i="5"/>
  <c r="O32" i="5"/>
  <c r="G76" i="5"/>
  <c r="L102" i="5"/>
  <c r="L101" i="5" s="1"/>
  <c r="L99" i="5" s="1"/>
  <c r="H20" i="18" s="1"/>
  <c r="G20" i="18" s="1"/>
  <c r="M102" i="5"/>
  <c r="M101" i="5" s="1"/>
  <c r="M99" i="5" s="1"/>
  <c r="M95" i="5"/>
  <c r="B20" i="18"/>
  <c r="B19" i="18"/>
  <c r="G14" i="5"/>
  <c r="G13" i="5" s="1"/>
  <c r="O102" i="5"/>
  <c r="O101" i="5" s="1"/>
  <c r="O99" i="5" s="1"/>
  <c r="N102" i="5"/>
  <c r="N101" i="5" s="1"/>
  <c r="N99" i="5" s="1"/>
  <c r="I99" i="5"/>
  <c r="H99" i="5"/>
  <c r="H96" i="5"/>
  <c r="O95" i="5"/>
  <c r="O94" i="5" s="1"/>
  <c r="N95" i="5"/>
  <c r="N94" i="5" s="1"/>
  <c r="I92" i="5"/>
  <c r="H92" i="5"/>
  <c r="S12" i="18" l="1"/>
  <c r="S11" i="18" s="1"/>
  <c r="O17" i="18"/>
  <c r="P12" i="18"/>
  <c r="V13" i="5"/>
  <c r="L76" i="5"/>
  <c r="U65" i="5"/>
  <c r="U13" i="5" s="1"/>
  <c r="O92" i="5"/>
  <c r="N92" i="5"/>
  <c r="L17" i="18" l="1"/>
  <c r="P11" i="18"/>
  <c r="O12" i="18"/>
  <c r="O11" i="18" s="1"/>
  <c r="L96" i="5"/>
  <c r="M94" i="5"/>
  <c r="M92" i="5" s="1"/>
  <c r="J12" i="18"/>
  <c r="J11" i="18" s="1"/>
  <c r="L36" i="5"/>
  <c r="M36" i="5" s="1"/>
  <c r="H91" i="5"/>
  <c r="H90" i="5" s="1"/>
  <c r="O90" i="5"/>
  <c r="O89" i="5" s="1"/>
  <c r="N90" i="5"/>
  <c r="N89" i="5" s="1"/>
  <c r="K90" i="5"/>
  <c r="K89" i="5" s="1"/>
  <c r="J90" i="5"/>
  <c r="J89" i="5" s="1"/>
  <c r="I90" i="5"/>
  <c r="L88" i="5"/>
  <c r="L87" i="5" s="1"/>
  <c r="H88" i="5"/>
  <c r="O87" i="5"/>
  <c r="N87" i="5"/>
  <c r="M87" i="5"/>
  <c r="M73" i="5"/>
  <c r="L73" i="5" s="1"/>
  <c r="J73" i="5"/>
  <c r="K70" i="5"/>
  <c r="M69" i="5"/>
  <c r="L69" i="5" s="1"/>
  <c r="O67" i="5"/>
  <c r="O65" i="5" s="1"/>
  <c r="N67" i="5"/>
  <c r="N65" i="5" s="1"/>
  <c r="O58" i="5"/>
  <c r="N58" i="5"/>
  <c r="M58" i="5"/>
  <c r="L58" i="5"/>
  <c r="O56" i="5"/>
  <c r="N56" i="5"/>
  <c r="N55" i="5" s="1"/>
  <c r="M56" i="5"/>
  <c r="L56" i="5"/>
  <c r="L54" i="5"/>
  <c r="M54" i="5" s="1"/>
  <c r="H54" i="5"/>
  <c r="L53" i="5"/>
  <c r="M53" i="5" s="1"/>
  <c r="O52" i="5"/>
  <c r="N52" i="5"/>
  <c r="K52" i="5"/>
  <c r="J52" i="5"/>
  <c r="H51" i="5"/>
  <c r="O49" i="5"/>
  <c r="N49" i="5"/>
  <c r="M49" i="5"/>
  <c r="L49" i="5"/>
  <c r="L47" i="5"/>
  <c r="M47" i="5" s="1"/>
  <c r="L46" i="5"/>
  <c r="M46" i="5" s="1"/>
  <c r="L45" i="5"/>
  <c r="M45" i="5" s="1"/>
  <c r="L44" i="5"/>
  <c r="M44" i="5" s="1"/>
  <c r="L43" i="5"/>
  <c r="M43" i="5" s="1"/>
  <c r="L42" i="5"/>
  <c r="M42" i="5" s="1"/>
  <c r="L41" i="5"/>
  <c r="M41" i="5" s="1"/>
  <c r="L35" i="5"/>
  <c r="M35" i="5" s="1"/>
  <c r="L34" i="5"/>
  <c r="L33" i="5"/>
  <c r="O16" i="5"/>
  <c r="O15" i="5" s="1"/>
  <c r="N16" i="5"/>
  <c r="N15" i="5" s="1"/>
  <c r="M16" i="5"/>
  <c r="L16" i="5"/>
  <c r="K16" i="5"/>
  <c r="K15" i="5" s="1"/>
  <c r="K14" i="5" s="1"/>
  <c r="J16" i="5"/>
  <c r="J15" i="5" s="1"/>
  <c r="J14" i="5" s="1"/>
  <c r="I15" i="5"/>
  <c r="I14" i="5" s="1"/>
  <c r="I13" i="5" s="1"/>
  <c r="H15" i="5"/>
  <c r="H14" i="5" s="1"/>
  <c r="H13" i="5" s="1"/>
  <c r="B14" i="18"/>
  <c r="E12" i="18"/>
  <c r="E11" i="18" s="1"/>
  <c r="F12" i="18"/>
  <c r="F11" i="18" s="1"/>
  <c r="B13" i="18"/>
  <c r="B17" i="18"/>
  <c r="B16" i="18"/>
  <c r="B15" i="18"/>
  <c r="O55" i="5" l="1"/>
  <c r="K17" i="18"/>
  <c r="L12" i="18"/>
  <c r="K12" i="18" s="1"/>
  <c r="K11" i="18" s="1"/>
  <c r="M70" i="5"/>
  <c r="M68" i="5" s="1"/>
  <c r="M67" i="5" s="1"/>
  <c r="M65" i="5" s="1"/>
  <c r="K68" i="5"/>
  <c r="K67" i="5" s="1"/>
  <c r="K65" i="5" s="1"/>
  <c r="K13" i="5" s="1"/>
  <c r="M33" i="5"/>
  <c r="L32" i="5"/>
  <c r="L15" i="5" s="1"/>
  <c r="M34" i="5"/>
  <c r="O48" i="5"/>
  <c r="O14" i="5" s="1"/>
  <c r="O13" i="5" s="1"/>
  <c r="L52" i="5"/>
  <c r="L48" i="5" s="1"/>
  <c r="H15" i="18" s="1"/>
  <c r="G15" i="18" s="1"/>
  <c r="L95" i="5"/>
  <c r="L94" i="5" s="1"/>
  <c r="L92" i="5" s="1"/>
  <c r="H19" i="18" s="1"/>
  <c r="G19" i="18" s="1"/>
  <c r="M52" i="5"/>
  <c r="M48" i="5" s="1"/>
  <c r="M91" i="5"/>
  <c r="L91" i="5" s="1"/>
  <c r="L90" i="5" s="1"/>
  <c r="L89" i="5" s="1"/>
  <c r="L86" i="5" s="1"/>
  <c r="H18" i="18" s="1"/>
  <c r="N48" i="5"/>
  <c r="N14" i="5" s="1"/>
  <c r="N13" i="5" s="1"/>
  <c r="I12" i="18"/>
  <c r="I11" i="18" s="1"/>
  <c r="L55" i="5"/>
  <c r="H16" i="18" s="1"/>
  <c r="G16" i="18" s="1"/>
  <c r="M55" i="5"/>
  <c r="J70" i="5"/>
  <c r="L11" i="18" l="1"/>
  <c r="L70" i="5"/>
  <c r="L68" i="5" s="1"/>
  <c r="L67" i="5" s="1"/>
  <c r="L65" i="5" s="1"/>
  <c r="G18" i="18"/>
  <c r="J68" i="5"/>
  <c r="J67" i="5" s="1"/>
  <c r="J65" i="5" s="1"/>
  <c r="J13" i="5" s="1"/>
  <c r="M32" i="5"/>
  <c r="M15" i="5" s="1"/>
  <c r="M14" i="5" s="1"/>
  <c r="M90" i="5"/>
  <c r="M89" i="5" s="1"/>
  <c r="M86" i="5" s="1"/>
  <c r="H14" i="18"/>
  <c r="L14" i="5"/>
  <c r="M13" i="5" l="1"/>
  <c r="H17" i="18"/>
  <c r="G17" i="18" s="1"/>
  <c r="L13" i="5"/>
  <c r="H13" i="18"/>
  <c r="G14" i="18"/>
  <c r="H12" i="18" l="1"/>
  <c r="G12" i="18" s="1"/>
  <c r="G11" i="18" s="1"/>
  <c r="G13" i="18"/>
  <c r="H11" i="18" l="1"/>
  <c r="D17" i="18" l="1"/>
  <c r="C17" i="18" s="1"/>
  <c r="D15" i="18"/>
  <c r="C15" i="18" s="1"/>
  <c r="D16" i="18" l="1"/>
  <c r="C16" i="18" s="1"/>
  <c r="D14" i="18" l="1"/>
  <c r="D13" i="18" s="1"/>
  <c r="AA78" i="7"/>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C14" i="18" l="1"/>
  <c r="C13" i="18" l="1"/>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D18" i="18" l="1"/>
  <c r="C18" i="18" s="1"/>
  <c r="D12" i="18" l="1"/>
  <c r="D11" i="18" s="1"/>
  <c r="C12" i="18" l="1"/>
  <c r="C11" i="18" s="1"/>
</calcChain>
</file>

<file path=xl/sharedStrings.xml><?xml version="1.0" encoding="utf-8"?>
<sst xmlns="http://schemas.openxmlformats.org/spreadsheetml/2006/main" count="2160" uniqueCount="439">
  <si>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</si>
  <si>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</si>
  <si>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</si>
  <si>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</si>
  <si>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</si>
  <si>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</si>
  <si>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</si>
  <si>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</si>
  <si>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</si>
  <si>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</si>
  <si>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</si>
  <si>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</si>
  <si>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</si>
  <si>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</si>
  <si>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</si>
  <si>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</si>
  <si>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</si>
  <si>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</si>
  <si>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</si>
  <si>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</si>
  <si>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</si>
  <si>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</si>
  <si>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</si>
  <si>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</si>
  <si>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</si>
  <si>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</si>
  <si>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</si>
  <si>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</si>
  <si>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</si>
  <si>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</si>
  <si>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</si>
  <si>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</si>
  <si>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</si>
  <si>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</si>
  <si>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</si>
  <si>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</si>
  <si>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</si>
  <si>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</si>
  <si>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</si>
  <si>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</si>
  <si>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</si>
  <si>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</si>
  <si>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</si>
  <si>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</si>
  <si>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</si>
  <si>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</si>
  <si>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</si>
  <si>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</si>
  <si>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</si>
  <si>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</si>
  <si>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</si>
  <si>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</si>
  <si>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</si>
  <si>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</si>
  <si>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</si>
  <si>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</si>
  <si>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</si>
  <si>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</si>
  <si>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</si>
  <si>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</si>
  <si>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</si>
  <si>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</si>
  <si>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</si>
  <si>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</si>
  <si>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</si>
  <si>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</si>
  <si>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</si>
  <si>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</si>
  <si>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</si>
  <si>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</si>
  <si>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</si>
  <si>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</si>
  <si>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</si>
  <si>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</si>
  <si>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</si>
  <si>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</si>
  <si>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</si>
  <si>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</si>
  <si>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</si>
  <si>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</si>
  <si>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</si>
  <si>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</si>
  <si>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</si>
  <si>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</si>
  <si>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</si>
  <si>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</si>
  <si>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</si>
  <si>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</si>
  <si>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</si>
  <si>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</si>
  <si>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</si>
  <si>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</si>
  <si>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</si>
  <si>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</si>
  <si>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</si>
  <si>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</si>
  <si>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</si>
  <si>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</si>
  <si>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</si>
  <si>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</si>
  <si>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</si>
  <si>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</si>
  <si>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</si>
  <si>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</si>
  <si>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</si>
  <si>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</si>
  <si>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</si>
  <si>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</si>
  <si>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</si>
  <si>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</si>
  <si>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</si>
  <si>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</si>
  <si>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</si>
  <si>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</si>
  <si>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</si>
  <si>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</si>
  <si>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</si>
  <si>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</si>
  <si>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</si>
  <si>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</si>
  <si>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</si>
  <si>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</si>
  <si>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</si>
  <si>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</si>
  <si>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</si>
  <si>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</si>
  <si>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</si>
  <si>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</si>
  <si>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</si>
  <si>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</si>
  <si>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</si>
  <si>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</si>
  <si>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</si>
  <si>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</si>
  <si>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</si>
  <si>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</si>
  <si>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</si>
  <si>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</si>
  <si>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</si>
  <si>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</si>
  <si>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</si>
  <si>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</si>
  <si>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</si>
  <si>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</si>
  <si>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</si>
  <si>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</si>
  <si>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</si>
  <si>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</si>
  <si>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</si>
  <si>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</si>
  <si>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</si>
  <si>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</si>
  <si>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</si>
  <si>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</si>
  <si>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</si>
  <si>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</si>
  <si>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</si>
  <si>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</si>
  <si>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</si>
  <si>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</si>
  <si>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</si>
  <si>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</si>
  <si>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</si>
  <si>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</si>
  <si>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</si>
  <si>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</si>
  <si>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</si>
  <si>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</si>
  <si>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</si>
  <si>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</si>
  <si>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</si>
  <si>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</si>
  <si>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</si>
  <si>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</si>
  <si>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</si>
  <si>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</si>
  <si>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</si>
  <si>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</si>
  <si>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</si>
  <si>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</si>
  <si>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</si>
  <si>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</si>
  <si>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</si>
  <si>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</si>
  <si>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</si>
  <si>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</si>
  <si>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</si>
  <si>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</si>
  <si>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</si>
  <si>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</si>
  <si>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</si>
  <si>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</si>
  <si>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</si>
  <si>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</si>
  <si>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</si>
  <si>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</si>
  <si>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</si>
  <si>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</si>
  <si>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</si>
  <si>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</si>
  <si>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</si>
  <si>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</si>
  <si>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</si>
  <si>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</si>
  <si>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</si>
  <si>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</si>
  <si>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</si>
  <si>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</si>
  <si>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</si>
  <si>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</si>
  <si>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</si>
  <si>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</si>
  <si>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</si>
  <si>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</si>
  <si>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</si>
  <si>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</si>
  <si>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</si>
  <si>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</si>
  <si>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</si>
  <si>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</si>
  <si>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</si>
  <si>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</si>
  <si>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</si>
  <si>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</si>
  <si>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</si>
  <si>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</si>
  <si>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</si>
  <si>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</si>
  <si>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</si>
  <si>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</si>
  <si>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</si>
  <si>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</si>
  <si>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</si>
  <si>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t>CHI TIẾT DỰ KIẾN KẾ HOẠCH ĐẦU TƯ CÔNG TRUNG HẠN GIAI ĐOẠN 2021 - 2025 
VỐN CÂN ĐỐI NGÂN SÁCH ĐỊA PHƯƠNG</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</si>
  <si>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</si>
  <si>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</si>
  <si>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2021-</t>
  </si>
  <si>
    <t>Xã Ia Đal</t>
  </si>
  <si>
    <t>Dự án chợ trung tâm huyện</t>
  </si>
  <si>
    <t>Đầu tư kết cấu hạ tầng quy hoạch phía Bắc trung tâm hành chính huyện</t>
  </si>
  <si>
    <t>Mở rộng Quốc lộ 14C (Đoạn từ ĐĐT25 đến cầu Suối Đá)</t>
  </si>
  <si>
    <t>Dự án khai thác quỹ đất để phát triển kết cấu hạ tầng, bố trí dân cư dọc hai bên Quốc lộ 14C đoạn từ Trung tâm hành chính huyện đến ngã 3 Quốc lộ 14C - Sê San 3</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</si>
  <si>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</si>
  <si>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</si>
  <si>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</si>
  <si>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</si>
  <si>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</si>
  <si>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</si>
  <si>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</si>
  <si>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</si>
  <si>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</si>
  <si>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</si>
  <si>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</si>
  <si>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</si>
  <si>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</si>
  <si>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</si>
  <si>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</si>
  <si>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</si>
  <si>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</si>
  <si>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</si>
  <si>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</si>
  <si>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</si>
  <si>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</si>
  <si>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</si>
  <si>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</si>
  <si>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</si>
  <si>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</si>
  <si>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</si>
  <si>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</si>
  <si>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</si>
  <si>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</si>
  <si>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</si>
  <si>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</si>
  <si>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</si>
  <si>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</si>
  <si>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</si>
  <si>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</si>
  <si>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</si>
  <si>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</si>
  <si>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</si>
  <si>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</si>
  <si>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</si>
  <si>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</si>
  <si>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</si>
  <si>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</si>
  <si>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</si>
  <si>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</si>
  <si>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Biểu mẫu số 01</t>
  </si>
  <si>
    <t>2021-2025</t>
  </si>
  <si>
    <t>Sữa chữa trụ sở Mặt trận tổ quốc Việt Nam huyện Ia H'Drai</t>
  </si>
  <si>
    <t>Dự án đầu tư kết cấu hạ tầng điểm dân cư số 20, xã Ia Đal</t>
  </si>
  <si>
    <t>497; 30/10/2019</t>
  </si>
  <si>
    <t>292; 31/7/2019</t>
  </si>
  <si>
    <t>438; 15/10/2019</t>
  </si>
  <si>
    <t>185; 22/4/2020</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</si>
  <si>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</si>
  <si>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</si>
  <si>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</si>
  <si>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</si>
  <si>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</si>
  <si>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</si>
  <si>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</si>
  <si>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</si>
  <si>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Phân bổ thực hiện</t>
  </si>
  <si>
    <t>Dự phòng</t>
  </si>
  <si>
    <t>TỔNG CỘNG</t>
  </si>
  <si>
    <t>TỔNG HỢP NHU CẦU VÀ DỰ KIẾN KẾ HOẠCH ĐẦU TƯ CÔNG TRUNG HẠN VỐN NGÂN SÁCH NHÀ
 NUỚC GIAI ĐOẠN 2021-2025 HUYỆN IA H'DRAI</t>
  </si>
  <si>
    <t>Vốn đầu tư ngân sách địa phương</t>
  </si>
  <si>
    <t>NSNN</t>
  </si>
  <si>
    <t>Nguồn vốn 
người dân và huy đông khác</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</si>
  <si>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</si>
  <si>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</si>
  <si>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</si>
  <si>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</si>
  <si>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</si>
  <si>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</si>
  <si>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</si>
  <si>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</si>
  <si>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</si>
  <si>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</si>
  <si>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</si>
  <si>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Dự kiến đầu tư 5 năm giai đoạn từ năm 2021 đến năm 2025</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</si>
  <si>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</si>
  <si>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</si>
  <si>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</si>
  <si>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</si>
  <si>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</si>
  <si>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02/QĐ-UBND huyện ngày 08/01/2019</t>
  </si>
  <si>
    <t>880/QĐ-UBND tỉnh ngày 23/8/2019</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</si>
  <si>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</si>
  <si>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</si>
  <si>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</si>
  <si>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</si>
  <si>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Dự Kiến Kế hoạch đầu tư công trung hạn giai đoạn 2021-2025 theo Nghị quyết số 07/2020/NQ-HĐND ngày 16/12/2020 của Hội đồng nhân dân huyện</t>
  </si>
  <si>
    <t>Đơn vị Thực hiện</t>
  </si>
  <si>
    <t>BQL ĐT&amp;XD</t>
  </si>
  <si>
    <t>QĐ số 29/QĐ-UBND ngày 03/02/2021</t>
  </si>
  <si>
    <t>QĐ số 28/QĐ-UBND ngày 03/02/2021</t>
  </si>
  <si>
    <t>QĐ số 30/QĐ-UBND ngày 03/02/2021</t>
  </si>
  <si>
    <t>Dư kiến Kế hoạch trung hạn giai đoạn 2021-2025 điều chỉnh, bổ sung</t>
  </si>
  <si>
    <t>TMĐT Dự kiến</t>
  </si>
  <si>
    <t xml:space="preserve">Bãi rác tập trung (Hạng mục: Đường và các công trình phụ trợ) </t>
  </si>
  <si>
    <t>D</t>
  </si>
  <si>
    <t>Nguồn tăng thu ngân sách huyện năm 2020</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</si>
  <si>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</si>
  <si>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</si>
  <si>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</si>
  <si>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</si>
  <si>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</si>
  <si>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</si>
  <si>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</si>
  <si>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</si>
  <si>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</si>
  <si>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</si>
  <si>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</si>
  <si>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</si>
  <si>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</si>
  <si>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</si>
  <si>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QĐ số 48/QĐ-UBND ngày 26/02/2021</t>
  </si>
  <si>
    <t>QĐ số 53/QĐ-UBND ngày 09/3/2021</t>
  </si>
  <si>
    <t>QĐ số 54/QĐ-UBND ngày 09/3/2021</t>
  </si>
  <si>
    <t>3538/UBND ngày 29/12/2017</t>
  </si>
  <si>
    <t>QĐ số 641/QĐ-UBND ngày 31/12/2020</t>
  </si>
  <si>
    <t>QĐ số 642/QĐ-UBND ngày 31/12/2020</t>
  </si>
  <si>
    <t>QĐ số 643/QĐ-UBND ngày 31/12/2020</t>
  </si>
  <si>
    <t>Dự Kiến Kế hoạch đầu tư công trung hạn giai đoạn 2021-2025 theo Nghị quyết số 
02/2021/NQ-HĐND ngày 08/3/2021 của Hội đồng nhân dân huyện</t>
  </si>
  <si>
    <t>Hồ chứa nước và các hạng mục phụ trợ khu dân cư phía Đông trung tâm xã Ia Tơi</t>
  </si>
  <si>
    <t>498/QĐ-UBND tỉnh ngày 31/10/2019</t>
  </si>
  <si>
    <t>Trường Tiểu học - THCS Nguyễn Du, xã Ia Dom huyện Ia H’Drai (Phòng học, phòng bộ môn, thư viện, thiết bị)</t>
  </si>
  <si>
    <t>Dự Kiến Kế hoạch đầu tư công trung hạn giai đoạn 2021-2025 theo Nghị quyết số 02/2021/NQ-HĐND ngày 08/3/2021 của Hội đồng nhân dân huyện</t>
  </si>
  <si>
    <t>Đường giao thông từ cầu Drai đến đường Tuần tra biên giới tại khu vực Hồ Le (Đoạn Km7+316,41 - Km12+482,07)</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</si>
  <si>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</si>
  <si>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</si>
  <si>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</si>
  <si>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</si>
  <si>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Dự Kiến Kế hoạch đầu tư công trung hạn giai đoạn 2021-2025 Theo Nghị quyết số 
04/2021/NQ-HĐND ngày 15/4/2021 của Hội đồng nhân dân huyện</t>
  </si>
  <si>
    <t>Dự Kiến Kế hoạch đầu tư công trung hạn giai đoạn 2021-2025, điều chỉnh, bổ sung</t>
  </si>
  <si>
    <t xml:space="preserve">Quyết định số 90/QĐ-UBND ngày 24/3/2021 </t>
  </si>
  <si>
    <t>Quyết định số 132/QĐ-UBND ngày 12/5/2021</t>
  </si>
  <si>
    <t>Quyết định số 131/QĐ-UBND ngày 12/5/2021</t>
  </si>
  <si>
    <t>Quyết định số 95/QĐ-UBND ngày 24/3/2021</t>
  </si>
  <si>
    <t>Quyết định số 130/QĐ-UBND ngày 12/5/2021</t>
  </si>
  <si>
    <t>Quyết định số 92/QĐ-UBND ngày 24/3/2021</t>
  </si>
  <si>
    <t>Quyết định số 91/QĐ-UBND ngày 24/3/2021</t>
  </si>
  <si>
    <t>Quyết định số 128/QĐ-UBND ngày 12/5/2021</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</si>
  <si>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</si>
  <si>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</si>
  <si>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</si>
  <si>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</si>
  <si>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</si>
  <si>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</si>
  <si>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</si>
  <si>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</si>
  <si>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</si>
  <si>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</si>
  <si>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171 /QĐ-UBND ngày 11/6/2021</t>
  </si>
  <si>
    <t>Quyết định số  172 /QĐ-UBND ngày 12/6/2021</t>
  </si>
  <si>
    <t>Quyết định số  158/QĐ-UBND ngày 08/6/2021</t>
  </si>
  <si>
    <t>Quyết định số  123/QĐ-UBND ngày 08/5/2021</t>
  </si>
  <si>
    <t>Quyết định số  119/QĐ-UBND ngày 06/5/2021</t>
  </si>
  <si>
    <t>Quyết định số  125/QĐ-UBND ngày 11/5/2021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</si>
  <si>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</si>
  <si>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</si>
  <si>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</si>
  <si>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</si>
  <si>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</si>
  <si>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</si>
  <si>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</si>
  <si>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 xml:space="preserve">Dự án trồng cây phân tán trên địa bàn huyện Ia
H’Drai </t>
  </si>
  <si>
    <t>Nguồn Kết dư ngân sách huyện</t>
  </si>
  <si>
    <t>F</t>
  </si>
  <si>
    <t>TỔNG SỐ (A+B+C+D+E+F)</t>
  </si>
  <si>
    <t>Dự án: Lập quy hoạch chi tiết (tỷ lệ 1/500) xây dựng vị trí mở rộng điểm dân cư số 45 xã Ia Tơi, huyện Ia H’Drai, tỉnh Kon Tum</t>
  </si>
  <si>
    <t>Dư kiến Kế hoạch trung hạn giai đoạn 2021-2025 Theo Nghị quyết số 
04/2021/NQ-HĐND ngày 15/4/2021 của Hội đồng nhân dân huyện</t>
  </si>
  <si>
    <t>VI</t>
  </si>
  <si>
    <t>UBND xã Ia Tơi</t>
  </si>
  <si>
    <t xml:space="preserve">Xã Ia Tơi </t>
  </si>
  <si>
    <t>Quyết định số 880/QĐ-UBND tỉnh ngày 23/8/2019</t>
  </si>
  <si>
    <t>Quyết định số 498/QĐ-UBND tỉnh ngày 31/10/2019</t>
  </si>
  <si>
    <t>Quyết định số  113/QĐ-UBND ngày 06/4/2021</t>
  </si>
  <si>
    <t>Quyết định số 148/QĐ-UBND ngày 31/5/2021</t>
  </si>
  <si>
    <t>Quyết định số 165 /QĐ-UBND ngày 11/6/2021</t>
  </si>
  <si>
    <t xml:space="preserve">Quyết định số  344/QĐ-UBND ngày 07/5/2021 và QĐ 580/QĐ-UBND tỉnh ngày 01/7/2021 </t>
  </si>
  <si>
    <t>Dư kiến Kế hoạch trung hạn giai đoạn 2021-2025 Theo Nghị quyết số 01/2021/NQ-HĐND ngày 09/7/2021 của Hội đồng nhân dân huyện Ia H'Drai</t>
  </si>
  <si>
    <t xml:space="preserve">Dự án hỗ trợ đầu tư trồng rừng sản xuất tập trung trên đất trống, đồi núi trọc, đất bạc màu trên địa bàn huyện Ia H’Drai năm 2021 </t>
  </si>
  <si>
    <t xml:space="preserve">Điều chỉnh tên danh mục Phương án hỗ trợ đầu tư trồng rừng sản xuất tập trung trên đất trống, đồi núi trọc, đất bạc màu trên địa bàn huyện Ia H’Drai năm 2021 thành Dự án hỗ trợ đầu tư trồng rừng sản xuất tập trung trên đất trống, đồi núi trọc, đất bạc màu trên địa bàn huyện Ia H’Drai năm 2021 </t>
  </si>
  <si>
    <t>Điều chỉnh tổng mức đầu tư từ 79.188 trđ xuống 26.350,926 trđ</t>
  </si>
  <si>
    <t>Điều chỉnh Kế hoạch vốn đã bố trí 3.544 trđ từ Dự án chợ trung tâm huyện sang Công trình Thủy lợi Hồ chứa nước xã IV (Thôn 1, thôn 2, xã Ia Đal, huyện Ia H'Drai); Đường từ thôn 1 đi thôn 9 xã Ia TơiĐường giao thông từ Trung tâm xã Ia Đal đến tiếp giáp Dự án đường từ cầu Drai đường Tuần tra biên giới tại khu vực Hồ Le</t>
  </si>
  <si>
    <t>Điều chỉnh Kế hoạch vốn đã bố trí 3.344 trđ từ Dự án chợ trung tâm huyện sang Công trình Thủy lợi Hồ chứa nước xã IV (Thôn 1, thôn 2, xã Ia Đal, huyện Ia H'Drai)</t>
  </si>
  <si>
    <t>Điều chỉnh Kế hoạch vốn đã bố trí 100 trđ từ Dự án chợ trung tâm huyện sang Đường giao thông từ Trung tâm xã Ia Đal đến tiếp giáp Dự án đường từ cầu Drai đường Tuần tra biên giới tại khu vực Hồ Le</t>
  </si>
  <si>
    <t xml:space="preserve">Điều chỉnh Kế hoạch vốn đã bố trí 100 trđ từ Dự án chợ trung tâm huyện sang Đường từ thôn 1 đi thôn 9 xã Ia Tơi </t>
  </si>
  <si>
    <t>Quyết định số 202/QĐ-UBND huyện ngày 22/7/2021</t>
  </si>
  <si>
    <t>Bổ sung mới</t>
  </si>
  <si>
    <t>Điều chỉnh giảm kế hoạch vốn từ 918 triệu đồng xuống 542,978 triệu đồng</t>
  </si>
  <si>
    <t>Điều chỉnh tăng kế hoạch vốn từ 4.270 triệu đồng lên 12.500 triệu đồng.</t>
  </si>
  <si>
    <t>Điều chỉnh kế hoạch vốn từ nguồn Phân cấp hỗ trợ đầu tư các công trình cấp bách số tiền 8.230 triệu đồng từ công trình: Bãi rác tập trung (Hạng mục: Đường và các công trình phụ trợ) để đầu tư Trường Tiểu học - THCS Nguyễn Du, xã Ia Dom huyện Ia H’Drai (Phòng học, phòng bộ môn, thư viện, thiết bị).</t>
  </si>
  <si>
    <t>Điều chỉnh giảm kế hoạch vốn từ 10.480,2 triệu đồng xuống 1.670,166 triệu đồng</t>
  </si>
  <si>
    <t>Điều chỉnh giảm kế hoạch vốn sau khi trừ chi phí dự phòng và các chi phí khác không thực hiện</t>
  </si>
  <si>
    <t>(Kèm theo Nghị quyết  số       /2021/NQ-HĐND  ngày         /7/2021 của Hội đồng nhân dân huyện Ia H'Drai)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</si>
</sst>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þ&quot;_-;\-* #,##0\ &quot;þ&quot;_-;_-* &quot;-&quot;\ &quot;þ&quot;_-;_-@_-"/>
    <numFmt numFmtId="165" formatCode="_-* #,##0.00\ _þ_-;\-* #,##0.00\ _þ_-;_-* &quot;-&quot;??\ _þ_-;_-@_-"/>
    <numFmt numFmtId="166" formatCode="_-* #,##0\ _₫_-;\-* #,##0\ _₫_-;_-* &quot;-&quot;\ _₫_-;_-@_-"/>
    <numFmt numFmtId="167" formatCode="_-* #,##0.00\ _₫_-;\-* #,##0.00\ _₫_-;_-* &quot;-&quot;??\ _₫_-;_-@_-"/>
    <numFmt numFmtId="168" formatCode="_-&quot;ñ&quot;* #,##0_-;\-&quot;ñ&quot;* #,##0_-;_-&quot;ñ&quot;* &quot;-&quot;_-;_-@_-"/>
    <numFmt numFmtId="169" formatCode="_(* #,##0_);_(* \(#,##0\);_(* &quot;-&quot;??_);_(@_)"/>
    <numFmt numFmtId="170" formatCode="_-* #,##0\ &quot;F&quot;_-;\-* #,##0\ &quot;F&quot;_-;_-* &quot;-&quot;\ &quot;F&quot;_-;_-@_-"/>
    <numFmt numFmtId="171" formatCode="&quot;\&quot;#,##0;[Red]&quot;\&quot;&quot;\&quot;\-#,##0"/>
    <numFmt numFmtId="172" formatCode="#,##0\ &quot;DM&quot;;\-#,##0\ &quot;DM&quot;"/>
    <numFmt numFmtId="173" formatCode="0.000%"/>
    <numFmt numFmtId="174" formatCode="#.##00"/>
    <numFmt numFmtId="175" formatCode="_-* #,##0_-;\-* #,##0_-;_-* &quot;-&quot;_-;_-@_-"/>
    <numFmt numFmtId="176" formatCode="_-* #,##0.00_-;\-* #,##0.00_-;_-* &quot;-&quot;??_-;_-@_-"/>
    <numFmt numFmtId="177" formatCode="&quot;Rp&quot;#,##0_);[Red]\(&quot;Rp&quot;#,##0\)"/>
    <numFmt numFmtId="178" formatCode="_ * #,##0_)\ &quot;$&quot;_ ;_ * \(#,##0\)\ &quot;$&quot;_ ;_ * &quot;-&quot;_)\ &quot;$&quot;_ ;_ @_ "/>
    <numFmt numFmtId="179" formatCode="_-&quot;$&quot;* #,##0_-;\-&quot;$&quot;* #,##0_-;_-&quot;$&quot;* &quot;-&quot;_-;_-@_-"/>
    <numFmt numFmtId="180" formatCode="_-* #,##0\ _F_-;\-* #,##0\ _F_-;_-* &quot;-&quot;\ _F_-;_-@_-"/>
    <numFmt numFmtId="181" formatCode="_-* #,##0\ &quot;€&quot;_-;\-* #,##0\ &quot;€&quot;_-;_-* &quot;-&quot;\ &quot;€&quot;_-;_-@_-"/>
    <numFmt numFmtId="182" formatCode="_-* #,##0\ &quot;$&quot;_-;\-* #,##0\ &quot;$&quot;_-;_-* &quot;-&quot;\ &quot;$&quot;_-;_-@_-"/>
    <numFmt numFmtId="183" formatCode="_ * #,##0_)&quot;$&quot;_ ;_ * \(#,##0\)&quot;$&quot;_ ;_ * &quot;-&quot;_)&quot;$&quot;_ ;_ @_ "/>
    <numFmt numFmtId="184" formatCode="_-&quot;€&quot;* #,##0_-;\-&quot;€&quot;* #,##0_-;_-&quot;€&quot;* &quot;-&quot;_-;_-@_-"/>
    <numFmt numFmtId="185" formatCode="_-* #,##0.00\ _F_-;\-* #,##0.00\ _F_-;_-* &quot;-&quot;??\ _F_-;_-@_-"/>
    <numFmt numFmtId="186" formatCode="_-* #,##0.00\ _€_-;\-* #,##0.00\ _€_-;_-* &quot;-&quot;??\ _€_-;_-@_-"/>
    <numFmt numFmtId="187" formatCode="_ * #,##0.00_ ;_ * \-#,##0.00_ ;_ * &quot;-&quot;??_ ;_ @_ "/>
    <numFmt numFmtId="188" formatCode="_-* #,##0.00\ _V_N_D_-;\-* #,##0.00\ _V_N_D_-;_-* &quot;-&quot;??\ _V_N_D_-;_-@_-"/>
    <numFmt numFmtId="189" formatCode="_ * #,##0.00_)\ _$_ ;_ * \(#,##0.00\)\ _$_ ;_ * &quot;-&quot;??_)\ _$_ ;_ @_ "/>
    <numFmt numFmtId="190" formatCode="_ * #,##0.00_)_$_ ;_ * \(#,##0.00\)_$_ ;_ * &quot;-&quot;??_)_$_ ;_ @_ "/>
    <numFmt numFmtId="191" formatCode="_-* #,##0.00\ _ñ_-;\-* #,##0.00\ _ñ_-;_-* &quot;-&quot;??\ _ñ_-;_-@_-"/>
    <numFmt numFmtId="192" formatCode="_-* #,##0.00\ _ñ_-;_-* #,##0.00\ _ñ\-;_-* &quot;-&quot;??\ _ñ_-;_-@_-"/>
    <numFmt numFmtId="193" formatCode="_(&quot;$&quot;\ * #,##0_);_(&quot;$&quot;\ * \(#,##0\);_(&quot;$&quot;\ * &quot;-&quot;_);_(@_)"/>
    <numFmt numFmtId="194" formatCode="_-* #,##0.00000000_-;\-* #,##0.00000000_-;_-* &quot;-&quot;??_-;_-@_-"/>
    <numFmt numFmtId="195" formatCode="_(&quot;€&quot;\ * #,##0_);_(&quot;€&quot;\ * \(#,##0\);_(&quot;€&quot;\ * &quot;-&quot;_);_(@_)"/>
    <numFmt numFmtId="196" formatCode="_-* #,##0\ &quot;ñ&quot;_-;\-* #,##0\ &quot;ñ&quot;_-;_-* &quot;-&quot;\ &quot;ñ&quot;_-;_-@_-"/>
    <numFmt numFmtId="197" formatCode="_-* #,##0\ _€_-;\-* #,##0\ _€_-;_-* &quot;-&quot;\ _€_-;_-@_-"/>
    <numFmt numFmtId="198" formatCode="_ * #,##0_ ;_ * \-#,##0_ ;_ * &quot;-&quot;_ ;_ @_ "/>
    <numFmt numFmtId="199" formatCode="_-* #,##0\ _V_N_D_-;\-* #,##0\ _V_N_D_-;_-* &quot;-&quot;\ _V_N_D_-;_-@_-"/>
    <numFmt numFmtId="200" formatCode="_ * #,##0_)\ _$_ ;_ * \(#,##0\)\ _$_ ;_ * &quot;-&quot;_)\ _$_ ;_ @_ "/>
    <numFmt numFmtId="201" formatCode="_ * #,##0_)_$_ ;_ * \(#,##0\)_$_ ;_ * &quot;-&quot;_)_$_ ;_ @_ "/>
    <numFmt numFmtId="202" formatCode="_-* #,##0\ _$_-;\-* #,##0\ _$_-;_-* &quot;-&quot;\ _$_-;_-@_-"/>
    <numFmt numFmtId="203" formatCode="_-* #,##0\ _ñ_-;\-* #,##0\ _ñ_-;_-* &quot;-&quot;\ _ñ_-;_-@_-"/>
    <numFmt numFmtId="204" formatCode="_-* #,##0\ _ñ_-;_-* #,##0\ _ñ\-;_-* &quot;-&quot;\ _ñ_-;_-@_-"/>
    <numFmt numFmtId="205" formatCode="_ &quot;\&quot;* #,##0_ ;_ &quot;\&quot;* \-#,##0_ ;_ &quot;\&quot;* &quot;-&quot;_ ;_ @_ "/>
    <numFmt numFmtId="206" formatCode="&quot;\&quot;#,##0.00;[Red]&quot;\&quot;\-#,##0.00"/>
    <numFmt numFmtId="207" formatCode="&quot;\&quot;#,##0;[Red]&quot;\&quot;\-#,##0"/>
    <numFmt numFmtId="208" formatCode="_ * #,##0_)\ &quot;F&quot;_ ;_ * \(#,##0\)\ &quot;F&quot;_ ;_ * &quot;-&quot;_)\ &quot;F&quot;_ ;_ @_ "/>
    <numFmt numFmtId="209" formatCode="&quot;£&quot;#,##0.00;\-&quot;£&quot;#,##0.00"/>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_ * #,##0.00_)&quot;€&quot;_ ;_ * \(#,##0.00\)&quot;€&quot;_ ;_ * &quot;-&quot;??_)&quot;€&quot;_ ;_ @_ "/>
    <numFmt numFmtId="215" formatCode="#,##0.0_);\(#,##0.0\)"/>
    <numFmt numFmtId="216" formatCode="_ &quot;\&quot;* #,##0.00_ ;_ &quot;\&quot;* &quot;\&quot;&quot;\&quot;&quot;\&quot;&quot;\&quot;&quot;\&quot;&quot;\&quot;&quot;\&quot;&quot;\&quot;&quot;\&quot;&quot;\&quot;&quot;\&quot;&quot;\&quot;\-#,##0.00_ ;_ &quot;\&quot;* &quot;-&quot;??_ ;_ @_ "/>
    <numFmt numFmtId="217" formatCode="0.0%"/>
    <numFmt numFmtId="218" formatCode="_ * #,##0.00_ ;_ * &quot;\&quot;&quot;\&quot;&quot;\&quot;&quot;\&quot;&quot;\&quot;&quot;\&quot;&quot;\&quot;&quot;\&quot;&quot;\&quot;&quot;\&quot;&quot;\&quot;&quot;\&quot;\-#,##0.00_ ;_ * &quot;-&quot;??_ ;_ @_ "/>
    <numFmt numFmtId="219" formatCode="&quot;$&quot;#,##0.00"/>
    <numFmt numFmtId="220" formatCode="&quot;\&quot;#,##0;&quot;\&quot;&quot;\&quot;&quot;\&quot;&quot;\&quot;&quot;\&quot;&quot;\&quot;&quot;\&quot;&quot;\&quot;&quot;\&quot;&quot;\&quot;&quot;\&quot;&quot;\&quot;&quot;\&quot;&quot;\&quot;\-#,##0"/>
    <numFmt numFmtId="221" formatCode="_ * #,##0.00_)&quot;£&quot;_ ;_ * \(#,##0.00\)&quot;£&quot;_ ;_ * &quot;-&quot;??_)&quot;£&quot;_ ;_ @_ "/>
    <numFmt numFmtId="222" formatCode="&quot;\&quot;#,##0;[Red]&quot;\&quot;&quot;\&quot;&quot;\&quot;&quot;\&quot;&quot;\&quot;&quot;\&quot;&quot;\&quot;&quot;\&quot;&quot;\&quot;&quot;\&quot;&quot;\&quot;&quot;\&quot;&quot;\&quot;&quot;\&quot;\-#,##0"/>
    <numFmt numFmtId="223" formatCode="_-&quot;$&quot;* #,##0.00_-;\-&quot;$&quot;* #,##0.00_-;_-&quot;$&quot;* &quot;-&quot;??_-;_-@_-"/>
    <numFmt numFmtId="224" formatCode="_ * #,##0_ ;_ * &quot;\&quot;&quot;\&quot;&quot;\&quot;&quot;\&quot;&quot;\&quot;&quot;\&quot;&quot;\&quot;&quot;\&quot;&quot;\&quot;&quot;\&quot;&quot;\&quot;&quot;\&quot;\-#,##0_ ;_ * &quot;-&quot;_ ;_ @_ "/>
    <numFmt numFmtId="225" formatCode="0.0%;\(0.0%\)"/>
    <numFmt numFmtId="226" formatCode="&quot;\&quot;#,##0.00;&quot;\&quot;&quot;\&quot;&quot;\&quot;&quot;\&quot;&quot;\&quot;&quot;\&quot;&quot;\&quot;&quot;\&quot;&quot;\&quot;&quot;\&quot;&quot;\&quot;&quot;\&quot;&quot;\&quot;&quot;\&quot;\-#,##0.00"/>
    <numFmt numFmtId="227" formatCode="_-* #,##0.00\ &quot;F&quot;_-;\-* #,##0.00\ &quot;F&quot;_-;_-* &quot;-&quot;??\ &quot;F&quot;_-;_-@_-"/>
    <numFmt numFmtId="228" formatCode="0.000_)"/>
    <numFmt numFmtId="229" formatCode="#,##0_)_%;\(#,##0\)_%;"/>
    <numFmt numFmtId="230" formatCode="_(* #,##0.0_);_(* \(#,##0.0\);_(* &quot;-&quot;??_);_(@_)"/>
    <numFmt numFmtId="231" formatCode="_._.* #,##0.0_)_%;_._.* \(#,##0.0\)_%"/>
    <numFmt numFmtId="232" formatCode="#,##0.0_)_%;\(#,##0.0\)_%;\ \ .0_)_%"/>
    <numFmt numFmtId="233" formatCode="_._.* #,##0.00_)_%;_._.* \(#,##0.00\)_%"/>
    <numFmt numFmtId="234" formatCode="#,##0.00_)_%;\(#,##0.00\)_%;\ \ .00_)_%"/>
    <numFmt numFmtId="235" formatCode="_._.* #,##0.000_)_%;_._.* \(#,##0.000\)_%"/>
    <numFmt numFmtId="236" formatCode="#,##0.000_)_%;\(#,##0.000\)_%;\ \ .000_)_%"/>
    <numFmt numFmtId="237" formatCode="&quot;$&quot;#,##0;[Red]\-&quot;$&quot;#,##0"/>
    <numFmt numFmtId="238" formatCode="_-* #,##0_-;\-* #,##0_-;_-* &quot;-&quot;??_-;_-@_-"/>
    <numFmt numFmtId="239" formatCode="_(* #,##0.00_);_(* \(#,##0.00\);_(* &quot;-&quot;&quot;?&quot;&quot;?&quot;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 _₫_-;\-* #,##0.000\ _₫_-;_-* &quot;-&quot;???\ _₫_-;_-@_-"/>
    <numFmt numFmtId="335" formatCode="_(* #,##0.000_);_(* \(#,##0.000\);_(* &quot;-&quot;???_);_(@_)"/>
  </numFmts>
  <fonts count="256">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sz val="9"/>
      <name val="Times New Roman"/>
      <family val="1"/>
    </font>
    <font>
      <b/>
      <sz val="10"/>
      <name val="Times New Roman"/>
      <family val="1"/>
      <charset val="163"/>
    </font>
    <font>
      <i/>
      <sz val="13"/>
      <name val="Times New Roman"/>
      <family val="1"/>
    </font>
    <font>
      <sz val="11"/>
      <name val="Calibri"/>
      <family val="2"/>
      <scheme val="minor"/>
    </font>
    <font>
      <b/>
      <sz val="13"/>
      <name val="Times New Roman"/>
      <family val="1"/>
    </font>
    <font>
      <b/>
      <i/>
      <sz val="13"/>
      <name val="Times New Roman"/>
      <family val="1"/>
    </font>
    <font>
      <sz val="10"/>
      <color rgb="FFFF0000"/>
      <name val="Times New Roman"/>
      <family val="1"/>
    </font>
  </fonts>
  <fills count="55">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s>
  <cellStyleXfs count="4263">
    <xf numFmtId="0" fontId="0" fillId="0" borderId="0"/>
    <xf numFmtId="0" fontId="9" fillId="0" borderId="0"/>
    <xf numFmtId="0" fontId="11" fillId="0" borderId="0"/>
    <xf numFmtId="168"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69" fontId="30" fillId="0" borderId="18" applyFont="0" applyBorder="0"/>
    <xf numFmtId="169" fontId="31" fillId="0" borderId="0" applyProtection="0"/>
    <xf numFmtId="169" fontId="32" fillId="0" borderId="18" applyFont="0" applyBorder="0"/>
    <xf numFmtId="0" fontId="33" fillId="0" borderId="0"/>
    <xf numFmtId="170" fontId="34" fillId="0" borderId="0" applyFont="0" applyFill="0" applyBorder="0" applyAlignment="0" applyProtection="0"/>
    <xf numFmtId="0" fontId="35" fillId="0" borderId="0" applyFont="0" applyFill="0" applyBorder="0" applyAlignment="0" applyProtection="0"/>
    <xf numFmtId="171" fontId="9" fillId="0" borderId="0" applyFont="0" applyFill="0" applyBorder="0" applyAlignment="0" applyProtection="0"/>
    <xf numFmtId="172"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173"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4" fontId="33" fillId="0" borderId="0" applyFont="0" applyFill="0" applyBorder="0" applyAlignment="0" applyProtection="0"/>
    <xf numFmtId="175" fontId="39" fillId="0" borderId="0" applyFont="0" applyFill="0" applyBorder="0" applyAlignment="0" applyProtection="0"/>
    <xf numFmtId="176" fontId="39" fillId="0" borderId="0" applyFont="0" applyFill="0" applyBorder="0" applyAlignment="0" applyProtection="0"/>
    <xf numFmtId="177"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75" fontId="27" fillId="0" borderId="0" applyFont="0" applyFill="0" applyBorder="0" applyAlignment="0" applyProtection="0"/>
    <xf numFmtId="178" fontId="34" fillId="0" borderId="0" applyFont="0" applyFill="0" applyBorder="0" applyAlignment="0" applyProtection="0"/>
    <xf numFmtId="179"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0" fontId="27"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8"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70"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3"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8" fontId="34" fillId="0" borderId="0" applyFont="0" applyFill="0" applyBorder="0" applyAlignment="0" applyProtection="0"/>
    <xf numFmtId="0" fontId="45" fillId="0" borderId="0"/>
    <xf numFmtId="0" fontId="45" fillId="0" borderId="0"/>
    <xf numFmtId="0" fontId="45" fillId="0" borderId="0"/>
    <xf numFmtId="179"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5"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76" fontId="26"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26"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75" fontId="26"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76"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5"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4" fontId="49" fillId="0" borderId="0" applyFont="0" applyFill="0" applyBorder="0" applyAlignment="0" applyProtection="0"/>
    <xf numFmtId="195"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5" fontId="26" fillId="0" borderId="0" applyFont="0" applyFill="0" applyBorder="0" applyAlignment="0" applyProtection="0"/>
    <xf numFmtId="180"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20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202"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200" fontId="34" fillId="0" borderId="0" applyFont="0" applyFill="0" applyBorder="0" applyAlignment="0" applyProtection="0"/>
    <xf numFmtId="180"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7"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67" fontId="34" fillId="0" borderId="0" applyFont="0" applyFill="0" applyBorder="0" applyAlignment="0" applyProtection="0"/>
    <xf numFmtId="189"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34" fillId="0" borderId="0" applyFont="0" applyFill="0" applyBorder="0" applyAlignment="0" applyProtection="0"/>
    <xf numFmtId="167"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90"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7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67"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43" fontId="34" fillId="0" borderId="0" applyFont="0" applyFill="0" applyBorder="0" applyAlignment="0" applyProtection="0"/>
    <xf numFmtId="176"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88" fontId="34" fillId="0" borderId="0" applyFont="0" applyFill="0" applyBorder="0" applyAlignment="0" applyProtection="0"/>
    <xf numFmtId="185" fontId="34" fillId="0" borderId="0" applyFont="0" applyFill="0" applyBorder="0" applyAlignment="0" applyProtection="0"/>
    <xf numFmtId="191" fontId="34" fillId="0" borderId="0" applyFont="0" applyFill="0" applyBorder="0" applyAlignment="0" applyProtection="0"/>
    <xf numFmtId="192" fontId="34" fillId="0" borderId="0" applyFont="0" applyFill="0" applyBorder="0" applyAlignment="0" applyProtection="0"/>
    <xf numFmtId="190"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9" fontId="34" fillId="0" borderId="0" applyFont="0" applyFill="0" applyBorder="0" applyAlignment="0" applyProtection="0"/>
    <xf numFmtId="185"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79" fontId="26" fillId="0" borderId="0" applyFont="0" applyFill="0" applyBorder="0" applyAlignment="0" applyProtection="0"/>
    <xf numFmtId="168" fontId="26" fillId="0" borderId="0" applyFont="0" applyFill="0" applyBorder="0" applyAlignment="0" applyProtection="0"/>
    <xf numFmtId="176" fontId="26" fillId="0" borderId="0" applyFont="0" applyFill="0" applyBorder="0" applyAlignment="0" applyProtection="0"/>
    <xf numFmtId="0" fontId="45" fillId="0" borderId="0"/>
    <xf numFmtId="183"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1" fillId="0" borderId="0" applyProtection="0"/>
    <xf numFmtId="179" fontId="31" fillId="0" borderId="0" applyProtection="0"/>
    <xf numFmtId="179" fontId="31" fillId="0" borderId="0" applyProtection="0"/>
    <xf numFmtId="0" fontId="28" fillId="0" borderId="0" applyProtection="0"/>
    <xf numFmtId="168" fontId="31" fillId="0" borderId="0" applyProtection="0"/>
    <xf numFmtId="179" fontId="31" fillId="0" borderId="0" applyProtection="0"/>
    <xf numFmtId="179" fontId="31" fillId="0" borderId="0" applyProtection="0"/>
    <xf numFmtId="0" fontId="28" fillId="0" borderId="0" applyProtection="0"/>
    <xf numFmtId="183"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8" fontId="34" fillId="0" borderId="0" applyFont="0" applyFill="0" applyBorder="0" applyAlignment="0" applyProtection="0"/>
    <xf numFmtId="0" fontId="45" fillId="0" borderId="0"/>
    <xf numFmtId="42" fontId="34" fillId="0" borderId="0" applyFont="0" applyFill="0" applyBorder="0" applyAlignment="0" applyProtection="0"/>
    <xf numFmtId="205" fontId="50" fillId="0" borderId="0" applyFont="0" applyFill="0" applyBorder="0" applyAlignment="0" applyProtection="0"/>
    <xf numFmtId="206" fontId="51" fillId="0" borderId="0" applyFont="0" applyFill="0" applyBorder="0" applyAlignment="0" applyProtection="0"/>
    <xf numFmtId="207"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5" fontId="50" fillId="0" borderId="0" applyFont="0" applyFill="0" applyBorder="0" applyAlignment="0" applyProtection="0"/>
    <xf numFmtId="0" fontId="58" fillId="4" borderId="0"/>
    <xf numFmtId="0" fontId="58" fillId="4" borderId="0"/>
    <xf numFmtId="0" fontId="58" fillId="4" borderId="0"/>
    <xf numFmtId="205"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5"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69"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8" fontId="73" fillId="0" borderId="0" applyFont="0" applyFill="0" applyBorder="0" applyAlignment="0" applyProtection="0"/>
    <xf numFmtId="0" fontId="74" fillId="0" borderId="0" applyFont="0" applyFill="0" applyBorder="0" applyAlignment="0" applyProtection="0"/>
    <xf numFmtId="209" fontId="75" fillId="0" borderId="0" applyFont="0" applyFill="0" applyBorder="0" applyAlignment="0" applyProtection="0"/>
    <xf numFmtId="200" fontId="73" fillId="0" borderId="0" applyFont="0" applyFill="0" applyBorder="0" applyAlignment="0" applyProtection="0"/>
    <xf numFmtId="0" fontId="74" fillId="0" borderId="0" applyFont="0" applyFill="0" applyBorder="0" applyAlignment="0" applyProtection="0"/>
    <xf numFmtId="210"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8" fontId="79" fillId="0" borderId="0" applyFont="0" applyFill="0" applyBorder="0" applyAlignment="0" applyProtection="0"/>
    <xf numFmtId="0" fontId="80" fillId="0" borderId="0" applyFont="0" applyFill="0" applyBorder="0" applyAlignment="0" applyProtection="0"/>
    <xf numFmtId="211" fontId="34" fillId="0" borderId="0" applyFont="0" applyFill="0" applyBorder="0" applyAlignment="0" applyProtection="0"/>
    <xf numFmtId="187" fontId="79" fillId="0" borderId="0" applyFont="0" applyFill="0" applyBorder="0" applyAlignment="0" applyProtection="0"/>
    <xf numFmtId="0" fontId="80" fillId="0" borderId="0" applyFont="0" applyFill="0" applyBorder="0" applyAlignment="0" applyProtection="0"/>
    <xf numFmtId="212" fontId="34" fillId="0" borderId="0" applyFont="0" applyFill="0" applyBorder="0" applyAlignment="0" applyProtection="0"/>
    <xf numFmtId="179" fontId="26" fillId="0" borderId="0" applyFont="0" applyFill="0" applyBorder="0" applyAlignment="0" applyProtection="0"/>
    <xf numFmtId="184"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3" fontId="48" fillId="0" borderId="0" applyFill="0" applyBorder="0" applyAlignment="0"/>
    <xf numFmtId="214" fontId="27"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7" fontId="34" fillId="0" borderId="0" applyFont="0" applyFill="0" applyBorder="0" applyAlignment="0" applyProtection="0"/>
    <xf numFmtId="0" fontId="93" fillId="25" borderId="22" applyNumberFormat="0" applyAlignment="0" applyProtection="0"/>
    <xf numFmtId="169" fontId="56" fillId="0" borderId="0" applyFont="0" applyFill="0" applyBorder="0" applyAlignment="0" applyProtection="0"/>
    <xf numFmtId="1" fontId="94" fillId="0" borderId="7" applyBorder="0"/>
    <xf numFmtId="0" fontId="95" fillId="0" borderId="23">
      <alignment horizontal="center"/>
    </xf>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8" fontId="96"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75"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30" fontId="31" fillId="0" borderId="0" applyProtection="0"/>
    <xf numFmtId="230" fontId="31" fillId="0" borderId="0" applyProtection="0"/>
    <xf numFmtId="197"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76" fontId="31" fillId="0" borderId="0" applyFont="0" applyFill="0" applyBorder="0" applyAlignment="0" applyProtection="0"/>
    <xf numFmtId="41" fontId="98" fillId="0" borderId="0" applyFont="0" applyFill="0" applyBorder="0" applyAlignment="0" applyProtection="0"/>
    <xf numFmtId="175"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3" fontId="88"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31" fontId="99"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235" fontId="100" fillId="0" borderId="0" applyFont="0" applyFill="0" applyBorder="0" applyAlignment="0" applyProtection="0"/>
    <xf numFmtId="236" fontId="31"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7" fontId="98" fillId="0" borderId="0" applyFont="0" applyFill="0" applyBorder="0" applyAlignment="0" applyProtection="0"/>
    <xf numFmtId="237" fontId="98" fillId="0" borderId="0" applyFont="0" applyFill="0" applyBorder="0" applyAlignment="0" applyProtection="0"/>
    <xf numFmtId="43" fontId="98" fillId="0" borderId="0" applyFont="0" applyFill="0" applyBorder="0" applyAlignment="0" applyProtection="0"/>
    <xf numFmtId="168"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8" fontId="98" fillId="0" borderId="0" applyFont="0" applyFill="0" applyBorder="0" applyAlignment="0" applyProtection="0"/>
    <xf numFmtId="238"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7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164" fontId="98" fillId="0" borderId="0" applyFont="0" applyFill="0" applyBorder="0" applyAlignment="0" applyProtection="0"/>
    <xf numFmtId="164"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164" fontId="98" fillId="0" borderId="0" applyFont="0" applyFill="0" applyBorder="0" applyAlignment="0" applyProtection="0"/>
    <xf numFmtId="164"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188"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76" fontId="98" fillId="0" borderId="0" applyFont="0" applyFill="0" applyBorder="0" applyAlignment="0" applyProtection="0"/>
    <xf numFmtId="43" fontId="11" fillId="0" borderId="0" applyFont="0" applyFill="0" applyBorder="0" applyAlignment="0" applyProtection="0"/>
    <xf numFmtId="207" fontId="9"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240"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8"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7" fontId="31" fillId="0" borderId="0" applyFont="0" applyFill="0" applyBorder="0" applyAlignment="0" applyProtection="0"/>
    <xf numFmtId="167"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76"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31" fillId="0" borderId="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0" fontId="48" fillId="0" borderId="0" applyFont="0" applyFill="0" applyBorder="0" applyAlignment="0" applyProtection="0"/>
    <xf numFmtId="167" fontId="98"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6" fontId="98" fillId="0" borderId="0" applyFont="0" applyFill="0" applyBorder="0" applyAlignment="0" applyProtection="0"/>
    <xf numFmtId="186" fontId="98" fillId="0" borderId="0" applyFont="0" applyFill="0" applyBorder="0" applyAlignment="0" applyProtection="0"/>
    <xf numFmtId="176"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76" fontId="9" fillId="0" borderId="0" applyFont="0" applyFill="0" applyBorder="0" applyAlignment="0" applyProtection="0"/>
    <xf numFmtId="176" fontId="31" fillId="0" borderId="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76"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6"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6" fontId="98" fillId="0" borderId="0" applyFont="0" applyFill="0" applyBorder="0" applyAlignment="0" applyProtection="0"/>
    <xf numFmtId="223" fontId="98" fillId="0" borderId="0" applyFont="0" applyFill="0" applyBorder="0" applyAlignment="0" applyProtection="0"/>
    <xf numFmtId="223" fontId="98" fillId="0" borderId="0" applyFont="0" applyFill="0" applyBorder="0" applyAlignment="0" applyProtection="0"/>
    <xf numFmtId="43" fontId="102" fillId="0" borderId="0" applyFont="0" applyFill="0" applyBorder="0" applyAlignment="0" applyProtection="0"/>
    <xf numFmtId="169" fontId="98" fillId="0" borderId="0" applyFont="0" applyFill="0" applyBorder="0" applyAlignment="0" applyProtection="0"/>
    <xf numFmtId="43" fontId="98" fillId="0" borderId="0" applyFont="0" applyFill="0" applyBorder="0" applyAlignment="0" applyProtection="0"/>
    <xf numFmtId="176"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5"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5" fontId="88"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75" fontId="112" fillId="0" borderId="0" applyFont="0" applyFill="0" applyBorder="0" applyAlignment="0" applyProtection="0"/>
    <xf numFmtId="176"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197"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75" fontId="112" fillId="0" borderId="0" applyFont="0" applyFill="0" applyBorder="0" applyAlignment="0" applyProtection="0"/>
    <xf numFmtId="175"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175"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6" fontId="112" fillId="0" borderId="0" applyFont="0" applyFill="0" applyBorder="0" applyAlignment="0" applyProtection="0"/>
    <xf numFmtId="166" fontId="112" fillId="0" borderId="0" applyFont="0" applyFill="0" applyBorder="0" applyAlignment="0" applyProtection="0"/>
    <xf numFmtId="41"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18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76" fontId="112" fillId="0" borderId="0" applyFont="0" applyFill="0" applyBorder="0" applyAlignment="0" applyProtection="0"/>
    <xf numFmtId="176"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176"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7" fontId="112" fillId="0" borderId="0" applyFont="0" applyFill="0" applyBorder="0" applyAlignment="0" applyProtection="0"/>
    <xf numFmtId="167"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75"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75"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75" fontId="67" fillId="0" borderId="0" applyFont="0" applyFill="0" applyBorder="0" applyAlignment="0" applyProtection="0"/>
    <xf numFmtId="176"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75"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69"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21" fontId="67"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5" fontId="88"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26" fontId="9" fillId="0" borderId="0" applyFill="0" applyBorder="0" applyAlignment="0"/>
    <xf numFmtId="215" fontId="88"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3"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200"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69"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69" fontId="56" fillId="0" borderId="0" applyFont="0" applyFill="0" applyBorder="0" applyAlignment="0" applyProtection="0"/>
    <xf numFmtId="202"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201"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96"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3"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66" fontId="34" fillId="0" borderId="0" applyFont="0" applyFill="0" applyBorder="0" applyAlignment="0" applyProtection="0"/>
    <xf numFmtId="197"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2"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99" fontId="34" fillId="0" borderId="0" applyFont="0" applyFill="0" applyBorder="0" applyAlignment="0" applyProtection="0"/>
    <xf numFmtId="170" fontId="26" fillId="0" borderId="0" applyFont="0" applyFill="0" applyBorder="0" applyAlignment="0" applyProtection="0"/>
    <xf numFmtId="198" fontId="34" fillId="0" borderId="0" applyFont="0" applyFill="0" applyBorder="0" applyAlignment="0" applyProtection="0"/>
    <xf numFmtId="170" fontId="34" fillId="0" borderId="0" applyFont="0" applyFill="0" applyBorder="0" applyAlignment="0" applyProtection="0"/>
    <xf numFmtId="180" fontId="26" fillId="0" borderId="0" applyFont="0" applyFill="0" applyBorder="0" applyAlignment="0" applyProtection="0"/>
    <xf numFmtId="0" fontId="33" fillId="0" borderId="0"/>
    <xf numFmtId="202" fontId="34" fillId="0" borderId="0" applyFont="0" applyFill="0" applyBorder="0" applyAlignment="0" applyProtection="0"/>
    <xf numFmtId="310" fontId="83" fillId="0" borderId="0" applyFont="0" applyFill="0" applyBorder="0" applyAlignment="0" applyProtection="0"/>
    <xf numFmtId="180" fontId="34" fillId="0" borderId="0" applyFont="0" applyFill="0" applyBorder="0" applyAlignment="0" applyProtection="0"/>
    <xf numFmtId="166" fontId="34" fillId="0" borderId="0" applyFont="0" applyFill="0" applyBorder="0" applyAlignment="0" applyProtection="0"/>
    <xf numFmtId="198" fontId="34" fillId="0" borderId="0" applyFont="0" applyFill="0" applyBorder="0" applyAlignment="0" applyProtection="0"/>
    <xf numFmtId="169" fontId="56" fillId="0" borderId="0" applyFont="0" applyFill="0" applyBorder="0" applyAlignment="0" applyProtection="0"/>
    <xf numFmtId="180" fontId="34" fillId="0" borderId="0" applyFont="0" applyFill="0" applyBorder="0" applyAlignment="0" applyProtection="0"/>
    <xf numFmtId="175" fontId="27" fillId="0" borderId="0" applyFont="0" applyFill="0" applyBorder="0" applyAlignment="0" applyProtection="0"/>
    <xf numFmtId="180" fontId="34" fillId="0" borderId="0" applyFont="0" applyFill="0" applyBorder="0" applyAlignment="0" applyProtection="0"/>
    <xf numFmtId="175" fontId="27" fillId="0" borderId="0" applyFont="0" applyFill="0" applyBorder="0" applyAlignment="0" applyProtection="0"/>
    <xf numFmtId="199" fontId="34" fillId="0" borderId="0" applyFont="0" applyFill="0" applyBorder="0" applyAlignment="0" applyProtection="0"/>
    <xf numFmtId="175" fontId="27" fillId="0" borderId="0" applyFont="0" applyFill="0" applyBorder="0" applyAlignment="0" applyProtection="0"/>
    <xf numFmtId="199" fontId="34" fillId="0" borderId="0" applyFont="0" applyFill="0" applyBorder="0" applyAlignment="0" applyProtection="0"/>
    <xf numFmtId="169" fontId="56" fillId="0" borderId="0" applyFont="0" applyFill="0" applyBorder="0" applyAlignment="0" applyProtection="0"/>
    <xf numFmtId="180" fontId="34" fillId="0" borderId="0" applyFont="0" applyFill="0" applyBorder="0" applyAlignment="0" applyProtection="0"/>
    <xf numFmtId="169" fontId="56" fillId="0" borderId="0" applyFont="0" applyFill="0" applyBorder="0" applyAlignment="0" applyProtection="0"/>
    <xf numFmtId="199"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203" fontId="34" fillId="0" borderId="0" applyFont="0" applyFill="0" applyBorder="0" applyAlignment="0" applyProtection="0"/>
    <xf numFmtId="166" fontId="34" fillId="0" borderId="0" applyFont="0" applyFill="0" applyBorder="0" applyAlignment="0" applyProtection="0"/>
    <xf numFmtId="181" fontId="34" fillId="0" borderId="0" applyFont="0" applyFill="0" applyBorder="0" applyAlignment="0" applyProtection="0"/>
    <xf numFmtId="166" fontId="34" fillId="0" borderId="0" applyFont="0" applyFill="0" applyBorder="0" applyAlignment="0" applyProtection="0"/>
    <xf numFmtId="170" fontId="26"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81"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75" fontId="34" fillId="0" borderId="0" applyFont="0" applyFill="0" applyBorder="0" applyAlignment="0" applyProtection="0"/>
    <xf numFmtId="170" fontId="34" fillId="0" borderId="0" applyFont="0" applyFill="0" applyBorder="0" applyAlignment="0" applyProtection="0"/>
    <xf numFmtId="175" fontId="34" fillId="0" borderId="0" applyFont="0" applyFill="0" applyBorder="0" applyAlignment="0" applyProtection="0"/>
    <xf numFmtId="194" fontId="49" fillId="0" borderId="0" applyFont="0" applyFill="0" applyBorder="0" applyAlignment="0" applyProtection="0"/>
    <xf numFmtId="175"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0" fontId="34" fillId="0" borderId="0" applyFont="0" applyFill="0" applyBorder="0" applyAlignment="0" applyProtection="0"/>
    <xf numFmtId="166" fontId="34" fillId="0" borderId="0" applyFont="0" applyFill="0" applyBorder="0" applyAlignment="0" applyProtection="0"/>
    <xf numFmtId="196" fontId="34" fillId="0" borderId="0" applyFont="0" applyFill="0" applyBorder="0" applyAlignment="0" applyProtection="0"/>
    <xf numFmtId="166"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0" fontId="26"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181" fontId="34" fillId="0" borderId="0" applyFont="0" applyFill="0" applyBorder="0" applyAlignment="0" applyProtection="0"/>
    <xf numFmtId="180" fontId="34" fillId="0" borderId="0" applyFont="0" applyFill="0" applyBorder="0" applyAlignment="0" applyProtection="0"/>
    <xf numFmtId="170" fontId="34" fillId="0" borderId="0" applyFont="0" applyFill="0" applyBorder="0" applyAlignment="0" applyProtection="0"/>
    <xf numFmtId="180" fontId="34" fillId="0" borderId="0" applyFont="0" applyFill="0" applyBorder="0" applyAlignment="0" applyProtection="0"/>
    <xf numFmtId="194" fontId="49" fillId="0" borderId="0" applyFont="0" applyFill="0" applyBorder="0" applyAlignment="0" applyProtection="0"/>
    <xf numFmtId="166"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0" fontId="34" fillId="0" borderId="0" applyFont="0" applyFill="0" applyBorder="0" applyAlignment="0" applyProtection="0"/>
    <xf numFmtId="175" fontId="34" fillId="0" borderId="0" applyFont="0" applyFill="0" applyBorder="0" applyAlignment="0" applyProtection="0"/>
    <xf numFmtId="196"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203" fontId="34" fillId="0" borderId="0" applyFont="0" applyFill="0" applyBorder="0" applyAlignment="0" applyProtection="0"/>
    <xf numFmtId="204"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70" fontId="26" fillId="0" borderId="0" applyFont="0" applyFill="0" applyBorder="0" applyAlignment="0" applyProtection="0"/>
    <xf numFmtId="166" fontId="34" fillId="0" borderId="0" applyFont="0" applyFill="0" applyBorder="0" applyAlignment="0" applyProtection="0"/>
    <xf numFmtId="199"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196" fontId="34" fillId="0" borderId="0" applyFont="0" applyFill="0" applyBorder="0" applyAlignment="0" applyProtection="0"/>
    <xf numFmtId="0" fontId="33" fillId="0" borderId="0"/>
    <xf numFmtId="310" fontId="83" fillId="0" borderId="0" applyFont="0" applyFill="0" applyBorder="0" applyAlignment="0" applyProtection="0"/>
    <xf numFmtId="166" fontId="34" fillId="0" borderId="0" applyFont="0" applyFill="0" applyBorder="0" applyAlignment="0" applyProtection="0"/>
    <xf numFmtId="175" fontId="34" fillId="0" borderId="0" applyFont="0" applyFill="0" applyBorder="0" applyAlignment="0" applyProtection="0"/>
    <xf numFmtId="166"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5" fontId="34" fillId="0" borderId="0" applyFont="0" applyFill="0" applyBorder="0" applyAlignment="0" applyProtection="0"/>
    <xf numFmtId="175"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80" fontId="26" fillId="0" borderId="0" applyFont="0" applyFill="0" applyBorder="0" applyAlignment="0" applyProtection="0"/>
    <xf numFmtId="175" fontId="34" fillId="0" borderId="0" applyFont="0" applyFill="0" applyBorder="0" applyAlignment="0" applyProtection="0"/>
    <xf numFmtId="180" fontId="34" fillId="0" borderId="0" applyFont="0" applyFill="0" applyBorder="0" applyAlignment="0" applyProtection="0"/>
    <xf numFmtId="175" fontId="34" fillId="0" borderId="0" applyFont="0" applyFill="0" applyBorder="0" applyAlignment="0" applyProtection="0"/>
    <xf numFmtId="41" fontId="34" fillId="0" borderId="0" applyFont="0" applyFill="0" applyBorder="0" applyAlignment="0" applyProtection="0"/>
    <xf numFmtId="175" fontId="34" fillId="0" borderId="0" applyFont="0" applyFill="0" applyBorder="0" applyAlignment="0" applyProtection="0"/>
    <xf numFmtId="201" fontId="34" fillId="0" borderId="0" applyFont="0" applyFill="0" applyBorder="0" applyAlignment="0" applyProtection="0"/>
    <xf numFmtId="166" fontId="34" fillId="0" borderId="0" applyFont="0" applyFill="0" applyBorder="0" applyAlignment="0" applyProtection="0"/>
    <xf numFmtId="201" fontId="34" fillId="0" borderId="0" applyFont="0" applyFill="0" applyBorder="0" applyAlignment="0" applyProtection="0"/>
    <xf numFmtId="180"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237"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70" fontId="83" fillId="0" borderId="47">
      <alignment horizontal="center"/>
    </xf>
    <xf numFmtId="170"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75"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9"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75"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7"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9" fontId="9" fillId="0" borderId="0" applyFont="0" applyFill="0" applyBorder="0" applyAlignment="0" applyProtection="0"/>
    <xf numFmtId="223" fontId="9" fillId="0" borderId="0" applyFont="0" applyFill="0" applyBorder="0" applyAlignment="0" applyProtection="0"/>
    <xf numFmtId="0" fontId="160" fillId="0" borderId="0"/>
    <xf numFmtId="0" fontId="160" fillId="0" borderId="0"/>
    <xf numFmtId="0" fontId="240" fillId="0" borderId="0"/>
    <xf numFmtId="0" fontId="52" fillId="0" borderId="0"/>
    <xf numFmtId="175" fontId="31" fillId="0" borderId="0" applyFont="0" applyFill="0" applyBorder="0" applyAlignment="0" applyProtection="0"/>
    <xf numFmtId="176"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4"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7" fontId="241" fillId="0" borderId="0" applyFont="0" applyFill="0" applyBorder="0" applyAlignment="0" applyProtection="0"/>
    <xf numFmtId="43" fontId="11" fillId="0" borderId="0" applyFont="0" applyFill="0" applyBorder="0" applyAlignment="0" applyProtection="0"/>
  </cellStyleXfs>
  <cellXfs count="366">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69"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69"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69"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69" fontId="245" fillId="52" borderId="66" xfId="1653" applyNumberFormat="1" applyFont="1" applyFill="1" applyBorder="1" applyAlignment="1">
      <alignment horizontal="center" vertical="center"/>
    </xf>
    <xf numFmtId="169"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0"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3" fontId="54"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54" fillId="53" borderId="0" xfId="0" applyFont="1" applyFill="1"/>
    <xf numFmtId="0" fontId="250" fillId="52" borderId="60" xfId="0" applyFont="1" applyFill="1" applyBorder="1" applyAlignment="1">
      <alignment horizontal="center" vertical="center" wrapText="1"/>
    </xf>
    <xf numFmtId="0" fontId="250" fillId="52" borderId="60" xfId="0" applyFont="1" applyFill="1" applyBorder="1" applyAlignment="1">
      <alignment horizontal="left" vertical="center" wrapText="1"/>
    </xf>
    <xf numFmtId="333" fontId="250" fillId="52" borderId="60" xfId="4261" applyNumberFormat="1" applyFont="1" applyFill="1" applyBorder="1" applyAlignment="1">
      <alignment horizontal="center" vertical="center" wrapText="1"/>
    </xf>
    <xf numFmtId="0" fontId="250" fillId="52" borderId="0" xfId="0" applyFont="1" applyFill="1"/>
    <xf numFmtId="333" fontId="54" fillId="52" borderId="60" xfId="4261" applyNumberFormat="1" applyFont="1" applyFill="1" applyBorder="1" applyAlignment="1">
      <alignment horizontal="center" vertical="center" wrapText="1"/>
    </xf>
    <xf numFmtId="0" fontId="251" fillId="52" borderId="0" xfId="2700" applyFont="1" applyFill="1" applyAlignment="1">
      <alignment horizontal="center" vertical="center"/>
    </xf>
    <xf numFmtId="0" fontId="252" fillId="52" borderId="0" xfId="2700" applyFont="1" applyFill="1" applyAlignment="1">
      <alignment vertical="center"/>
    </xf>
    <xf numFmtId="0" fontId="253" fillId="52" borderId="0" xfId="2700" applyFont="1" applyFill="1" applyBorder="1" applyAlignment="1">
      <alignment horizontal="center" vertical="center"/>
    </xf>
    <xf numFmtId="0" fontId="253" fillId="52" borderId="60" xfId="2700" applyFont="1" applyFill="1" applyBorder="1" applyAlignment="1">
      <alignment horizontal="center" vertical="center" wrapText="1"/>
    </xf>
    <xf numFmtId="0" fontId="254" fillId="52" borderId="60" xfId="2700" applyFont="1" applyFill="1" applyBorder="1" applyAlignment="1">
      <alignment horizontal="center" vertical="center" wrapText="1"/>
    </xf>
    <xf numFmtId="169" fontId="253" fillId="52" borderId="60" xfId="2700" applyNumberFormat="1" applyFont="1" applyFill="1" applyBorder="1" applyAlignment="1">
      <alignment horizontal="right" vertical="center" wrapText="1"/>
    </xf>
    <xf numFmtId="169" fontId="253" fillId="52" borderId="60" xfId="2700" applyNumberFormat="1" applyFont="1" applyFill="1" applyBorder="1" applyAlignment="1">
      <alignment horizontal="center" vertical="center" wrapText="1"/>
    </xf>
    <xf numFmtId="0" fontId="253" fillId="52" borderId="60" xfId="2700" applyFont="1" applyFill="1" applyBorder="1" applyAlignment="1">
      <alignment horizontal="justify" vertical="center" wrapText="1"/>
    </xf>
    <xf numFmtId="169" fontId="253"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69"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0" fontId="54" fillId="53" borderId="60" xfId="0"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333" fontId="54" fillId="53" borderId="60" xfId="4261" applyNumberFormat="1" applyFont="1" applyFill="1" applyBorder="1" applyAlignment="1">
      <alignment horizontal="center"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0" fontId="254" fillId="53" borderId="60" xfId="2700" applyFont="1" applyFill="1" applyBorder="1" applyAlignment="1">
      <alignment horizontal="center" vertical="center" wrapText="1"/>
    </xf>
    <xf numFmtId="333" fontId="253" fillId="53" borderId="60" xfId="4261" applyNumberFormat="1" applyFont="1" applyFill="1" applyBorder="1" applyAlignment="1">
      <alignment horizontal="right" vertical="center" wrapText="1"/>
    </xf>
    <xf numFmtId="169" fontId="253" fillId="53" borderId="60" xfId="2700" applyNumberFormat="1" applyFont="1" applyFill="1" applyBorder="1" applyAlignment="1">
      <alignment horizontal="right" vertical="center" wrapText="1"/>
    </xf>
    <xf numFmtId="333" fontId="253" fillId="53" borderId="60" xfId="4261" applyNumberFormat="1" applyFont="1" applyFill="1" applyBorder="1" applyAlignment="1">
      <alignment horizontal="center" vertical="center" wrapText="1"/>
    </xf>
    <xf numFmtId="333" fontId="168" fillId="53" borderId="60" xfId="4261" applyNumberFormat="1" applyFont="1" applyFill="1" applyBorder="1" applyAlignment="1">
      <alignment horizontal="right" vertical="center" wrapText="1"/>
    </xf>
    <xf numFmtId="333" fontId="168" fillId="53" borderId="60" xfId="4261" applyNumberFormat="1" applyFont="1" applyFill="1" applyBorder="1" applyAlignment="1">
      <alignment horizontal="center" vertical="center" wrapText="1"/>
    </xf>
    <xf numFmtId="169" fontId="168" fillId="53" borderId="60" xfId="2700" applyNumberFormat="1" applyFont="1" applyFill="1" applyBorder="1" applyAlignment="1">
      <alignment horizontal="right" vertical="center" wrapText="1"/>
    </xf>
    <xf numFmtId="0" fontId="0" fillId="53" borderId="0" xfId="0" applyFill="1"/>
    <xf numFmtId="0" fontId="0" fillId="53" borderId="0" xfId="0" applyFill="1" applyAlignment="1">
      <alignment horizontal="center"/>
    </xf>
    <xf numFmtId="0" fontId="253" fillId="52"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333" fontId="247"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0" fontId="250" fillId="53" borderId="60" xfId="0" applyFont="1" applyFill="1" applyBorder="1" applyAlignment="1">
      <alignment horizontal="center" vertical="center" wrapText="1"/>
    </xf>
    <xf numFmtId="333" fontId="250" fillId="53" borderId="60" xfId="4261" applyNumberFormat="1" applyFont="1" applyFill="1" applyBorder="1" applyAlignment="1">
      <alignment horizontal="right" vertical="center" wrapText="1"/>
    </xf>
    <xf numFmtId="0" fontId="54" fillId="53" borderId="0" xfId="0" applyFont="1" applyFill="1" applyAlignment="1">
      <alignment horizontal="center"/>
    </xf>
    <xf numFmtId="334" fontId="249" fillId="53" borderId="0" xfId="0" applyNumberFormat="1" applyFont="1" applyFill="1"/>
    <xf numFmtId="0" fontId="247" fillId="53" borderId="60" xfId="0" applyFont="1" applyFill="1" applyBorder="1" applyAlignment="1">
      <alignment horizontal="center" vertical="center" wrapText="1"/>
    </xf>
    <xf numFmtId="0" fontId="253" fillId="52"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333" fontId="0" fillId="0" borderId="0" xfId="0" applyNumberFormat="1"/>
    <xf numFmtId="0" fontId="247" fillId="52" borderId="60" xfId="0" applyFont="1" applyFill="1" applyBorder="1" applyAlignment="1">
      <alignment horizontal="center" vertical="center" wrapText="1"/>
    </xf>
    <xf numFmtId="0" fontId="247" fillId="54" borderId="60" xfId="0" applyFont="1" applyFill="1" applyBorder="1" applyAlignment="1">
      <alignment horizontal="center" vertical="center" wrapText="1"/>
    </xf>
    <xf numFmtId="333" fontId="247" fillId="54" borderId="60" xfId="4261" applyNumberFormat="1" applyFont="1" applyFill="1" applyBorder="1" applyAlignment="1">
      <alignment horizontal="right" vertical="center" wrapText="1"/>
    </xf>
    <xf numFmtId="333" fontId="247" fillId="54" borderId="60" xfId="4261" applyNumberFormat="1" applyFont="1" applyFill="1" applyBorder="1" applyAlignment="1">
      <alignment horizontal="center" vertical="center" wrapText="1"/>
    </xf>
    <xf numFmtId="0" fontId="54" fillId="54" borderId="60" xfId="0" applyFont="1" applyFill="1" applyBorder="1" applyAlignment="1">
      <alignment horizontal="center" vertical="center" wrapText="1"/>
    </xf>
    <xf numFmtId="333" fontId="54" fillId="54" borderId="60" xfId="4261" applyNumberFormat="1" applyFont="1" applyFill="1" applyBorder="1" applyAlignment="1">
      <alignment horizontal="right" vertical="center" wrapText="1"/>
    </xf>
    <xf numFmtId="0" fontId="250" fillId="54" borderId="60" xfId="0" applyFont="1" applyFill="1" applyBorder="1" applyAlignment="1">
      <alignment horizontal="center" vertical="center" wrapText="1"/>
    </xf>
    <xf numFmtId="333" fontId="250" fillId="54" borderId="60" xfId="4261" applyNumberFormat="1" applyFont="1" applyFill="1" applyBorder="1" applyAlignment="1">
      <alignment horizontal="right" vertical="center" wrapText="1"/>
    </xf>
    <xf numFmtId="333" fontId="54" fillId="54" borderId="60" xfId="4261" applyNumberFormat="1" applyFont="1" applyFill="1" applyBorder="1" applyAlignment="1">
      <alignment horizontal="center" vertical="center" wrapText="1"/>
    </xf>
    <xf numFmtId="0" fontId="54" fillId="54" borderId="0" xfId="0" applyFont="1" applyFill="1" applyAlignment="1">
      <alignment horizontal="center"/>
    </xf>
    <xf numFmtId="0" fontId="54" fillId="54" borderId="0" xfId="0" applyFont="1" applyFill="1"/>
    <xf numFmtId="334" fontId="249" fillId="54" borderId="0" xfId="0" applyNumberFormat="1" applyFont="1" applyFill="1"/>
    <xf numFmtId="0" fontId="253" fillId="54" borderId="60" xfId="2700" applyFont="1" applyFill="1" applyBorder="1" applyAlignment="1">
      <alignment horizontal="center" vertical="center"/>
    </xf>
    <xf numFmtId="0" fontId="253" fillId="54" borderId="60" xfId="2700" applyFont="1" applyFill="1" applyBorder="1" applyAlignment="1">
      <alignment horizontal="center" vertical="center" wrapText="1"/>
    </xf>
    <xf numFmtId="0" fontId="254" fillId="54" borderId="60" xfId="2700" applyFont="1" applyFill="1" applyBorder="1" applyAlignment="1">
      <alignment horizontal="center" vertical="center" wrapText="1"/>
    </xf>
    <xf numFmtId="333" fontId="253" fillId="54" borderId="60" xfId="4261" applyNumberFormat="1" applyFont="1" applyFill="1" applyBorder="1" applyAlignment="1">
      <alignment horizontal="right" vertical="center" wrapText="1"/>
    </xf>
    <xf numFmtId="333" fontId="253" fillId="54" borderId="60" xfId="4261" applyNumberFormat="1" applyFont="1" applyFill="1" applyBorder="1" applyAlignment="1">
      <alignment horizontal="center" vertical="center" wrapText="1"/>
    </xf>
    <xf numFmtId="333" fontId="168" fillId="54" borderId="60" xfId="4261" applyNumberFormat="1" applyFont="1" applyFill="1" applyBorder="1" applyAlignment="1">
      <alignment horizontal="right" vertical="center" wrapText="1"/>
    </xf>
    <xf numFmtId="333" fontId="168" fillId="54" borderId="60" xfId="4261" applyNumberFormat="1" applyFont="1" applyFill="1" applyBorder="1" applyAlignment="1">
      <alignment horizontal="center" vertical="center" wrapText="1"/>
    </xf>
    <xf numFmtId="169" fontId="168" fillId="54" borderId="60" xfId="2700" applyNumberFormat="1" applyFont="1" applyFill="1" applyBorder="1" applyAlignment="1">
      <alignment horizontal="right" vertical="center" wrapText="1"/>
    </xf>
    <xf numFmtId="169" fontId="253" fillId="54" borderId="60" xfId="2700" applyNumberFormat="1" applyFont="1" applyFill="1" applyBorder="1" applyAlignment="1">
      <alignment horizontal="right" vertical="center" wrapText="1"/>
    </xf>
    <xf numFmtId="0" fontId="0" fillId="54" borderId="0" xfId="0" applyFill="1"/>
    <xf numFmtId="0" fontId="0" fillId="54" borderId="0" xfId="0" applyFill="1" applyAlignment="1">
      <alignment horizontal="center"/>
    </xf>
    <xf numFmtId="0" fontId="247" fillId="0" borderId="60" xfId="0" applyFont="1" applyFill="1" applyBorder="1" applyAlignment="1">
      <alignment horizontal="center" vertical="center" wrapText="1"/>
    </xf>
    <xf numFmtId="333" fontId="247" fillId="0" borderId="60" xfId="4261" applyNumberFormat="1" applyFont="1" applyFill="1" applyBorder="1" applyAlignment="1">
      <alignment horizontal="right" vertical="center" wrapText="1"/>
    </xf>
    <xf numFmtId="0" fontId="54" fillId="0" borderId="60" xfId="0" applyFont="1" applyFill="1" applyBorder="1" applyAlignment="1">
      <alignment horizontal="center" vertical="center" wrapText="1"/>
    </xf>
    <xf numFmtId="333" fontId="54" fillId="0" borderId="60" xfId="4261" applyNumberFormat="1" applyFont="1" applyFill="1" applyBorder="1" applyAlignment="1">
      <alignment horizontal="center" vertical="center" wrapText="1"/>
    </xf>
    <xf numFmtId="240" fontId="54" fillId="0" borderId="60" xfId="4261" applyNumberFormat="1" applyFont="1" applyFill="1" applyBorder="1" applyAlignment="1">
      <alignment horizontal="center" vertical="center" wrapText="1"/>
    </xf>
    <xf numFmtId="0" fontId="54" fillId="0" borderId="60" xfId="0" quotePrefix="1" applyFont="1" applyFill="1" applyBorder="1" applyAlignment="1">
      <alignment horizontal="center" vertical="center" wrapText="1"/>
    </xf>
    <xf numFmtId="0" fontId="54" fillId="0" borderId="60" xfId="0" applyFont="1" applyFill="1" applyBorder="1" applyAlignment="1">
      <alignment vertical="center" wrapText="1"/>
    </xf>
    <xf numFmtId="333" fontId="54" fillId="0" borderId="60" xfId="4261" applyNumberFormat="1" applyFont="1" applyFill="1" applyBorder="1" applyAlignment="1">
      <alignment horizontal="right" vertical="center" wrapText="1"/>
    </xf>
    <xf numFmtId="0" fontId="54" fillId="0" borderId="0" xfId="0" applyFont="1" applyFill="1"/>
    <xf numFmtId="240" fontId="54" fillId="0" borderId="60" xfId="4261" applyNumberFormat="1" applyFont="1" applyFill="1" applyBorder="1" applyAlignment="1">
      <alignment horizontal="left" vertical="center" wrapText="1"/>
    </xf>
    <xf numFmtId="240" fontId="54" fillId="0" borderId="0" xfId="4261" applyNumberFormat="1" applyFont="1" applyFill="1"/>
    <xf numFmtId="0" fontId="247" fillId="0" borderId="0" xfId="0" applyFont="1" applyFill="1"/>
    <xf numFmtId="0" fontId="247" fillId="0" borderId="60" xfId="0" quotePrefix="1" applyFont="1" applyFill="1" applyBorder="1" applyAlignment="1">
      <alignment horizontal="center" vertical="center" wrapText="1"/>
    </xf>
    <xf numFmtId="0" fontId="247" fillId="0" borderId="60" xfId="0" applyFont="1" applyFill="1" applyBorder="1" applyAlignment="1">
      <alignment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0" fontId="247" fillId="53" borderId="60" xfId="0" applyFont="1" applyFill="1" applyBorder="1" applyAlignment="1">
      <alignment horizontal="center" vertical="center" wrapText="1"/>
    </xf>
    <xf numFmtId="333" fontId="250" fillId="52" borderId="60" xfId="4261" applyNumberFormat="1" applyFont="1" applyFill="1" applyBorder="1" applyAlignment="1">
      <alignment horizontal="right" vertical="center" wrapText="1"/>
    </xf>
    <xf numFmtId="334" fontId="249" fillId="52" borderId="0" xfId="0" applyNumberFormat="1" applyFont="1" applyFill="1"/>
    <xf numFmtId="335" fontId="54" fillId="52" borderId="0" xfId="0" applyNumberFormat="1" applyFont="1" applyFill="1"/>
    <xf numFmtId="0" fontId="253" fillId="0" borderId="60" xfId="2700" applyFont="1" applyFill="1" applyBorder="1" applyAlignment="1">
      <alignment horizontal="center" vertical="center"/>
    </xf>
    <xf numFmtId="0" fontId="253" fillId="0" borderId="60" xfId="2700" applyFont="1" applyFill="1" applyBorder="1" applyAlignment="1">
      <alignment horizontal="center" vertical="center" wrapText="1"/>
    </xf>
    <xf numFmtId="0" fontId="254" fillId="0" borderId="60" xfId="2700" applyFont="1" applyFill="1" applyBorder="1" applyAlignment="1">
      <alignment horizontal="center" vertical="center" wrapText="1"/>
    </xf>
    <xf numFmtId="333" fontId="253" fillId="0" borderId="60" xfId="4261" applyNumberFormat="1" applyFont="1" applyFill="1" applyBorder="1" applyAlignment="1">
      <alignment horizontal="right" vertical="center" wrapText="1"/>
    </xf>
    <xf numFmtId="169" fontId="253" fillId="0" borderId="60" xfId="2700" applyNumberFormat="1" applyFont="1" applyFill="1" applyBorder="1" applyAlignment="1">
      <alignment horizontal="right" vertical="center" wrapText="1"/>
    </xf>
    <xf numFmtId="333" fontId="253" fillId="0" borderId="60" xfId="4261" applyNumberFormat="1" applyFont="1" applyFill="1" applyBorder="1" applyAlignment="1">
      <alignment horizontal="center" vertical="center" wrapText="1"/>
    </xf>
    <xf numFmtId="333" fontId="168" fillId="0" borderId="60" xfId="4261" applyNumberFormat="1" applyFont="1" applyFill="1" applyBorder="1" applyAlignment="1">
      <alignment horizontal="right" vertical="center" wrapText="1"/>
    </xf>
    <xf numFmtId="333" fontId="168" fillId="0" borderId="60" xfId="4261" applyNumberFormat="1" applyFont="1" applyFill="1" applyBorder="1" applyAlignment="1">
      <alignment horizontal="center" vertical="center" wrapText="1"/>
    </xf>
    <xf numFmtId="169" fontId="168" fillId="0" borderId="60" xfId="2700" applyNumberFormat="1" applyFont="1" applyFill="1" applyBorder="1" applyAlignment="1">
      <alignment horizontal="right" vertical="center" wrapText="1"/>
    </xf>
    <xf numFmtId="0" fontId="0" fillId="0" borderId="0" xfId="0" applyFill="1" applyAlignment="1">
      <alignment horizontal="center"/>
    </xf>
    <xf numFmtId="0" fontId="255" fillId="0" borderId="60" xfId="0" applyFont="1" applyFill="1" applyBorder="1" applyAlignment="1">
      <alignment vertical="center" wrapText="1"/>
    </xf>
    <xf numFmtId="333" fontId="247" fillId="0" borderId="60" xfId="4261" applyNumberFormat="1" applyFont="1" applyFill="1" applyBorder="1" applyAlignment="1">
      <alignment horizontal="center" vertical="center" wrapText="1"/>
    </xf>
    <xf numFmtId="3" fontId="54" fillId="0" borderId="60" xfId="4261"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242" fillId="0" borderId="0" xfId="0" applyFont="1" applyAlignment="1">
      <alignment horizontal="center"/>
    </xf>
    <xf numFmtId="0" fontId="243" fillId="0" borderId="2" xfId="0" applyFont="1" applyBorder="1" applyAlignment="1">
      <alignment horizontal="right"/>
    </xf>
    <xf numFmtId="0" fontId="244" fillId="0" borderId="0" xfId="0" applyFont="1" applyAlignment="1">
      <alignment horizontal="center"/>
    </xf>
    <xf numFmtId="0" fontId="243" fillId="0" borderId="60" xfId="0" applyFont="1" applyBorder="1" applyAlignment="1">
      <alignment horizontal="center" vertical="center" wrapText="1"/>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3" fontId="18"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0" fontId="19" fillId="0" borderId="1" xfId="2" applyFont="1" applyBorder="1"/>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253" fillId="53" borderId="60" xfId="2700" applyFont="1" applyFill="1" applyBorder="1" applyAlignment="1">
      <alignment horizontal="center" vertical="center" wrapText="1"/>
    </xf>
    <xf numFmtId="0" fontId="253" fillId="53" borderId="63" xfId="2700" applyFont="1" applyFill="1" applyBorder="1" applyAlignment="1">
      <alignment horizontal="center" vertical="center" wrapText="1"/>
    </xf>
    <xf numFmtId="0" fontId="253" fillId="53" borderId="65" xfId="2700" applyFont="1" applyFill="1" applyBorder="1" applyAlignment="1">
      <alignment horizontal="center" vertical="center" wrapText="1"/>
    </xf>
    <xf numFmtId="0" fontId="253" fillId="53" borderId="60" xfId="2700" applyFont="1" applyFill="1" applyBorder="1" applyAlignment="1">
      <alignment horizontal="center" vertical="center"/>
    </xf>
    <xf numFmtId="0" fontId="253" fillId="52" borderId="0" xfId="2700" applyFont="1" applyFill="1" applyAlignment="1">
      <alignment horizontal="right" vertical="center"/>
    </xf>
    <xf numFmtId="0" fontId="253" fillId="52" borderId="0" xfId="2700" applyFont="1" applyFill="1" applyBorder="1" applyAlignment="1">
      <alignment horizontal="center" vertical="center" wrapText="1"/>
    </xf>
    <xf numFmtId="0" fontId="25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1" fillId="52" borderId="2" xfId="2700" applyFont="1" applyFill="1" applyBorder="1" applyAlignment="1">
      <alignment horizontal="right" vertical="center"/>
    </xf>
    <xf numFmtId="0" fontId="253" fillId="52" borderId="60" xfId="2700" applyFont="1" applyFill="1" applyBorder="1" applyAlignment="1">
      <alignment horizontal="center" vertical="center" wrapText="1"/>
    </xf>
    <xf numFmtId="0" fontId="253" fillId="54" borderId="60" xfId="2700" applyFont="1" applyFill="1" applyBorder="1" applyAlignment="1">
      <alignment horizontal="center" vertical="center" wrapText="1"/>
    </xf>
    <xf numFmtId="0" fontId="253" fillId="54" borderId="63" xfId="2700" applyFont="1" applyFill="1" applyBorder="1" applyAlignment="1">
      <alignment horizontal="center" vertical="center" wrapText="1"/>
    </xf>
    <xf numFmtId="0" fontId="253" fillId="54" borderId="65" xfId="2700" applyFont="1" applyFill="1" applyBorder="1" applyAlignment="1">
      <alignment horizontal="center" vertical="center" wrapText="1"/>
    </xf>
    <xf numFmtId="0" fontId="253" fillId="54" borderId="60" xfId="2700" applyFont="1" applyFill="1" applyBorder="1" applyAlignment="1">
      <alignment horizontal="center" vertical="center"/>
    </xf>
    <xf numFmtId="0" fontId="253" fillId="0" borderId="60" xfId="2700" applyFont="1" applyFill="1" applyBorder="1" applyAlignment="1">
      <alignment horizontal="center" vertical="center" wrapText="1"/>
    </xf>
    <xf numFmtId="0" fontId="253" fillId="0" borderId="63" xfId="2700" applyFont="1" applyFill="1" applyBorder="1" applyAlignment="1">
      <alignment horizontal="center" vertical="center" wrapText="1"/>
    </xf>
    <xf numFmtId="0" fontId="253" fillId="0" borderId="65" xfId="2700" applyFont="1" applyFill="1" applyBorder="1" applyAlignment="1">
      <alignment horizontal="center" vertical="center" wrapText="1"/>
    </xf>
    <xf numFmtId="0" fontId="253" fillId="0" borderId="60" xfId="2700" applyFont="1" applyFill="1" applyBorder="1" applyAlignment="1">
      <alignment horizontal="center" vertical="center"/>
    </xf>
    <xf numFmtId="0" fontId="247" fillId="53" borderId="63" xfId="0" applyFont="1" applyFill="1" applyBorder="1" applyAlignment="1">
      <alignment horizontal="center" vertical="center" wrapText="1"/>
    </xf>
    <xf numFmtId="0" fontId="0" fillId="53" borderId="65" xfId="0" applyFont="1" applyFill="1" applyBorder="1"/>
    <xf numFmtId="0" fontId="0" fillId="53" borderId="64" xfId="0" applyFont="1" applyFill="1" applyBorder="1"/>
    <xf numFmtId="0" fontId="247" fillId="53" borderId="60" xfId="0" applyFont="1" applyFill="1" applyBorder="1" applyAlignment="1">
      <alignment horizontal="center" vertical="center" wrapText="1"/>
    </xf>
    <xf numFmtId="0" fontId="247" fillId="53" borderId="62" xfId="0" applyFont="1" applyFill="1" applyBorder="1" applyAlignment="1">
      <alignment horizontal="center" vertical="center" wrapText="1"/>
    </xf>
    <xf numFmtId="0" fontId="247" fillId="53" borderId="8"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4" borderId="63" xfId="0" applyFont="1" applyFill="1" applyBorder="1" applyAlignment="1">
      <alignment horizontal="center" vertical="center" wrapText="1"/>
    </xf>
    <xf numFmtId="0" fontId="0" fillId="54" borderId="65" xfId="0" applyFont="1" applyFill="1" applyBorder="1"/>
    <xf numFmtId="0" fontId="0" fillId="54" borderId="64" xfId="0" applyFont="1" applyFill="1" applyBorder="1"/>
    <xf numFmtId="0" fontId="247" fillId="54" borderId="60" xfId="0" applyFont="1" applyFill="1" applyBorder="1" applyAlignment="1">
      <alignment horizontal="center" vertical="center" wrapText="1"/>
    </xf>
    <xf numFmtId="0" fontId="247" fillId="54" borderId="62" xfId="0" applyFont="1" applyFill="1" applyBorder="1" applyAlignment="1">
      <alignment horizontal="center" vertical="center" wrapText="1"/>
    </xf>
    <xf numFmtId="0" fontId="247" fillId="54" borderId="8" xfId="0" applyFont="1" applyFill="1" applyBorder="1" applyAlignment="1">
      <alignment horizontal="center" vertical="center" wrapText="1"/>
    </xf>
    <xf numFmtId="0" fontId="247" fillId="54" borderId="7" xfId="0"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wrapText="1"/>
    </xf>
    <xf numFmtId="0" fontId="247" fillId="52" borderId="63" xfId="0" applyFont="1" applyFill="1" applyBorder="1" applyAlignment="1">
      <alignment horizontal="center" vertical="center" wrapText="1"/>
    </xf>
    <xf numFmtId="0" fontId="0" fillId="52" borderId="65" xfId="0" applyFont="1" applyFill="1" applyBorder="1"/>
    <xf numFmtId="0" fontId="0" fillId="52" borderId="64" xfId="0" applyFont="1" applyFill="1" applyBorder="1"/>
    <xf numFmtId="0" fontId="247" fillId="52" borderId="60"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4" fillId="0" borderId="0" xfId="0" applyFont="1" applyAlignment="1">
      <alignment horizontal="center" vertical="center" wrapText="1"/>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3"/>
  <cols>
    <col min="1" max="1" width="6" customWidth="1"/>
    <col min="2" max="2" width="40.77734375" bestFit="1" customWidth="1"/>
    <col min="3" max="3" width="8.44140625" customWidth="1"/>
    <col min="4" max="40" width="7.77734375" customWidth="1"/>
  </cols>
  <sheetData>
    <row r="1" spans="1:40" s="14" customFormat="1" ht="22" customHeight="1">
      <c r="A1" s="264" t="s">
        <v>103</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row>
    <row r="2" spans="1:40" ht="22" customHeight="1">
      <c r="A2" s="266" t="s">
        <v>72</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row>
    <row r="3" spans="1:40" ht="22" customHeight="1">
      <c r="A3" s="264" t="s">
        <v>230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row>
    <row r="4" spans="1:40" ht="22" customHeight="1">
      <c r="A4" s="266" t="s">
        <v>129</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row>
    <row r="5" spans="1:40" ht="22" customHeight="1">
      <c r="A5" s="265" t="s">
        <v>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row>
    <row r="6" spans="1:40" ht="38.25" customHeight="1">
      <c r="A6" s="261" t="s">
        <v>1</v>
      </c>
      <c r="B6" s="261" t="s">
        <v>2</v>
      </c>
      <c r="C6" s="261" t="s">
        <v>4</v>
      </c>
      <c r="D6" s="258" t="s">
        <v>87</v>
      </c>
      <c r="E6" s="259"/>
      <c r="F6" s="260"/>
      <c r="G6" s="258" t="s">
        <v>5</v>
      </c>
      <c r="H6" s="259"/>
      <c r="I6" s="259"/>
      <c r="J6" s="259"/>
      <c r="K6" s="259"/>
      <c r="L6" s="259"/>
      <c r="M6" s="259"/>
      <c r="N6" s="259"/>
      <c r="O6" s="259"/>
      <c r="P6" s="259"/>
      <c r="Q6" s="259"/>
      <c r="R6" s="259"/>
      <c r="S6" s="259"/>
      <c r="T6" s="259"/>
      <c r="U6" s="260"/>
      <c r="V6" s="258" t="s">
        <v>76</v>
      </c>
      <c r="W6" s="259"/>
      <c r="X6" s="259"/>
      <c r="Y6" s="259"/>
      <c r="Z6" s="259"/>
      <c r="AA6" s="259"/>
      <c r="AB6" s="259"/>
      <c r="AC6" s="259"/>
      <c r="AD6" s="259"/>
      <c r="AE6" s="259"/>
      <c r="AF6" s="259"/>
      <c r="AG6" s="259"/>
      <c r="AH6" s="259"/>
      <c r="AI6" s="259"/>
      <c r="AJ6" s="259"/>
      <c r="AK6" s="259"/>
      <c r="AL6" s="259"/>
      <c r="AM6" s="260"/>
      <c r="AN6" s="261" t="s">
        <v>3</v>
      </c>
    </row>
    <row r="7" spans="1:40" ht="29.25" customHeight="1">
      <c r="A7" s="262"/>
      <c r="B7" s="262"/>
      <c r="C7" s="262"/>
      <c r="D7" s="261" t="s">
        <v>27</v>
      </c>
      <c r="E7" s="258" t="s">
        <v>28</v>
      </c>
      <c r="F7" s="260"/>
      <c r="G7" s="258" t="s">
        <v>88</v>
      </c>
      <c r="H7" s="259"/>
      <c r="I7" s="260"/>
      <c r="J7" s="258" t="s">
        <v>89</v>
      </c>
      <c r="K7" s="259"/>
      <c r="L7" s="260"/>
      <c r="M7" s="258" t="s">
        <v>90</v>
      </c>
      <c r="N7" s="259"/>
      <c r="O7" s="260"/>
      <c r="P7" s="258" t="s">
        <v>91</v>
      </c>
      <c r="Q7" s="259"/>
      <c r="R7" s="260"/>
      <c r="S7" s="258" t="s">
        <v>92</v>
      </c>
      <c r="T7" s="259"/>
      <c r="U7" s="260"/>
      <c r="V7" s="258" t="s">
        <v>27</v>
      </c>
      <c r="W7" s="259"/>
      <c r="X7" s="260"/>
      <c r="Y7" s="258" t="s">
        <v>5</v>
      </c>
      <c r="Z7" s="259"/>
      <c r="AA7" s="259"/>
      <c r="AB7" s="259"/>
      <c r="AC7" s="259"/>
      <c r="AD7" s="259"/>
      <c r="AE7" s="259"/>
      <c r="AF7" s="259"/>
      <c r="AG7" s="259"/>
      <c r="AH7" s="259"/>
      <c r="AI7" s="259"/>
      <c r="AJ7" s="259"/>
      <c r="AK7" s="259"/>
      <c r="AL7" s="259"/>
      <c r="AM7" s="260"/>
      <c r="AN7" s="262"/>
    </row>
    <row r="8" spans="1:40" ht="31.5" customHeight="1">
      <c r="A8" s="262"/>
      <c r="B8" s="262"/>
      <c r="C8" s="262"/>
      <c r="D8" s="262"/>
      <c r="E8" s="261" t="s">
        <v>6</v>
      </c>
      <c r="F8" s="261" t="s">
        <v>7</v>
      </c>
      <c r="G8" s="261" t="s">
        <v>27</v>
      </c>
      <c r="H8" s="258" t="s">
        <v>28</v>
      </c>
      <c r="I8" s="260"/>
      <c r="J8" s="261" t="s">
        <v>27</v>
      </c>
      <c r="K8" s="258" t="s">
        <v>28</v>
      </c>
      <c r="L8" s="260"/>
      <c r="M8" s="261" t="s">
        <v>27</v>
      </c>
      <c r="N8" s="258" t="s">
        <v>28</v>
      </c>
      <c r="O8" s="260"/>
      <c r="P8" s="261" t="s">
        <v>27</v>
      </c>
      <c r="Q8" s="258" t="s">
        <v>28</v>
      </c>
      <c r="R8" s="260"/>
      <c r="S8" s="261" t="s">
        <v>27</v>
      </c>
      <c r="T8" s="258" t="s">
        <v>28</v>
      </c>
      <c r="U8" s="260"/>
      <c r="V8" s="261" t="s">
        <v>27</v>
      </c>
      <c r="W8" s="258" t="s">
        <v>28</v>
      </c>
      <c r="X8" s="260"/>
      <c r="Y8" s="258" t="s">
        <v>88</v>
      </c>
      <c r="Z8" s="259"/>
      <c r="AA8" s="260"/>
      <c r="AB8" s="258" t="s">
        <v>89</v>
      </c>
      <c r="AC8" s="259"/>
      <c r="AD8" s="260"/>
      <c r="AE8" s="258" t="s">
        <v>90</v>
      </c>
      <c r="AF8" s="259"/>
      <c r="AG8" s="260"/>
      <c r="AH8" s="258" t="s">
        <v>93</v>
      </c>
      <c r="AI8" s="259"/>
      <c r="AJ8" s="260"/>
      <c r="AK8" s="258" t="s">
        <v>94</v>
      </c>
      <c r="AL8" s="259"/>
      <c r="AM8" s="260"/>
      <c r="AN8" s="262"/>
    </row>
    <row r="9" spans="1:40" ht="22" customHeight="1">
      <c r="A9" s="262"/>
      <c r="B9" s="262"/>
      <c r="C9" s="262"/>
      <c r="D9" s="262"/>
      <c r="E9" s="262"/>
      <c r="F9" s="262"/>
      <c r="G9" s="262"/>
      <c r="H9" s="261" t="s">
        <v>6</v>
      </c>
      <c r="I9" s="261" t="s">
        <v>7</v>
      </c>
      <c r="J9" s="262"/>
      <c r="K9" s="261" t="s">
        <v>6</v>
      </c>
      <c r="L9" s="261" t="s">
        <v>7</v>
      </c>
      <c r="M9" s="262"/>
      <c r="N9" s="261" t="s">
        <v>6</v>
      </c>
      <c r="O9" s="261" t="s">
        <v>7</v>
      </c>
      <c r="P9" s="262"/>
      <c r="Q9" s="261" t="s">
        <v>6</v>
      </c>
      <c r="R9" s="261" t="s">
        <v>7</v>
      </c>
      <c r="S9" s="262"/>
      <c r="T9" s="261" t="s">
        <v>6</v>
      </c>
      <c r="U9" s="261" t="s">
        <v>7</v>
      </c>
      <c r="V9" s="262"/>
      <c r="W9" s="261" t="s">
        <v>6</v>
      </c>
      <c r="X9" s="261" t="s">
        <v>7</v>
      </c>
      <c r="Y9" s="261" t="s">
        <v>27</v>
      </c>
      <c r="Z9" s="258" t="s">
        <v>28</v>
      </c>
      <c r="AA9" s="260"/>
      <c r="AB9" s="261" t="s">
        <v>27</v>
      </c>
      <c r="AC9" s="258" t="s">
        <v>28</v>
      </c>
      <c r="AD9" s="260"/>
      <c r="AE9" s="261" t="s">
        <v>27</v>
      </c>
      <c r="AF9" s="258" t="s">
        <v>28</v>
      </c>
      <c r="AG9" s="260"/>
      <c r="AH9" s="261" t="s">
        <v>27</v>
      </c>
      <c r="AI9" s="258" t="s">
        <v>28</v>
      </c>
      <c r="AJ9" s="260"/>
      <c r="AK9" s="261" t="s">
        <v>27</v>
      </c>
      <c r="AL9" s="258" t="s">
        <v>28</v>
      </c>
      <c r="AM9" s="260"/>
      <c r="AN9" s="262"/>
    </row>
    <row r="10" spans="1:40" ht="30.75" customHeight="1">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1" t="s">
        <v>6</v>
      </c>
      <c r="AA10" s="1" t="s">
        <v>7</v>
      </c>
      <c r="AB10" s="263"/>
      <c r="AC10" s="1" t="s">
        <v>6</v>
      </c>
      <c r="AD10" s="1" t="s">
        <v>7</v>
      </c>
      <c r="AE10" s="263"/>
      <c r="AF10" s="1" t="s">
        <v>6</v>
      </c>
      <c r="AG10" s="1" t="s">
        <v>7</v>
      </c>
      <c r="AH10" s="263"/>
      <c r="AI10" s="1" t="s">
        <v>6</v>
      </c>
      <c r="AJ10" s="1" t="s">
        <v>7</v>
      </c>
      <c r="AK10" s="263"/>
      <c r="AL10" s="1" t="s">
        <v>6</v>
      </c>
      <c r="AM10" s="1" t="s">
        <v>7</v>
      </c>
      <c r="AN10" s="263"/>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A3:AN3"/>
    <mergeCell ref="A5:AN5"/>
    <mergeCell ref="A2:AN2"/>
    <mergeCell ref="A1:AN1"/>
    <mergeCell ref="A4:AN4"/>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AE8:AG8"/>
    <mergeCell ref="AE9:AE10"/>
    <mergeCell ref="AF9:AG9"/>
    <mergeCell ref="V7:X7"/>
    <mergeCell ref="V8:V10"/>
    <mergeCell ref="Y8:AA8"/>
    <mergeCell ref="Y9:Y10"/>
    <mergeCell ref="Z9:AA9"/>
    <mergeCell ref="Y7:AM7"/>
    <mergeCell ref="G8:G10"/>
    <mergeCell ref="H9:H10"/>
    <mergeCell ref="H8:I8"/>
    <mergeCell ref="K8:L8"/>
    <mergeCell ref="N8:O8"/>
    <mergeCell ref="I9:I10"/>
    <mergeCell ref="J8:J10"/>
    <mergeCell ref="K9:K10"/>
    <mergeCell ref="L9:L10"/>
    <mergeCell ref="S7:U7"/>
    <mergeCell ref="G6:U6"/>
    <mergeCell ref="D6:F6"/>
    <mergeCell ref="G7:I7"/>
    <mergeCell ref="J7:L7"/>
    <mergeCell ref="M7:O7"/>
    <mergeCell ref="P7:R7"/>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3"/>
  <cols>
    <col min="1" max="1" width="6.109375" customWidth="1"/>
    <col min="2" max="2" width="54.6640625" customWidth="1"/>
    <col min="8" max="8" width="10.33203125" customWidth="1"/>
  </cols>
  <sheetData>
    <row r="1" spans="1:19" s="14" customFormat="1" ht="17.5">
      <c r="A1" s="272" t="s">
        <v>181</v>
      </c>
      <c r="B1" s="272"/>
      <c r="C1" s="272"/>
      <c r="D1" s="272"/>
      <c r="E1" s="272"/>
      <c r="F1" s="272"/>
      <c r="G1" s="272"/>
      <c r="H1" s="272"/>
      <c r="I1" s="272"/>
      <c r="J1" s="272"/>
      <c r="K1" s="272"/>
      <c r="L1" s="272"/>
      <c r="M1" s="272"/>
      <c r="N1" s="272"/>
      <c r="O1" s="272"/>
      <c r="P1" s="272"/>
      <c r="Q1" s="272"/>
      <c r="R1" s="272"/>
      <c r="S1" s="272"/>
    </row>
    <row r="2" spans="1:19" s="14" customFormat="1" ht="18">
      <c r="A2" s="273" t="s">
        <v>72</v>
      </c>
      <c r="B2" s="273"/>
      <c r="C2" s="273"/>
      <c r="D2" s="273"/>
      <c r="E2" s="273"/>
      <c r="F2" s="273"/>
      <c r="G2" s="273"/>
      <c r="H2" s="273"/>
      <c r="I2" s="273"/>
      <c r="J2" s="273"/>
      <c r="K2" s="273"/>
      <c r="L2" s="273"/>
      <c r="M2" s="273"/>
      <c r="N2" s="273"/>
      <c r="O2" s="273"/>
      <c r="P2" s="273"/>
      <c r="Q2" s="273"/>
      <c r="R2" s="273"/>
      <c r="S2" s="273"/>
    </row>
    <row r="3" spans="1:19" ht="44.25" customHeight="1">
      <c r="A3" s="363" t="s">
        <v>235</v>
      </c>
      <c r="B3" s="363"/>
      <c r="C3" s="363"/>
      <c r="D3" s="363"/>
      <c r="E3" s="363"/>
      <c r="F3" s="363"/>
      <c r="G3" s="363"/>
      <c r="H3" s="363"/>
      <c r="I3" s="363"/>
      <c r="J3" s="363"/>
      <c r="K3" s="363"/>
      <c r="L3" s="363"/>
      <c r="M3" s="363"/>
      <c r="N3" s="363"/>
      <c r="O3" s="363"/>
      <c r="P3" s="363"/>
      <c r="Q3" s="363"/>
      <c r="R3" s="363"/>
      <c r="S3" s="363"/>
    </row>
    <row r="4" spans="1:19" ht="27" customHeight="1">
      <c r="A4" s="365" t="e">
        <f>#REF!</f>
        <v>#REF!</v>
      </c>
      <c r="B4" s="365"/>
      <c r="C4" s="365"/>
      <c r="D4" s="365"/>
      <c r="E4" s="365"/>
      <c r="F4" s="365"/>
      <c r="G4" s="365"/>
      <c r="H4" s="365"/>
      <c r="I4" s="365"/>
      <c r="J4" s="365"/>
      <c r="K4" s="365"/>
      <c r="L4" s="365"/>
      <c r="M4" s="365"/>
      <c r="N4" s="365"/>
      <c r="O4" s="365"/>
      <c r="P4" s="365"/>
      <c r="Q4" s="365"/>
      <c r="R4" s="365"/>
      <c r="S4" s="365"/>
    </row>
    <row r="5" spans="1:19" ht="26.25" customHeight="1">
      <c r="A5" s="364" t="s">
        <v>0</v>
      </c>
      <c r="B5" s="364"/>
      <c r="C5" s="364"/>
      <c r="D5" s="364"/>
      <c r="E5" s="364"/>
      <c r="F5" s="364"/>
      <c r="G5" s="364"/>
      <c r="H5" s="364"/>
      <c r="I5" s="364"/>
      <c r="J5" s="364"/>
      <c r="K5" s="364"/>
      <c r="L5" s="364"/>
      <c r="M5" s="364"/>
      <c r="N5" s="364"/>
      <c r="O5" s="364"/>
      <c r="P5" s="364"/>
      <c r="Q5" s="364"/>
      <c r="R5" s="364"/>
      <c r="S5" s="364"/>
    </row>
    <row r="6" spans="1:19" s="14" customFormat="1" ht="39.75" customHeight="1">
      <c r="A6" s="360" t="s">
        <v>1</v>
      </c>
      <c r="B6" s="360" t="s">
        <v>21</v>
      </c>
      <c r="C6" s="360" t="s">
        <v>22</v>
      </c>
      <c r="D6" s="360" t="s">
        <v>37</v>
      </c>
      <c r="E6" s="360" t="s">
        <v>38</v>
      </c>
      <c r="F6" s="357" t="s">
        <v>23</v>
      </c>
      <c r="G6" s="359"/>
      <c r="H6" s="358"/>
      <c r="I6" s="357" t="s">
        <v>40</v>
      </c>
      <c r="J6" s="358"/>
      <c r="K6" s="357" t="s">
        <v>14</v>
      </c>
      <c r="L6" s="359"/>
      <c r="M6" s="359"/>
      <c r="N6" s="359"/>
      <c r="O6" s="359"/>
      <c r="P6" s="359"/>
      <c r="Q6" s="359"/>
      <c r="R6" s="358"/>
      <c r="S6" s="360" t="s">
        <v>3</v>
      </c>
    </row>
    <row r="7" spans="1:19" s="14" customFormat="1" ht="25" customHeight="1">
      <c r="A7" s="361"/>
      <c r="B7" s="361"/>
      <c r="C7" s="361"/>
      <c r="D7" s="361"/>
      <c r="E7" s="361"/>
      <c r="F7" s="360" t="s">
        <v>24</v>
      </c>
      <c r="G7" s="357" t="s">
        <v>25</v>
      </c>
      <c r="H7" s="359"/>
      <c r="I7" s="360" t="s">
        <v>26</v>
      </c>
      <c r="J7" s="360" t="s">
        <v>67</v>
      </c>
      <c r="K7" s="357" t="s">
        <v>41</v>
      </c>
      <c r="L7" s="359"/>
      <c r="M7" s="359"/>
      <c r="N7" s="358"/>
      <c r="O7" s="357" t="s">
        <v>42</v>
      </c>
      <c r="P7" s="359"/>
      <c r="Q7" s="359"/>
      <c r="R7" s="358"/>
      <c r="S7" s="361"/>
    </row>
    <row r="8" spans="1:19" s="14" customFormat="1" ht="25" customHeight="1">
      <c r="A8" s="361"/>
      <c r="B8" s="361"/>
      <c r="C8" s="361"/>
      <c r="D8" s="361"/>
      <c r="E8" s="361"/>
      <c r="F8" s="361"/>
      <c r="G8" s="360" t="s">
        <v>26</v>
      </c>
      <c r="H8" s="360" t="s">
        <v>67</v>
      </c>
      <c r="I8" s="361"/>
      <c r="J8" s="361"/>
      <c r="K8" s="360" t="s">
        <v>26</v>
      </c>
      <c r="L8" s="357" t="s">
        <v>68</v>
      </c>
      <c r="M8" s="359"/>
      <c r="N8" s="358"/>
      <c r="O8" s="360" t="s">
        <v>26</v>
      </c>
      <c r="P8" s="357" t="s">
        <v>68</v>
      </c>
      <c r="Q8" s="359"/>
      <c r="R8" s="358"/>
      <c r="S8" s="361"/>
    </row>
    <row r="9" spans="1:19" s="14" customFormat="1" ht="25" customHeight="1">
      <c r="A9" s="361"/>
      <c r="B9" s="361"/>
      <c r="C9" s="361"/>
      <c r="D9" s="361"/>
      <c r="E9" s="361"/>
      <c r="F9" s="361"/>
      <c r="G9" s="361"/>
      <c r="H9" s="361"/>
      <c r="I9" s="361"/>
      <c r="J9" s="361"/>
      <c r="K9" s="361"/>
      <c r="L9" s="360" t="s">
        <v>27</v>
      </c>
      <c r="M9" s="357" t="s">
        <v>28</v>
      </c>
      <c r="N9" s="358"/>
      <c r="O9" s="361"/>
      <c r="P9" s="360" t="s">
        <v>27</v>
      </c>
      <c r="Q9" s="357" t="s">
        <v>28</v>
      </c>
      <c r="R9" s="358"/>
      <c r="S9" s="361"/>
    </row>
    <row r="10" spans="1:19" s="14" customFormat="1" ht="64.5" customHeight="1">
      <c r="A10" s="362"/>
      <c r="B10" s="362"/>
      <c r="C10" s="362"/>
      <c r="D10" s="362"/>
      <c r="E10" s="362"/>
      <c r="F10" s="362"/>
      <c r="G10" s="362"/>
      <c r="H10" s="362"/>
      <c r="I10" s="362"/>
      <c r="J10" s="362"/>
      <c r="K10" s="362"/>
      <c r="L10" s="362"/>
      <c r="M10" s="108" t="s">
        <v>29</v>
      </c>
      <c r="N10" s="108" t="s">
        <v>234</v>
      </c>
      <c r="O10" s="362"/>
      <c r="P10" s="362"/>
      <c r="Q10" s="108" t="s">
        <v>29</v>
      </c>
      <c r="R10" s="108" t="s">
        <v>44</v>
      </c>
      <c r="S10" s="362"/>
    </row>
    <row r="11" spans="1:19" s="14" customFormat="1" ht="2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2" customHeight="1">
      <c r="A12" s="3"/>
      <c r="B12" s="6" t="s">
        <v>8</v>
      </c>
      <c r="C12" s="4"/>
      <c r="D12" s="4"/>
      <c r="E12" s="4"/>
      <c r="F12" s="4"/>
      <c r="G12" s="4"/>
      <c r="H12" s="4"/>
      <c r="I12" s="4"/>
      <c r="J12" s="4"/>
      <c r="K12" s="4"/>
      <c r="L12" s="4"/>
      <c r="M12" s="4"/>
      <c r="N12" s="4"/>
      <c r="O12" s="4"/>
      <c r="P12" s="4"/>
      <c r="Q12" s="4"/>
      <c r="R12" s="4"/>
      <c r="S12" s="4"/>
    </row>
    <row r="13" spans="1:19" s="14" customFormat="1" ht="22" customHeight="1">
      <c r="A13" s="19" t="s">
        <v>65</v>
      </c>
      <c r="B13" s="19" t="s">
        <v>182</v>
      </c>
      <c r="C13" s="20"/>
      <c r="D13" s="20"/>
      <c r="E13" s="20"/>
      <c r="F13" s="20"/>
      <c r="G13" s="20"/>
      <c r="H13" s="20"/>
      <c r="I13" s="20"/>
      <c r="J13" s="20"/>
      <c r="K13" s="20"/>
      <c r="L13" s="20"/>
      <c r="M13" s="20"/>
      <c r="N13" s="20"/>
      <c r="O13" s="20"/>
      <c r="P13" s="20"/>
      <c r="Q13" s="20"/>
      <c r="R13" s="20"/>
      <c r="S13" s="20"/>
    </row>
    <row r="14" spans="1:19" ht="22" customHeight="1">
      <c r="A14" s="15" t="s">
        <v>19</v>
      </c>
      <c r="B14" s="15" t="s">
        <v>45</v>
      </c>
      <c r="C14" s="16"/>
      <c r="D14" s="16"/>
      <c r="E14" s="16"/>
      <c r="F14" s="16"/>
      <c r="G14" s="16"/>
      <c r="H14" s="16"/>
      <c r="I14" s="16"/>
      <c r="J14" s="16"/>
      <c r="K14" s="16"/>
      <c r="L14" s="16"/>
      <c r="M14" s="16"/>
      <c r="N14" s="16"/>
      <c r="O14" s="16"/>
      <c r="P14" s="16"/>
      <c r="Q14" s="16"/>
      <c r="R14" s="16"/>
      <c r="S14" s="16"/>
    </row>
    <row r="15" spans="1:19" ht="22" customHeight="1">
      <c r="A15" s="5">
        <v>1</v>
      </c>
      <c r="B15" s="4" t="s">
        <v>32</v>
      </c>
      <c r="C15" s="4"/>
      <c r="D15" s="4"/>
      <c r="E15" s="4"/>
      <c r="F15" s="4"/>
      <c r="G15" s="4"/>
      <c r="H15" s="4"/>
      <c r="I15" s="4"/>
      <c r="J15" s="4"/>
      <c r="K15" s="4"/>
      <c r="L15" s="4"/>
      <c r="M15" s="4"/>
      <c r="N15" s="4"/>
      <c r="O15" s="4"/>
      <c r="P15" s="4"/>
      <c r="Q15" s="4"/>
      <c r="R15" s="4"/>
      <c r="S15" s="4"/>
    </row>
    <row r="16" spans="1:19" ht="22" customHeight="1">
      <c r="A16" s="5">
        <v>2</v>
      </c>
      <c r="B16" s="4" t="s">
        <v>32</v>
      </c>
      <c r="C16" s="4"/>
      <c r="D16" s="4"/>
      <c r="E16" s="4"/>
      <c r="F16" s="4"/>
      <c r="G16" s="4"/>
      <c r="H16" s="4"/>
      <c r="I16" s="4"/>
      <c r="J16" s="4"/>
      <c r="K16" s="4"/>
      <c r="L16" s="4"/>
      <c r="M16" s="4"/>
      <c r="N16" s="4"/>
      <c r="O16" s="4"/>
      <c r="P16" s="4"/>
      <c r="Q16" s="4"/>
      <c r="R16" s="4"/>
      <c r="S16" s="4"/>
    </row>
    <row r="17" spans="1:19" ht="22" customHeight="1">
      <c r="A17" s="3" t="s">
        <v>33</v>
      </c>
      <c r="B17" s="4" t="s">
        <v>34</v>
      </c>
      <c r="C17" s="4"/>
      <c r="D17" s="4"/>
      <c r="E17" s="4"/>
      <c r="F17" s="4"/>
      <c r="G17" s="4"/>
      <c r="H17" s="4"/>
      <c r="I17" s="4"/>
      <c r="J17" s="4"/>
      <c r="K17" s="4"/>
      <c r="L17" s="4"/>
      <c r="M17" s="4"/>
      <c r="N17" s="4"/>
      <c r="O17" s="4"/>
      <c r="P17" s="4"/>
      <c r="Q17" s="4"/>
      <c r="R17" s="4"/>
      <c r="S17" s="4"/>
    </row>
    <row r="18" spans="1:19" ht="28" customHeight="1">
      <c r="A18" s="15" t="s">
        <v>20</v>
      </c>
      <c r="B18" s="15" t="s">
        <v>56</v>
      </c>
      <c r="C18" s="16"/>
      <c r="D18" s="16"/>
      <c r="E18" s="16"/>
      <c r="F18" s="16"/>
      <c r="G18" s="16"/>
      <c r="H18" s="16"/>
      <c r="I18" s="16"/>
      <c r="J18" s="16"/>
      <c r="K18" s="16"/>
      <c r="L18" s="16"/>
      <c r="M18" s="16"/>
      <c r="N18" s="16"/>
      <c r="O18" s="16"/>
      <c r="P18" s="16"/>
      <c r="Q18" s="16"/>
      <c r="R18" s="16"/>
      <c r="S18" s="16"/>
    </row>
    <row r="19" spans="1:19" ht="28" customHeight="1">
      <c r="A19" s="17" t="s">
        <v>31</v>
      </c>
      <c r="B19" s="18" t="s">
        <v>48</v>
      </c>
      <c r="C19" s="18"/>
      <c r="D19" s="18"/>
      <c r="E19" s="18"/>
      <c r="F19" s="18"/>
      <c r="G19" s="18"/>
      <c r="H19" s="18"/>
      <c r="I19" s="18"/>
      <c r="J19" s="18"/>
      <c r="K19" s="18"/>
      <c r="L19" s="18"/>
      <c r="M19" s="18"/>
      <c r="N19" s="18"/>
      <c r="O19" s="18"/>
      <c r="P19" s="18"/>
      <c r="Q19" s="18"/>
      <c r="R19" s="18"/>
      <c r="S19" s="18"/>
    </row>
    <row r="20" spans="1:19" ht="28" customHeight="1">
      <c r="A20" s="10" t="s">
        <v>9</v>
      </c>
      <c r="B20" s="11" t="s">
        <v>49</v>
      </c>
      <c r="C20" s="11"/>
      <c r="D20" s="11"/>
      <c r="E20" s="11"/>
      <c r="F20" s="11"/>
      <c r="G20" s="11"/>
      <c r="H20" s="11"/>
      <c r="I20" s="11"/>
      <c r="J20" s="11"/>
      <c r="K20" s="11"/>
      <c r="L20" s="11"/>
      <c r="M20" s="11"/>
      <c r="N20" s="11"/>
      <c r="O20" s="11"/>
      <c r="P20" s="11"/>
      <c r="Q20" s="11"/>
      <c r="R20" s="11"/>
      <c r="S20" s="11"/>
    </row>
    <row r="21" spans="1:19" ht="22" customHeight="1">
      <c r="A21" s="3">
        <v>1</v>
      </c>
      <c r="B21" s="4" t="s">
        <v>32</v>
      </c>
      <c r="C21" s="4"/>
      <c r="D21" s="4"/>
      <c r="E21" s="4"/>
      <c r="F21" s="4"/>
      <c r="G21" s="4"/>
      <c r="H21" s="4"/>
      <c r="I21" s="4"/>
      <c r="J21" s="4"/>
      <c r="K21" s="4"/>
      <c r="L21" s="4"/>
      <c r="M21" s="4"/>
      <c r="N21" s="4"/>
      <c r="O21" s="4"/>
      <c r="P21" s="4"/>
      <c r="Q21" s="4"/>
      <c r="R21" s="4"/>
      <c r="S21" s="4"/>
    </row>
    <row r="22" spans="1:19" ht="22" customHeight="1">
      <c r="A22" s="3" t="s">
        <v>33</v>
      </c>
      <c r="B22" s="4" t="s">
        <v>34</v>
      </c>
      <c r="C22" s="4"/>
      <c r="D22" s="4"/>
      <c r="E22" s="4"/>
      <c r="F22" s="4"/>
      <c r="G22" s="4"/>
      <c r="H22" s="4"/>
      <c r="I22" s="4"/>
      <c r="J22" s="4"/>
      <c r="K22" s="4"/>
      <c r="L22" s="4"/>
      <c r="M22" s="4"/>
      <c r="N22" s="4"/>
      <c r="O22" s="4"/>
      <c r="P22" s="4"/>
      <c r="Q22" s="4"/>
      <c r="R22" s="4"/>
      <c r="S22" s="4"/>
    </row>
    <row r="23" spans="1:19" ht="28" customHeight="1">
      <c r="A23" s="10" t="s">
        <v>11</v>
      </c>
      <c r="B23" s="11" t="s">
        <v>50</v>
      </c>
      <c r="C23" s="11"/>
      <c r="D23" s="11"/>
      <c r="E23" s="11"/>
      <c r="F23" s="11"/>
      <c r="G23" s="11"/>
      <c r="H23" s="11"/>
      <c r="I23" s="11"/>
      <c r="J23" s="11"/>
      <c r="K23" s="11"/>
      <c r="L23" s="11"/>
      <c r="M23" s="11"/>
      <c r="N23" s="11"/>
      <c r="O23" s="11"/>
      <c r="P23" s="11"/>
      <c r="Q23" s="11"/>
      <c r="R23" s="11"/>
      <c r="S23" s="11"/>
    </row>
    <row r="24" spans="1:19" ht="28" customHeight="1">
      <c r="A24" s="6" t="s">
        <v>60</v>
      </c>
      <c r="B24" s="9" t="s">
        <v>59</v>
      </c>
      <c r="C24" s="4"/>
      <c r="D24" s="4"/>
      <c r="E24" s="4"/>
      <c r="F24" s="4"/>
      <c r="G24" s="4"/>
      <c r="H24" s="4"/>
      <c r="I24" s="4"/>
      <c r="J24" s="4"/>
      <c r="K24" s="4"/>
      <c r="L24" s="4"/>
      <c r="M24" s="4"/>
      <c r="N24" s="4"/>
      <c r="O24" s="4"/>
      <c r="P24" s="4"/>
      <c r="Q24" s="4"/>
      <c r="R24" s="4"/>
      <c r="S24" s="4"/>
    </row>
    <row r="25" spans="1:19" ht="28" customHeight="1">
      <c r="A25" s="3">
        <v>1</v>
      </c>
      <c r="B25" s="4" t="s">
        <v>32</v>
      </c>
      <c r="C25" s="4"/>
      <c r="D25" s="4"/>
      <c r="E25" s="4"/>
      <c r="F25" s="4"/>
      <c r="G25" s="4"/>
      <c r="H25" s="4"/>
      <c r="I25" s="4"/>
      <c r="J25" s="4"/>
      <c r="K25" s="4"/>
      <c r="L25" s="4"/>
      <c r="M25" s="4"/>
      <c r="N25" s="4"/>
      <c r="O25" s="4"/>
      <c r="P25" s="4"/>
      <c r="Q25" s="4"/>
      <c r="R25" s="4"/>
      <c r="S25" s="4"/>
    </row>
    <row r="26" spans="1:19" ht="28" customHeight="1">
      <c r="A26" s="3" t="s">
        <v>33</v>
      </c>
      <c r="B26" s="4" t="s">
        <v>34</v>
      </c>
      <c r="C26" s="4"/>
      <c r="D26" s="4"/>
      <c r="E26" s="4"/>
      <c r="F26" s="4"/>
      <c r="G26" s="4"/>
      <c r="H26" s="4"/>
      <c r="I26" s="4"/>
      <c r="J26" s="4"/>
      <c r="K26" s="4"/>
      <c r="L26" s="4"/>
      <c r="M26" s="4"/>
      <c r="N26" s="4"/>
      <c r="O26" s="4"/>
      <c r="P26" s="4"/>
      <c r="Q26" s="4"/>
      <c r="R26" s="4"/>
      <c r="S26" s="4"/>
    </row>
    <row r="27" spans="1:19" ht="28" customHeight="1">
      <c r="A27" s="6" t="s">
        <v>61</v>
      </c>
      <c r="B27" s="9" t="s">
        <v>62</v>
      </c>
      <c r="C27" s="4"/>
      <c r="D27" s="4"/>
      <c r="E27" s="4"/>
      <c r="F27" s="4"/>
      <c r="G27" s="4"/>
      <c r="H27" s="4"/>
      <c r="I27" s="4"/>
      <c r="J27" s="4"/>
      <c r="K27" s="4"/>
      <c r="L27" s="4"/>
      <c r="M27" s="4"/>
      <c r="N27" s="4"/>
      <c r="O27" s="4"/>
      <c r="P27" s="4"/>
      <c r="Q27" s="4"/>
      <c r="R27" s="4"/>
      <c r="S27" s="4"/>
    </row>
    <row r="28" spans="1:19" ht="28" customHeight="1">
      <c r="A28" s="3">
        <v>1</v>
      </c>
      <c r="B28" s="4" t="s">
        <v>32</v>
      </c>
      <c r="C28" s="4"/>
      <c r="D28" s="4"/>
      <c r="E28" s="4"/>
      <c r="F28" s="4"/>
      <c r="G28" s="4"/>
      <c r="H28" s="4"/>
      <c r="I28" s="4"/>
      <c r="J28" s="4"/>
      <c r="K28" s="4"/>
      <c r="L28" s="4"/>
      <c r="M28" s="4"/>
      <c r="N28" s="4"/>
      <c r="O28" s="4"/>
      <c r="P28" s="4"/>
      <c r="Q28" s="4"/>
      <c r="R28" s="4"/>
      <c r="S28" s="4"/>
    </row>
    <row r="29" spans="1:19" ht="28" customHeight="1">
      <c r="A29" s="3" t="s">
        <v>33</v>
      </c>
      <c r="B29" s="4" t="s">
        <v>34</v>
      </c>
      <c r="C29" s="4"/>
      <c r="D29" s="4"/>
      <c r="E29" s="4"/>
      <c r="F29" s="4"/>
      <c r="G29" s="4"/>
      <c r="H29" s="4"/>
      <c r="I29" s="4"/>
      <c r="J29" s="4"/>
      <c r="K29" s="4"/>
      <c r="L29" s="4"/>
      <c r="M29" s="4"/>
      <c r="N29" s="4"/>
      <c r="O29" s="4"/>
      <c r="P29" s="4"/>
      <c r="Q29" s="4"/>
      <c r="R29" s="4"/>
      <c r="S29" s="4"/>
    </row>
    <row r="30" spans="1:19" ht="28" customHeight="1">
      <c r="A30" s="10" t="s">
        <v>36</v>
      </c>
      <c r="B30" s="12" t="s">
        <v>51</v>
      </c>
      <c r="C30" s="11"/>
      <c r="D30" s="11"/>
      <c r="E30" s="11"/>
      <c r="F30" s="11"/>
      <c r="G30" s="11"/>
      <c r="H30" s="11"/>
      <c r="I30" s="11"/>
      <c r="J30" s="11"/>
      <c r="K30" s="11"/>
      <c r="L30" s="11"/>
      <c r="M30" s="11"/>
      <c r="N30" s="11"/>
      <c r="O30" s="11"/>
      <c r="P30" s="11"/>
      <c r="Q30" s="11"/>
      <c r="R30" s="11"/>
      <c r="S30" s="11"/>
    </row>
    <row r="31" spans="1:19" ht="28" customHeight="1">
      <c r="A31" s="6" t="s">
        <v>63</v>
      </c>
      <c r="B31" s="9" t="s">
        <v>58</v>
      </c>
      <c r="C31" s="4"/>
      <c r="D31" s="4"/>
      <c r="E31" s="4"/>
      <c r="F31" s="4"/>
      <c r="G31" s="4"/>
      <c r="H31" s="4"/>
      <c r="I31" s="4"/>
      <c r="J31" s="4"/>
      <c r="K31" s="4"/>
      <c r="L31" s="4"/>
      <c r="M31" s="4"/>
      <c r="N31" s="4"/>
      <c r="O31" s="4"/>
      <c r="P31" s="4"/>
      <c r="Q31" s="4"/>
      <c r="R31" s="4"/>
      <c r="S31" s="4"/>
    </row>
    <row r="32" spans="1:19" ht="22" customHeight="1">
      <c r="A32" s="3">
        <v>1</v>
      </c>
      <c r="B32" s="4" t="s">
        <v>32</v>
      </c>
      <c r="C32" s="4"/>
      <c r="D32" s="4"/>
      <c r="E32" s="4"/>
      <c r="F32" s="4"/>
      <c r="G32" s="4"/>
      <c r="H32" s="4"/>
      <c r="I32" s="4"/>
      <c r="J32" s="4"/>
      <c r="K32" s="4"/>
      <c r="L32" s="4"/>
      <c r="M32" s="4"/>
      <c r="N32" s="4"/>
      <c r="O32" s="4"/>
      <c r="P32" s="4"/>
      <c r="Q32" s="4"/>
      <c r="R32" s="4"/>
      <c r="S32" s="4"/>
    </row>
    <row r="33" spans="1:19" ht="22" customHeight="1">
      <c r="A33" s="3" t="s">
        <v>33</v>
      </c>
      <c r="B33" s="4" t="s">
        <v>34</v>
      </c>
      <c r="C33" s="4"/>
      <c r="D33" s="4"/>
      <c r="E33" s="4"/>
      <c r="F33" s="4"/>
      <c r="G33" s="4"/>
      <c r="H33" s="4"/>
      <c r="I33" s="4"/>
      <c r="J33" s="4"/>
      <c r="K33" s="4"/>
      <c r="L33" s="4"/>
      <c r="M33" s="4"/>
      <c r="N33" s="4"/>
      <c r="O33" s="4"/>
      <c r="P33" s="4"/>
      <c r="Q33" s="4"/>
      <c r="R33" s="4"/>
      <c r="S33" s="4"/>
    </row>
    <row r="34" spans="1:19" ht="22" customHeight="1">
      <c r="A34" s="6" t="s">
        <v>64</v>
      </c>
      <c r="B34" s="9" t="s">
        <v>57</v>
      </c>
      <c r="C34" s="4"/>
      <c r="D34" s="4"/>
      <c r="E34" s="4"/>
      <c r="F34" s="4"/>
      <c r="G34" s="4"/>
      <c r="H34" s="4"/>
      <c r="I34" s="4"/>
      <c r="J34" s="4"/>
      <c r="K34" s="4"/>
      <c r="L34" s="4"/>
      <c r="M34" s="4"/>
      <c r="N34" s="4"/>
      <c r="O34" s="4"/>
      <c r="P34" s="4"/>
      <c r="Q34" s="4"/>
      <c r="R34" s="4"/>
      <c r="S34" s="4"/>
    </row>
    <row r="35" spans="1:19" ht="22" customHeight="1">
      <c r="A35" s="3">
        <v>1</v>
      </c>
      <c r="B35" s="4" t="s">
        <v>32</v>
      </c>
      <c r="C35" s="4"/>
      <c r="D35" s="4"/>
      <c r="E35" s="4"/>
      <c r="F35" s="4"/>
      <c r="G35" s="4"/>
      <c r="H35" s="4"/>
      <c r="I35" s="4"/>
      <c r="J35" s="4"/>
      <c r="K35" s="4"/>
      <c r="L35" s="4"/>
      <c r="M35" s="4"/>
      <c r="N35" s="4"/>
      <c r="O35" s="4"/>
      <c r="P35" s="4"/>
      <c r="Q35" s="4"/>
      <c r="R35" s="4"/>
      <c r="S35" s="4"/>
    </row>
    <row r="36" spans="1:19" ht="22" customHeight="1">
      <c r="A36" s="3" t="s">
        <v>33</v>
      </c>
      <c r="B36" s="4" t="s">
        <v>34</v>
      </c>
      <c r="C36" s="4"/>
      <c r="D36" s="4"/>
      <c r="E36" s="4"/>
      <c r="F36" s="4"/>
      <c r="G36" s="4"/>
      <c r="H36" s="4"/>
      <c r="I36" s="4"/>
      <c r="J36" s="4"/>
      <c r="K36" s="4"/>
      <c r="L36" s="4"/>
      <c r="M36" s="4"/>
      <c r="N36" s="4"/>
      <c r="O36" s="4"/>
      <c r="P36" s="4"/>
      <c r="Q36" s="4"/>
      <c r="R36" s="4"/>
      <c r="S36" s="4"/>
    </row>
    <row r="37" spans="1:19" ht="28" customHeight="1">
      <c r="A37" s="17" t="s">
        <v>47</v>
      </c>
      <c r="B37" s="18" t="s">
        <v>53</v>
      </c>
      <c r="C37" s="18"/>
      <c r="D37" s="18"/>
      <c r="E37" s="18"/>
      <c r="F37" s="18"/>
      <c r="G37" s="18"/>
      <c r="H37" s="18"/>
      <c r="I37" s="18"/>
      <c r="J37" s="18"/>
      <c r="K37" s="18"/>
      <c r="L37" s="18"/>
      <c r="M37" s="18"/>
      <c r="N37" s="18"/>
      <c r="O37" s="18"/>
      <c r="P37" s="18"/>
      <c r="Q37" s="18"/>
      <c r="R37" s="18"/>
      <c r="S37" s="18"/>
    </row>
    <row r="38" spans="1:19" ht="22" customHeight="1">
      <c r="A38" s="3">
        <v>1</v>
      </c>
      <c r="B38" s="4" t="s">
        <v>32</v>
      </c>
      <c r="C38" s="4"/>
      <c r="D38" s="4"/>
      <c r="E38" s="4"/>
      <c r="F38" s="4"/>
      <c r="G38" s="4"/>
      <c r="H38" s="4"/>
      <c r="I38" s="4"/>
      <c r="J38" s="4"/>
      <c r="K38" s="4"/>
      <c r="L38" s="4"/>
      <c r="M38" s="4"/>
      <c r="N38" s="4"/>
      <c r="O38" s="4"/>
      <c r="P38" s="4"/>
      <c r="Q38" s="4"/>
      <c r="R38" s="4"/>
      <c r="S38" s="4"/>
    </row>
    <row r="39" spans="1:19" ht="22" customHeight="1">
      <c r="A39" s="3" t="s">
        <v>33</v>
      </c>
      <c r="B39" s="4" t="s">
        <v>52</v>
      </c>
      <c r="C39" s="4"/>
      <c r="D39" s="4"/>
      <c r="E39" s="4"/>
      <c r="F39" s="4"/>
      <c r="G39" s="4"/>
      <c r="H39" s="4"/>
      <c r="I39" s="4"/>
      <c r="J39" s="4"/>
      <c r="K39" s="4"/>
      <c r="L39" s="4"/>
      <c r="M39" s="4"/>
      <c r="N39" s="4"/>
      <c r="O39" s="4"/>
      <c r="P39" s="4"/>
      <c r="Q39" s="4"/>
      <c r="R39" s="4"/>
      <c r="S39" s="4"/>
    </row>
    <row r="40" spans="1:19" s="14" customFormat="1" ht="22" customHeight="1">
      <c r="A40" s="19" t="s">
        <v>70</v>
      </c>
      <c r="B40" s="19" t="s">
        <v>183</v>
      </c>
      <c r="C40" s="20"/>
      <c r="D40" s="20"/>
      <c r="E40" s="20"/>
      <c r="F40" s="20"/>
      <c r="G40" s="20"/>
      <c r="H40" s="20"/>
      <c r="I40" s="20"/>
      <c r="J40" s="20"/>
      <c r="K40" s="20"/>
      <c r="L40" s="20"/>
      <c r="M40" s="20"/>
      <c r="N40" s="20"/>
      <c r="O40" s="20"/>
      <c r="P40" s="20"/>
      <c r="Q40" s="20"/>
      <c r="R40" s="20"/>
      <c r="S40" s="20"/>
    </row>
    <row r="41" spans="1:19" ht="22" customHeight="1">
      <c r="A41" s="21"/>
      <c r="B41" s="22" t="s">
        <v>69</v>
      </c>
      <c r="C41" s="22"/>
      <c r="D41" s="22"/>
      <c r="E41" s="22"/>
      <c r="F41" s="22"/>
      <c r="G41" s="22"/>
      <c r="H41" s="22"/>
      <c r="I41" s="22"/>
      <c r="J41" s="22"/>
      <c r="K41" s="22"/>
      <c r="L41" s="22"/>
      <c r="M41" s="22"/>
      <c r="N41" s="22"/>
      <c r="O41" s="22"/>
      <c r="P41" s="22"/>
      <c r="Q41" s="22"/>
      <c r="R41" s="22"/>
      <c r="S41" s="22"/>
    </row>
    <row r="42" spans="1:19" s="14" customFormat="1" ht="22"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 ref="I6:J6"/>
    <mergeCell ref="K6:R6"/>
    <mergeCell ref="S6:S10"/>
    <mergeCell ref="F7:F10"/>
    <mergeCell ref="G7:H7"/>
    <mergeCell ref="H8:H10"/>
    <mergeCell ref="K8:K10"/>
    <mergeCell ref="L8:N8"/>
    <mergeCell ref="O8:O10"/>
    <mergeCell ref="P8:R8"/>
    <mergeCell ref="L9:L10"/>
    <mergeCell ref="M9:N9"/>
    <mergeCell ref="P9:P10"/>
    <mergeCell ref="Q9:R9"/>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ColWidth="9.33203125" defaultRowHeight="15.5"/>
  <cols>
    <col min="1" max="1" width="5" style="110" customWidth="1"/>
    <col min="2" max="2" width="44.33203125" style="110" customWidth="1"/>
    <col min="3" max="3" width="16" style="110" customWidth="1"/>
    <col min="4" max="4" width="9.33203125" style="110"/>
    <col min="5" max="5" width="9.77734375" style="110" customWidth="1"/>
    <col min="6" max="6" width="16.109375" style="110" customWidth="1"/>
    <col min="7" max="7" width="11" style="110" customWidth="1"/>
    <col min="8" max="8" width="12.44140625" style="110" customWidth="1"/>
    <col min="9" max="10" width="7.77734375" style="110" customWidth="1"/>
    <col min="11" max="12" width="10.44140625" style="110" customWidth="1"/>
    <col min="13" max="14" width="7.77734375" style="110" customWidth="1"/>
    <col min="15" max="15" width="11.44140625" style="110" customWidth="1"/>
    <col min="16" max="16" width="11.6640625" style="110" customWidth="1"/>
    <col min="17" max="18" width="7.77734375" style="110" customWidth="1"/>
    <col min="19" max="20" width="11.44140625" style="110" customWidth="1"/>
    <col min="21" max="22" width="12.33203125" style="110" customWidth="1"/>
    <col min="23" max="55" width="7.77734375" style="110" customWidth="1"/>
    <col min="56" max="16384" width="9.33203125" style="110"/>
  </cols>
  <sheetData>
    <row r="1" spans="1:55">
      <c r="A1" s="267" t="s">
        <v>127</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row>
    <row r="2" spans="1:55">
      <c r="A2" s="269" t="s">
        <v>73</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row>
    <row r="3" spans="1:55">
      <c r="A3" s="267" t="s">
        <v>118</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row>
    <row r="4" spans="1:55">
      <c r="A4" s="269" t="str">
        <f>'Bieu 01 TH'!A4:AN4</f>
        <v>(Biểu mẫu kèm theo Công văn số              /SKHĐT-TH ngày           tháng       năm 2019 của Sở Kế hoạch và Đầu tư)</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row>
    <row r="5" spans="1:55">
      <c r="A5" s="268" t="s">
        <v>0</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row>
    <row r="6" spans="1:55" ht="105" customHeight="1">
      <c r="A6" s="270" t="s">
        <v>1</v>
      </c>
      <c r="B6" s="270" t="s">
        <v>21</v>
      </c>
      <c r="C6" s="270" t="s">
        <v>114</v>
      </c>
      <c r="D6" s="270" t="s">
        <v>104</v>
      </c>
      <c r="E6" s="270" t="s">
        <v>106</v>
      </c>
      <c r="F6" s="270" t="s">
        <v>113</v>
      </c>
      <c r="G6" s="270"/>
      <c r="H6" s="270"/>
      <c r="I6" s="270" t="s">
        <v>116</v>
      </c>
      <c r="J6" s="270"/>
      <c r="K6" s="270" t="s">
        <v>115</v>
      </c>
      <c r="L6" s="270"/>
      <c r="M6" s="270"/>
      <c r="N6" s="270"/>
      <c r="O6" s="270" t="s">
        <v>28</v>
      </c>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t="s">
        <v>117</v>
      </c>
      <c r="AZ6" s="270"/>
      <c r="BA6" s="270"/>
      <c r="BB6" s="270"/>
      <c r="BC6" s="270" t="s">
        <v>3</v>
      </c>
    </row>
    <row r="7" spans="1:55" ht="51.75" customHeight="1">
      <c r="A7" s="270"/>
      <c r="B7" s="270"/>
      <c r="C7" s="270"/>
      <c r="D7" s="270"/>
      <c r="E7" s="270"/>
      <c r="F7" s="270" t="s">
        <v>24</v>
      </c>
      <c r="G7" s="270" t="s">
        <v>25</v>
      </c>
      <c r="H7" s="270"/>
      <c r="I7" s="270" t="s">
        <v>26</v>
      </c>
      <c r="J7" s="270" t="s">
        <v>214</v>
      </c>
      <c r="K7" s="270" t="s">
        <v>26</v>
      </c>
      <c r="L7" s="270" t="s">
        <v>68</v>
      </c>
      <c r="M7" s="270"/>
      <c r="N7" s="270"/>
      <c r="O7" s="270" t="s">
        <v>200</v>
      </c>
      <c r="P7" s="270"/>
      <c r="Q7" s="270"/>
      <c r="R7" s="270"/>
      <c r="S7" s="270"/>
      <c r="T7" s="270"/>
      <c r="U7" s="270" t="s">
        <v>202</v>
      </c>
      <c r="V7" s="270"/>
      <c r="W7" s="270"/>
      <c r="X7" s="270"/>
      <c r="Y7" s="270"/>
      <c r="Z7" s="270"/>
      <c r="AA7" s="270"/>
      <c r="AB7" s="270"/>
      <c r="AC7" s="270"/>
      <c r="AD7" s="270"/>
      <c r="AE7" s="270" t="s">
        <v>203</v>
      </c>
      <c r="AF7" s="270"/>
      <c r="AG7" s="270"/>
      <c r="AH7" s="270"/>
      <c r="AI7" s="270"/>
      <c r="AJ7" s="270"/>
      <c r="AK7" s="270"/>
      <c r="AL7" s="270"/>
      <c r="AM7" s="270"/>
      <c r="AN7" s="270"/>
      <c r="AO7" s="270" t="s">
        <v>210</v>
      </c>
      <c r="AP7" s="270"/>
      <c r="AQ7" s="270"/>
      <c r="AR7" s="270"/>
      <c r="AS7" s="270"/>
      <c r="AT7" s="270"/>
      <c r="AU7" s="270"/>
      <c r="AV7" s="270"/>
      <c r="AW7" s="270"/>
      <c r="AX7" s="270"/>
      <c r="AY7" s="270" t="s">
        <v>26</v>
      </c>
      <c r="AZ7" s="270" t="s">
        <v>68</v>
      </c>
      <c r="BA7" s="270"/>
      <c r="BB7" s="270"/>
      <c r="BC7" s="270"/>
    </row>
    <row r="8" spans="1:55" ht="43.5" customHeight="1">
      <c r="A8" s="270"/>
      <c r="B8" s="270"/>
      <c r="C8" s="270"/>
      <c r="D8" s="270"/>
      <c r="E8" s="270"/>
      <c r="F8" s="270"/>
      <c r="G8" s="270" t="s">
        <v>26</v>
      </c>
      <c r="H8" s="270" t="s">
        <v>68</v>
      </c>
      <c r="I8" s="270"/>
      <c r="J8" s="270"/>
      <c r="K8" s="270"/>
      <c r="L8" s="270" t="s">
        <v>27</v>
      </c>
      <c r="M8" s="270" t="s">
        <v>28</v>
      </c>
      <c r="N8" s="270"/>
      <c r="O8" s="270" t="s">
        <v>199</v>
      </c>
      <c r="P8" s="270"/>
      <c r="Q8" s="270"/>
      <c r="R8" s="270"/>
      <c r="S8" s="270" t="s">
        <v>201</v>
      </c>
      <c r="T8" s="270"/>
      <c r="U8" s="270" t="s">
        <v>199</v>
      </c>
      <c r="V8" s="270"/>
      <c r="W8" s="270"/>
      <c r="X8" s="270"/>
      <c r="Y8" s="270" t="s">
        <v>206</v>
      </c>
      <c r="Z8" s="270"/>
      <c r="AA8" s="270"/>
      <c r="AB8" s="270"/>
      <c r="AC8" s="270"/>
      <c r="AD8" s="270"/>
      <c r="AE8" s="270" t="s">
        <v>199</v>
      </c>
      <c r="AF8" s="270"/>
      <c r="AG8" s="270"/>
      <c r="AH8" s="270"/>
      <c r="AI8" s="270" t="s">
        <v>208</v>
      </c>
      <c r="AJ8" s="270"/>
      <c r="AK8" s="270"/>
      <c r="AL8" s="270"/>
      <c r="AM8" s="270"/>
      <c r="AN8" s="270"/>
      <c r="AO8" s="270" t="s">
        <v>199</v>
      </c>
      <c r="AP8" s="270"/>
      <c r="AQ8" s="270"/>
      <c r="AR8" s="270"/>
      <c r="AS8" s="270" t="s">
        <v>211</v>
      </c>
      <c r="AT8" s="270"/>
      <c r="AU8" s="270"/>
      <c r="AV8" s="270"/>
      <c r="AW8" s="270"/>
      <c r="AX8" s="270"/>
      <c r="AY8" s="270"/>
      <c r="AZ8" s="270" t="s">
        <v>27</v>
      </c>
      <c r="BA8" s="270" t="s">
        <v>28</v>
      </c>
      <c r="BB8" s="270"/>
      <c r="BC8" s="270"/>
    </row>
    <row r="9" spans="1:55" ht="36" customHeight="1">
      <c r="A9" s="270"/>
      <c r="B9" s="270"/>
      <c r="C9" s="270"/>
      <c r="D9" s="270"/>
      <c r="E9" s="270"/>
      <c r="F9" s="270"/>
      <c r="G9" s="270"/>
      <c r="H9" s="270"/>
      <c r="I9" s="270"/>
      <c r="J9" s="270"/>
      <c r="K9" s="270"/>
      <c r="L9" s="270"/>
      <c r="M9" s="270" t="s">
        <v>29</v>
      </c>
      <c r="N9" s="270" t="s">
        <v>44</v>
      </c>
      <c r="O9" s="270" t="s">
        <v>26</v>
      </c>
      <c r="P9" s="270" t="s">
        <v>68</v>
      </c>
      <c r="Q9" s="270"/>
      <c r="R9" s="270"/>
      <c r="S9" s="270" t="s">
        <v>26</v>
      </c>
      <c r="T9" s="270" t="s">
        <v>68</v>
      </c>
      <c r="U9" s="270" t="s">
        <v>26</v>
      </c>
      <c r="V9" s="270" t="s">
        <v>68</v>
      </c>
      <c r="W9" s="270"/>
      <c r="X9" s="270"/>
      <c r="Y9" s="270" t="s">
        <v>26</v>
      </c>
      <c r="Z9" s="270" t="s">
        <v>68</v>
      </c>
      <c r="AA9" s="270" t="s">
        <v>28</v>
      </c>
      <c r="AB9" s="270"/>
      <c r="AC9" s="270"/>
      <c r="AD9" s="270"/>
      <c r="AE9" s="270" t="s">
        <v>26</v>
      </c>
      <c r="AF9" s="270" t="s">
        <v>68</v>
      </c>
      <c r="AG9" s="270"/>
      <c r="AH9" s="270"/>
      <c r="AI9" s="270" t="s">
        <v>26</v>
      </c>
      <c r="AJ9" s="270" t="s">
        <v>68</v>
      </c>
      <c r="AK9" s="270" t="s">
        <v>28</v>
      </c>
      <c r="AL9" s="270"/>
      <c r="AM9" s="270"/>
      <c r="AN9" s="270"/>
      <c r="AO9" s="270" t="s">
        <v>26</v>
      </c>
      <c r="AP9" s="270" t="s">
        <v>68</v>
      </c>
      <c r="AQ9" s="270"/>
      <c r="AR9" s="270"/>
      <c r="AS9" s="270" t="s">
        <v>26</v>
      </c>
      <c r="AT9" s="270" t="s">
        <v>68</v>
      </c>
      <c r="AU9" s="270" t="s">
        <v>28</v>
      </c>
      <c r="AV9" s="270"/>
      <c r="AW9" s="270"/>
      <c r="AX9" s="270"/>
      <c r="AY9" s="270"/>
      <c r="AZ9" s="270"/>
      <c r="BA9" s="270" t="s">
        <v>29</v>
      </c>
      <c r="BB9" s="270" t="s">
        <v>44</v>
      </c>
      <c r="BC9" s="270"/>
    </row>
    <row r="10" spans="1:55" ht="73.5" customHeight="1">
      <c r="A10" s="270"/>
      <c r="B10" s="270"/>
      <c r="C10" s="270"/>
      <c r="D10" s="270"/>
      <c r="E10" s="270"/>
      <c r="F10" s="270"/>
      <c r="G10" s="270"/>
      <c r="H10" s="270"/>
      <c r="I10" s="270"/>
      <c r="J10" s="270"/>
      <c r="K10" s="270"/>
      <c r="L10" s="270"/>
      <c r="M10" s="270"/>
      <c r="N10" s="270"/>
      <c r="O10" s="270"/>
      <c r="P10" s="270" t="s">
        <v>27</v>
      </c>
      <c r="Q10" s="270" t="s">
        <v>28</v>
      </c>
      <c r="R10" s="270"/>
      <c r="S10" s="270"/>
      <c r="T10" s="270"/>
      <c r="U10" s="270"/>
      <c r="V10" s="270" t="s">
        <v>27</v>
      </c>
      <c r="W10" s="270" t="s">
        <v>28</v>
      </c>
      <c r="X10" s="270"/>
      <c r="Y10" s="270"/>
      <c r="Z10" s="270"/>
      <c r="AA10" s="270" t="s">
        <v>207</v>
      </c>
      <c r="AB10" s="270"/>
      <c r="AC10" s="270" t="s">
        <v>204</v>
      </c>
      <c r="AD10" s="270"/>
      <c r="AE10" s="270"/>
      <c r="AF10" s="270" t="s">
        <v>27</v>
      </c>
      <c r="AG10" s="270" t="s">
        <v>28</v>
      </c>
      <c r="AH10" s="270"/>
      <c r="AI10" s="270"/>
      <c r="AJ10" s="270"/>
      <c r="AK10" s="270" t="s">
        <v>209</v>
      </c>
      <c r="AL10" s="270"/>
      <c r="AM10" s="270" t="s">
        <v>205</v>
      </c>
      <c r="AN10" s="270"/>
      <c r="AO10" s="270"/>
      <c r="AP10" s="270" t="s">
        <v>27</v>
      </c>
      <c r="AQ10" s="270" t="s">
        <v>28</v>
      </c>
      <c r="AR10" s="270"/>
      <c r="AS10" s="270"/>
      <c r="AT10" s="270"/>
      <c r="AU10" s="270" t="s">
        <v>212</v>
      </c>
      <c r="AV10" s="270"/>
      <c r="AW10" s="270" t="s">
        <v>213</v>
      </c>
      <c r="AX10" s="270"/>
      <c r="AY10" s="270"/>
      <c r="AZ10" s="270"/>
      <c r="BA10" s="270"/>
      <c r="BB10" s="270"/>
      <c r="BC10" s="270"/>
    </row>
    <row r="11" spans="1:55" ht="64.5" customHeight="1">
      <c r="A11" s="270"/>
      <c r="B11" s="270"/>
      <c r="C11" s="270"/>
      <c r="D11" s="270"/>
      <c r="E11" s="270"/>
      <c r="F11" s="270"/>
      <c r="G11" s="270"/>
      <c r="H11" s="270"/>
      <c r="I11" s="270"/>
      <c r="J11" s="270"/>
      <c r="K11" s="270"/>
      <c r="L11" s="270"/>
      <c r="M11" s="270"/>
      <c r="N11" s="270"/>
      <c r="O11" s="270"/>
      <c r="P11" s="270"/>
      <c r="Q11" s="111" t="s">
        <v>29</v>
      </c>
      <c r="R11" s="111" t="s">
        <v>44</v>
      </c>
      <c r="S11" s="270"/>
      <c r="T11" s="270"/>
      <c r="U11" s="270"/>
      <c r="V11" s="270"/>
      <c r="W11" s="111" t="s">
        <v>29</v>
      </c>
      <c r="X11" s="111" t="s">
        <v>44</v>
      </c>
      <c r="Y11" s="270"/>
      <c r="Z11" s="270"/>
      <c r="AA11" s="111" t="s">
        <v>26</v>
      </c>
      <c r="AB11" s="111" t="s">
        <v>68</v>
      </c>
      <c r="AC11" s="112" t="s">
        <v>26</v>
      </c>
      <c r="AD11" s="111" t="s">
        <v>68</v>
      </c>
      <c r="AE11" s="270"/>
      <c r="AF11" s="270"/>
      <c r="AG11" s="111" t="s">
        <v>29</v>
      </c>
      <c r="AH11" s="111" t="s">
        <v>44</v>
      </c>
      <c r="AI11" s="270"/>
      <c r="AJ11" s="270"/>
      <c r="AK11" s="111" t="s">
        <v>26</v>
      </c>
      <c r="AL11" s="111" t="s">
        <v>68</v>
      </c>
      <c r="AM11" s="111" t="s">
        <v>26</v>
      </c>
      <c r="AN11" s="111" t="s">
        <v>68</v>
      </c>
      <c r="AO11" s="270"/>
      <c r="AP11" s="270"/>
      <c r="AQ11" s="111" t="s">
        <v>29</v>
      </c>
      <c r="AR11" s="111" t="s">
        <v>44</v>
      </c>
      <c r="AS11" s="270"/>
      <c r="AT11" s="270"/>
      <c r="AU11" s="111" t="s">
        <v>26</v>
      </c>
      <c r="AV11" s="111" t="s">
        <v>68</v>
      </c>
      <c r="AW11" s="111" t="s">
        <v>26</v>
      </c>
      <c r="AX11" s="111" t="s">
        <v>68</v>
      </c>
      <c r="AY11" s="270"/>
      <c r="AZ11" s="270"/>
      <c r="BA11" s="270"/>
      <c r="BB11" s="270"/>
      <c r="BC11" s="270"/>
    </row>
    <row r="12" spans="1:55" ht="2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249</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244</v>
      </c>
      <c r="C17" s="112">
        <v>7653237</v>
      </c>
      <c r="D17" s="119" t="s">
        <v>243</v>
      </c>
      <c r="E17" s="120" t="s">
        <v>250</v>
      </c>
      <c r="F17" s="112" t="s">
        <v>252</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245</v>
      </c>
      <c r="C18" s="123">
        <v>7621054</v>
      </c>
      <c r="D18" s="119" t="s">
        <v>243</v>
      </c>
      <c r="E18" s="119" t="s">
        <v>250</v>
      </c>
      <c r="F18" s="124" t="s">
        <v>254</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246</v>
      </c>
      <c r="C19" s="119"/>
      <c r="D19" s="119"/>
      <c r="E19" s="119" t="s">
        <v>251</v>
      </c>
      <c r="F19" s="124" t="s">
        <v>255</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247</v>
      </c>
      <c r="C20" s="119">
        <v>7708106</v>
      </c>
      <c r="D20" s="119" t="s">
        <v>243</v>
      </c>
      <c r="E20" s="119" t="s">
        <v>250</v>
      </c>
      <c r="F20" s="119" t="s">
        <v>256</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248</v>
      </c>
      <c r="C21" s="119">
        <v>7658758</v>
      </c>
      <c r="D21" s="119" t="s">
        <v>243</v>
      </c>
      <c r="E21" s="119" t="s">
        <v>250</v>
      </c>
      <c r="F21" s="119" t="s">
        <v>257</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249</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258</v>
      </c>
      <c r="C74" s="123">
        <v>7557331</v>
      </c>
      <c r="D74" s="119" t="s">
        <v>243</v>
      </c>
      <c r="E74" s="119" t="s">
        <v>269</v>
      </c>
      <c r="F74" s="119" t="s">
        <v>272</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259</v>
      </c>
      <c r="C75" s="141">
        <v>7569889</v>
      </c>
      <c r="D75" s="119" t="s">
        <v>237</v>
      </c>
      <c r="E75" s="119" t="s">
        <v>270</v>
      </c>
      <c r="F75" s="119" t="s">
        <v>273</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260</v>
      </c>
      <c r="C76" s="141">
        <v>7569891</v>
      </c>
      <c r="D76" s="119" t="s">
        <v>237</v>
      </c>
      <c r="E76" s="119">
        <v>2016</v>
      </c>
      <c r="F76" s="119" t="s">
        <v>274</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261</v>
      </c>
      <c r="C77" s="141">
        <v>7576884</v>
      </c>
      <c r="D77" s="119" t="s">
        <v>243</v>
      </c>
      <c r="E77" s="119" t="s">
        <v>269</v>
      </c>
      <c r="F77" s="119" t="s">
        <v>275</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262</v>
      </c>
      <c r="C78" s="141">
        <v>7612160</v>
      </c>
      <c r="D78" s="119" t="s">
        <v>243</v>
      </c>
      <c r="E78" s="119" t="s">
        <v>253</v>
      </c>
      <c r="F78" s="119" t="s">
        <v>276</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263</v>
      </c>
      <c r="C79" s="141">
        <v>7621054</v>
      </c>
      <c r="D79" s="119" t="s">
        <v>237</v>
      </c>
      <c r="E79" s="119" t="s">
        <v>253</v>
      </c>
      <c r="F79" s="128" t="s">
        <v>277</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244</v>
      </c>
      <c r="C80" s="141">
        <v>7653237</v>
      </c>
      <c r="D80" s="119" t="s">
        <v>243</v>
      </c>
      <c r="E80" s="120" t="s">
        <v>250</v>
      </c>
      <c r="F80" s="139" t="s">
        <v>252</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245</v>
      </c>
      <c r="C81" s="141">
        <v>7654493</v>
      </c>
      <c r="D81" s="119" t="s">
        <v>243</v>
      </c>
      <c r="E81" s="119" t="s">
        <v>250</v>
      </c>
      <c r="F81" s="124" t="s">
        <v>254</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246</v>
      </c>
      <c r="C82" s="119"/>
      <c r="D82" s="119"/>
      <c r="E82" s="119" t="s">
        <v>251</v>
      </c>
      <c r="F82" s="124" t="s">
        <v>255</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247</v>
      </c>
      <c r="C83" s="119">
        <v>7708106</v>
      </c>
      <c r="D83" s="119" t="s">
        <v>243</v>
      </c>
      <c r="E83" s="119" t="s">
        <v>250</v>
      </c>
      <c r="F83" s="119" t="s">
        <v>256</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264</v>
      </c>
      <c r="C84" s="119">
        <v>7652357</v>
      </c>
      <c r="D84" s="119" t="s">
        <v>243</v>
      </c>
      <c r="E84" s="119" t="s">
        <v>250</v>
      </c>
      <c r="F84" s="128" t="s">
        <v>278</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248</v>
      </c>
      <c r="C85" s="141">
        <v>7658758</v>
      </c>
      <c r="D85" s="119" t="s">
        <v>243</v>
      </c>
      <c r="E85" s="119" t="s">
        <v>250</v>
      </c>
      <c r="F85" s="128" t="s">
        <v>278</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265</v>
      </c>
      <c r="C86" s="119">
        <v>7640768</v>
      </c>
      <c r="D86" s="119" t="s">
        <v>242</v>
      </c>
      <c r="E86" s="119" t="s">
        <v>253</v>
      </c>
      <c r="F86" s="128" t="s">
        <v>279</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266</v>
      </c>
      <c r="C87" s="119">
        <v>7733978</v>
      </c>
      <c r="D87" s="119" t="s">
        <v>243</v>
      </c>
      <c r="E87" s="128" t="s">
        <v>250</v>
      </c>
      <c r="F87" s="128" t="s">
        <v>280</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267</v>
      </c>
      <c r="C88" s="139"/>
      <c r="D88" s="119" t="s">
        <v>242</v>
      </c>
      <c r="E88" s="119" t="s">
        <v>271</v>
      </c>
      <c r="F88" s="128" t="s">
        <v>281</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268</v>
      </c>
      <c r="C89" s="119">
        <v>7733977</v>
      </c>
      <c r="D89" s="119" t="s">
        <v>243</v>
      </c>
      <c r="E89" s="128" t="s">
        <v>250</v>
      </c>
      <c r="F89" s="128" t="s">
        <v>282</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Y7:AY11"/>
    <mergeCell ref="AZ7:BB7"/>
    <mergeCell ref="AZ8:AZ11"/>
    <mergeCell ref="BA8:BB8"/>
    <mergeCell ref="BA9:BA11"/>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S9:AS11"/>
    <mergeCell ref="AT9:AT11"/>
    <mergeCell ref="AU9:AX9"/>
    <mergeCell ref="AP10:AP11"/>
    <mergeCell ref="AQ10:AR10"/>
    <mergeCell ref="AU10:AV10"/>
    <mergeCell ref="AW10:AX10"/>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S8:T8"/>
    <mergeCell ref="AE7:AN7"/>
    <mergeCell ref="AE8:AH8"/>
    <mergeCell ref="AI8:AN8"/>
    <mergeCell ref="U8:X8"/>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3"/>
  <cols>
    <col min="1" max="1" width="5" customWidth="1"/>
    <col min="2" max="2" width="44.33203125" customWidth="1"/>
    <col min="3" max="3" width="8.44140625" customWidth="1"/>
    <col min="5" max="56" width="7.77734375" customWidth="1"/>
  </cols>
  <sheetData>
    <row r="1" spans="1:56" s="13" customFormat="1" ht="18">
      <c r="A1" s="272" t="s">
        <v>231</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row>
    <row r="2" spans="1:56" s="13" customFormat="1" ht="18">
      <c r="A2" s="273" t="s">
        <v>71</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row>
    <row r="3" spans="1:56" s="13" customFormat="1" ht="18">
      <c r="A3" s="272" t="s">
        <v>118</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row>
    <row r="4" spans="1:56" s="13" customFormat="1" ht="18">
      <c r="A4" s="273" t="str">
        <f>'Bieu 01 TH'!A4:AN4</f>
        <v>(Biểu mẫu kèm theo Công văn số              /SKHĐT-TH ngày           tháng       năm 2019 của Sở Kế hoạch và Đầu tư)</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row>
    <row r="5" spans="1:56" s="13" customFormat="1" ht="18">
      <c r="A5" s="274" t="s">
        <v>0</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row>
    <row r="6" spans="1:56" ht="52.5" customHeight="1">
      <c r="A6" s="271" t="s">
        <v>1</v>
      </c>
      <c r="B6" s="271" t="s">
        <v>21</v>
      </c>
      <c r="C6" s="271" t="s">
        <v>114</v>
      </c>
      <c r="D6" s="271" t="s">
        <v>104</v>
      </c>
      <c r="E6" s="271" t="s">
        <v>105</v>
      </c>
      <c r="F6" s="271" t="s">
        <v>106</v>
      </c>
      <c r="G6" s="271" t="s">
        <v>113</v>
      </c>
      <c r="H6" s="271"/>
      <c r="I6" s="271"/>
      <c r="J6" s="271" t="s">
        <v>116</v>
      </c>
      <c r="K6" s="271"/>
      <c r="L6" s="271" t="s">
        <v>115</v>
      </c>
      <c r="M6" s="271"/>
      <c r="N6" s="271"/>
      <c r="O6" s="271"/>
      <c r="P6" s="271" t="s">
        <v>28</v>
      </c>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t="s">
        <v>117</v>
      </c>
      <c r="BA6" s="271"/>
      <c r="BB6" s="271"/>
      <c r="BC6" s="271"/>
      <c r="BD6" s="271" t="s">
        <v>3</v>
      </c>
    </row>
    <row r="7" spans="1:56" ht="25.5" customHeight="1">
      <c r="A7" s="271"/>
      <c r="B7" s="271"/>
      <c r="C7" s="271"/>
      <c r="D7" s="271"/>
      <c r="E7" s="271"/>
      <c r="F7" s="271"/>
      <c r="G7" s="271" t="s">
        <v>24</v>
      </c>
      <c r="H7" s="271" t="s">
        <v>25</v>
      </c>
      <c r="I7" s="271"/>
      <c r="J7" s="271" t="s">
        <v>26</v>
      </c>
      <c r="K7" s="271" t="s">
        <v>68</v>
      </c>
      <c r="L7" s="271" t="s">
        <v>26</v>
      </c>
      <c r="M7" s="271" t="s">
        <v>68</v>
      </c>
      <c r="N7" s="271"/>
      <c r="O7" s="271"/>
      <c r="P7" s="271" t="s">
        <v>200</v>
      </c>
      <c r="Q7" s="271"/>
      <c r="R7" s="271"/>
      <c r="S7" s="271"/>
      <c r="T7" s="271"/>
      <c r="U7" s="271"/>
      <c r="V7" s="271" t="s">
        <v>202</v>
      </c>
      <c r="W7" s="271"/>
      <c r="X7" s="271"/>
      <c r="Y7" s="271"/>
      <c r="Z7" s="271"/>
      <c r="AA7" s="271"/>
      <c r="AB7" s="271"/>
      <c r="AC7" s="271"/>
      <c r="AD7" s="271"/>
      <c r="AE7" s="271"/>
      <c r="AF7" s="271" t="s">
        <v>203</v>
      </c>
      <c r="AG7" s="271"/>
      <c r="AH7" s="271"/>
      <c r="AI7" s="271"/>
      <c r="AJ7" s="271"/>
      <c r="AK7" s="271"/>
      <c r="AL7" s="271"/>
      <c r="AM7" s="271"/>
      <c r="AN7" s="271"/>
      <c r="AO7" s="271"/>
      <c r="AP7" s="271" t="s">
        <v>210</v>
      </c>
      <c r="AQ7" s="271"/>
      <c r="AR7" s="271"/>
      <c r="AS7" s="271"/>
      <c r="AT7" s="271"/>
      <c r="AU7" s="271"/>
      <c r="AV7" s="271"/>
      <c r="AW7" s="271"/>
      <c r="AX7" s="271"/>
      <c r="AY7" s="271"/>
      <c r="AZ7" s="271" t="s">
        <v>26</v>
      </c>
      <c r="BA7" s="271" t="s">
        <v>68</v>
      </c>
      <c r="BB7" s="271"/>
      <c r="BC7" s="271"/>
      <c r="BD7" s="271"/>
    </row>
    <row r="8" spans="1:56" ht="28.5" customHeight="1">
      <c r="A8" s="271"/>
      <c r="B8" s="271"/>
      <c r="C8" s="271"/>
      <c r="D8" s="271"/>
      <c r="E8" s="271"/>
      <c r="F8" s="271"/>
      <c r="G8" s="271"/>
      <c r="H8" s="271" t="s">
        <v>26</v>
      </c>
      <c r="I8" s="271" t="s">
        <v>68</v>
      </c>
      <c r="J8" s="271"/>
      <c r="K8" s="271"/>
      <c r="L8" s="271"/>
      <c r="M8" s="271" t="s">
        <v>27</v>
      </c>
      <c r="N8" s="271" t="s">
        <v>28</v>
      </c>
      <c r="O8" s="271"/>
      <c r="P8" s="271" t="s">
        <v>199</v>
      </c>
      <c r="Q8" s="271"/>
      <c r="R8" s="271"/>
      <c r="S8" s="271"/>
      <c r="T8" s="271" t="s">
        <v>201</v>
      </c>
      <c r="U8" s="271"/>
      <c r="V8" s="271" t="s">
        <v>199</v>
      </c>
      <c r="W8" s="271"/>
      <c r="X8" s="271"/>
      <c r="Y8" s="271"/>
      <c r="Z8" s="271" t="s">
        <v>206</v>
      </c>
      <c r="AA8" s="271"/>
      <c r="AB8" s="271"/>
      <c r="AC8" s="271"/>
      <c r="AD8" s="271"/>
      <c r="AE8" s="271"/>
      <c r="AF8" s="271" t="s">
        <v>199</v>
      </c>
      <c r="AG8" s="271"/>
      <c r="AH8" s="271"/>
      <c r="AI8" s="271"/>
      <c r="AJ8" s="271" t="s">
        <v>208</v>
      </c>
      <c r="AK8" s="271"/>
      <c r="AL8" s="271"/>
      <c r="AM8" s="271"/>
      <c r="AN8" s="271"/>
      <c r="AO8" s="271"/>
      <c r="AP8" s="271" t="s">
        <v>199</v>
      </c>
      <c r="AQ8" s="271"/>
      <c r="AR8" s="271"/>
      <c r="AS8" s="271"/>
      <c r="AT8" s="271" t="s">
        <v>211</v>
      </c>
      <c r="AU8" s="271"/>
      <c r="AV8" s="271"/>
      <c r="AW8" s="271"/>
      <c r="AX8" s="271"/>
      <c r="AY8" s="271"/>
      <c r="AZ8" s="271"/>
      <c r="BA8" s="271" t="s">
        <v>27</v>
      </c>
      <c r="BB8" s="271" t="s">
        <v>28</v>
      </c>
      <c r="BC8" s="271"/>
      <c r="BD8" s="271"/>
    </row>
    <row r="9" spans="1:56" ht="21" customHeight="1">
      <c r="A9" s="271"/>
      <c r="B9" s="271"/>
      <c r="C9" s="271"/>
      <c r="D9" s="271"/>
      <c r="E9" s="271"/>
      <c r="F9" s="271"/>
      <c r="G9" s="271"/>
      <c r="H9" s="271"/>
      <c r="I9" s="271"/>
      <c r="J9" s="271"/>
      <c r="K9" s="271"/>
      <c r="L9" s="271"/>
      <c r="M9" s="271"/>
      <c r="N9" s="271" t="s">
        <v>29</v>
      </c>
      <c r="O9" s="271" t="s">
        <v>44</v>
      </c>
      <c r="P9" s="271" t="s">
        <v>26</v>
      </c>
      <c r="Q9" s="271" t="s">
        <v>68</v>
      </c>
      <c r="R9" s="271"/>
      <c r="S9" s="271"/>
      <c r="T9" s="271" t="s">
        <v>26</v>
      </c>
      <c r="U9" s="271" t="s">
        <v>68</v>
      </c>
      <c r="V9" s="271" t="s">
        <v>26</v>
      </c>
      <c r="W9" s="271" t="s">
        <v>68</v>
      </c>
      <c r="X9" s="271"/>
      <c r="Y9" s="271"/>
      <c r="Z9" s="271" t="s">
        <v>26</v>
      </c>
      <c r="AA9" s="271" t="s">
        <v>214</v>
      </c>
      <c r="AB9" s="271" t="s">
        <v>28</v>
      </c>
      <c r="AC9" s="271"/>
      <c r="AD9" s="271"/>
      <c r="AE9" s="271"/>
      <c r="AF9" s="271" t="s">
        <v>26</v>
      </c>
      <c r="AG9" s="271" t="s">
        <v>68</v>
      </c>
      <c r="AH9" s="271"/>
      <c r="AI9" s="271"/>
      <c r="AJ9" s="271" t="s">
        <v>26</v>
      </c>
      <c r="AK9" s="271" t="s">
        <v>68</v>
      </c>
      <c r="AL9" s="271" t="s">
        <v>28</v>
      </c>
      <c r="AM9" s="271"/>
      <c r="AN9" s="271"/>
      <c r="AO9" s="271"/>
      <c r="AP9" s="271" t="s">
        <v>26</v>
      </c>
      <c r="AQ9" s="271" t="s">
        <v>68</v>
      </c>
      <c r="AR9" s="271"/>
      <c r="AS9" s="271"/>
      <c r="AT9" s="271" t="s">
        <v>26</v>
      </c>
      <c r="AU9" s="271" t="s">
        <v>68</v>
      </c>
      <c r="AV9" s="271" t="s">
        <v>28</v>
      </c>
      <c r="AW9" s="271"/>
      <c r="AX9" s="271"/>
      <c r="AY9" s="271"/>
      <c r="AZ9" s="271"/>
      <c r="BA9" s="271"/>
      <c r="BB9" s="271" t="s">
        <v>29</v>
      </c>
      <c r="BC9" s="271" t="s">
        <v>44</v>
      </c>
      <c r="BD9" s="271"/>
    </row>
    <row r="10" spans="1:56" ht="39.75" customHeight="1">
      <c r="A10" s="271"/>
      <c r="B10" s="271"/>
      <c r="C10" s="271"/>
      <c r="D10" s="271"/>
      <c r="E10" s="271"/>
      <c r="F10" s="271"/>
      <c r="G10" s="271"/>
      <c r="H10" s="271"/>
      <c r="I10" s="271"/>
      <c r="J10" s="271"/>
      <c r="K10" s="271"/>
      <c r="L10" s="271"/>
      <c r="M10" s="271"/>
      <c r="N10" s="271"/>
      <c r="O10" s="271"/>
      <c r="P10" s="271"/>
      <c r="Q10" s="271" t="s">
        <v>27</v>
      </c>
      <c r="R10" s="271" t="s">
        <v>28</v>
      </c>
      <c r="S10" s="271"/>
      <c r="T10" s="271"/>
      <c r="U10" s="271"/>
      <c r="V10" s="271"/>
      <c r="W10" s="271" t="s">
        <v>27</v>
      </c>
      <c r="X10" s="271" t="s">
        <v>28</v>
      </c>
      <c r="Y10" s="271"/>
      <c r="Z10" s="271"/>
      <c r="AA10" s="271"/>
      <c r="AB10" s="271" t="s">
        <v>207</v>
      </c>
      <c r="AC10" s="271"/>
      <c r="AD10" s="271" t="s">
        <v>204</v>
      </c>
      <c r="AE10" s="271"/>
      <c r="AF10" s="271"/>
      <c r="AG10" s="271" t="s">
        <v>27</v>
      </c>
      <c r="AH10" s="271" t="s">
        <v>28</v>
      </c>
      <c r="AI10" s="271"/>
      <c r="AJ10" s="271"/>
      <c r="AK10" s="271"/>
      <c r="AL10" s="271" t="s">
        <v>209</v>
      </c>
      <c r="AM10" s="271"/>
      <c r="AN10" s="271" t="s">
        <v>205</v>
      </c>
      <c r="AO10" s="271"/>
      <c r="AP10" s="271"/>
      <c r="AQ10" s="271" t="s">
        <v>27</v>
      </c>
      <c r="AR10" s="271" t="s">
        <v>28</v>
      </c>
      <c r="AS10" s="271"/>
      <c r="AT10" s="271"/>
      <c r="AU10" s="271"/>
      <c r="AV10" s="271" t="s">
        <v>212</v>
      </c>
      <c r="AW10" s="271"/>
      <c r="AX10" s="271" t="s">
        <v>213</v>
      </c>
      <c r="AY10" s="271"/>
      <c r="AZ10" s="271"/>
      <c r="BA10" s="271"/>
      <c r="BB10" s="271"/>
      <c r="BC10" s="271"/>
      <c r="BD10" s="271"/>
    </row>
    <row r="11" spans="1:56" ht="64.5" customHeight="1">
      <c r="A11" s="271"/>
      <c r="B11" s="271"/>
      <c r="C11" s="271"/>
      <c r="D11" s="271"/>
      <c r="E11" s="271"/>
      <c r="F11" s="271"/>
      <c r="G11" s="271"/>
      <c r="H11" s="271"/>
      <c r="I11" s="271"/>
      <c r="J11" s="271"/>
      <c r="K11" s="271"/>
      <c r="L11" s="271"/>
      <c r="M11" s="271"/>
      <c r="N11" s="271"/>
      <c r="O11" s="271"/>
      <c r="P11" s="271"/>
      <c r="Q11" s="271"/>
      <c r="R11" s="94" t="s">
        <v>29</v>
      </c>
      <c r="S11" s="94" t="s">
        <v>44</v>
      </c>
      <c r="T11" s="271"/>
      <c r="U11" s="271"/>
      <c r="V11" s="271"/>
      <c r="W11" s="271"/>
      <c r="X11" s="94" t="s">
        <v>29</v>
      </c>
      <c r="Y11" s="94" t="s">
        <v>44</v>
      </c>
      <c r="Z11" s="271"/>
      <c r="AA11" s="271"/>
      <c r="AB11" s="94" t="s">
        <v>26</v>
      </c>
      <c r="AC11" s="94" t="s">
        <v>68</v>
      </c>
      <c r="AD11" s="94" t="s">
        <v>26</v>
      </c>
      <c r="AE11" s="94" t="s">
        <v>68</v>
      </c>
      <c r="AF11" s="271"/>
      <c r="AG11" s="271"/>
      <c r="AH11" s="94" t="s">
        <v>29</v>
      </c>
      <c r="AI11" s="94" t="s">
        <v>44</v>
      </c>
      <c r="AJ11" s="271"/>
      <c r="AK11" s="271"/>
      <c r="AL11" s="94" t="s">
        <v>26</v>
      </c>
      <c r="AM11" s="94" t="s">
        <v>68</v>
      </c>
      <c r="AN11" s="94" t="s">
        <v>26</v>
      </c>
      <c r="AO11" s="94" t="s">
        <v>68</v>
      </c>
      <c r="AP11" s="271"/>
      <c r="AQ11" s="271"/>
      <c r="AR11" s="94" t="s">
        <v>29</v>
      </c>
      <c r="AS11" s="94" t="s">
        <v>44</v>
      </c>
      <c r="AT11" s="271"/>
      <c r="AU11" s="271"/>
      <c r="AV11" s="94" t="s">
        <v>26</v>
      </c>
      <c r="AW11" s="94" t="s">
        <v>68</v>
      </c>
      <c r="AX11" s="94" t="s">
        <v>26</v>
      </c>
      <c r="AY11" s="94" t="s">
        <v>68</v>
      </c>
      <c r="AZ11" s="271"/>
      <c r="BA11" s="271"/>
      <c r="BB11" s="271"/>
      <c r="BC11" s="271"/>
      <c r="BD11" s="271"/>
    </row>
    <row r="12" spans="1:56" ht="2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3"/>
  <cols>
    <col min="1" max="1" width="5" customWidth="1"/>
    <col min="2" max="2" width="44.33203125" customWidth="1"/>
    <col min="3" max="3" width="8.44140625" customWidth="1"/>
    <col min="5" max="56" width="7.77734375" customWidth="1"/>
  </cols>
  <sheetData>
    <row r="1" spans="1:56" s="13" customFormat="1" ht="18">
      <c r="A1" s="272" t="s">
        <v>128</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row>
    <row r="2" spans="1:56" s="13" customFormat="1" ht="18">
      <c r="A2" s="273" t="s">
        <v>72</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row>
    <row r="3" spans="1:56" s="13" customFormat="1" ht="18">
      <c r="A3" s="272" t="s">
        <v>232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row>
    <row r="4" spans="1:56" s="13" customFormat="1" ht="18">
      <c r="A4" s="273" t="str">
        <f>'Bieu 01 TH'!A4:AN4</f>
        <v>(Biểu mẫu kèm theo Công văn số              /SKHĐT-TH ngày           tháng       năm 2019 của Sở Kế hoạch và Đầu tư)</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row>
    <row r="5" spans="1:56" s="13" customFormat="1" ht="18">
      <c r="A5" s="274" t="s">
        <v>0</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row>
    <row r="6" spans="1:56" ht="52.5" customHeight="1">
      <c r="A6" s="271" t="s">
        <v>1</v>
      </c>
      <c r="B6" s="271" t="s">
        <v>21</v>
      </c>
      <c r="C6" s="271" t="s">
        <v>114</v>
      </c>
      <c r="D6" s="271" t="s">
        <v>104</v>
      </c>
      <c r="E6" s="271" t="s">
        <v>105</v>
      </c>
      <c r="F6" s="271" t="s">
        <v>106</v>
      </c>
      <c r="G6" s="271" t="s">
        <v>113</v>
      </c>
      <c r="H6" s="271"/>
      <c r="I6" s="271"/>
      <c r="J6" s="271" t="s">
        <v>116</v>
      </c>
      <c r="K6" s="271"/>
      <c r="L6" s="271" t="s">
        <v>115</v>
      </c>
      <c r="M6" s="271"/>
      <c r="N6" s="271"/>
      <c r="O6" s="271"/>
      <c r="P6" s="271" t="s">
        <v>28</v>
      </c>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t="s">
        <v>117</v>
      </c>
      <c r="BA6" s="271"/>
      <c r="BB6" s="271"/>
      <c r="BC6" s="271"/>
      <c r="BD6" s="271" t="s">
        <v>3</v>
      </c>
    </row>
    <row r="7" spans="1:56" ht="25.5" customHeight="1">
      <c r="A7" s="271"/>
      <c r="B7" s="271"/>
      <c r="C7" s="271"/>
      <c r="D7" s="271"/>
      <c r="E7" s="271"/>
      <c r="F7" s="271"/>
      <c r="G7" s="271" t="s">
        <v>24</v>
      </c>
      <c r="H7" s="271" t="s">
        <v>25</v>
      </c>
      <c r="I7" s="271"/>
      <c r="J7" s="271" t="s">
        <v>26</v>
      </c>
      <c r="K7" s="271" t="s">
        <v>43</v>
      </c>
      <c r="L7" s="271" t="s">
        <v>26</v>
      </c>
      <c r="M7" s="271" t="s">
        <v>43</v>
      </c>
      <c r="N7" s="271"/>
      <c r="O7" s="271"/>
      <c r="P7" s="271" t="s">
        <v>200</v>
      </c>
      <c r="Q7" s="271"/>
      <c r="R7" s="271"/>
      <c r="S7" s="271"/>
      <c r="T7" s="271"/>
      <c r="U7" s="271"/>
      <c r="V7" s="271" t="s">
        <v>202</v>
      </c>
      <c r="W7" s="271"/>
      <c r="X7" s="271"/>
      <c r="Y7" s="271"/>
      <c r="Z7" s="271"/>
      <c r="AA7" s="271"/>
      <c r="AB7" s="271"/>
      <c r="AC7" s="271"/>
      <c r="AD7" s="271"/>
      <c r="AE7" s="271"/>
      <c r="AF7" s="271" t="s">
        <v>203</v>
      </c>
      <c r="AG7" s="271"/>
      <c r="AH7" s="271"/>
      <c r="AI7" s="271"/>
      <c r="AJ7" s="271"/>
      <c r="AK7" s="271"/>
      <c r="AL7" s="271"/>
      <c r="AM7" s="271"/>
      <c r="AN7" s="271"/>
      <c r="AO7" s="271"/>
      <c r="AP7" s="271" t="s">
        <v>210</v>
      </c>
      <c r="AQ7" s="271"/>
      <c r="AR7" s="271"/>
      <c r="AS7" s="271"/>
      <c r="AT7" s="271"/>
      <c r="AU7" s="271"/>
      <c r="AV7" s="271"/>
      <c r="AW7" s="271"/>
      <c r="AX7" s="271"/>
      <c r="AY7" s="271"/>
      <c r="AZ7" s="271" t="s">
        <v>26</v>
      </c>
      <c r="BA7" s="271" t="s">
        <v>43</v>
      </c>
      <c r="BB7" s="271"/>
      <c r="BC7" s="271"/>
      <c r="BD7" s="271"/>
    </row>
    <row r="8" spans="1:56" ht="28.5" customHeight="1">
      <c r="A8" s="271"/>
      <c r="B8" s="271"/>
      <c r="C8" s="271"/>
      <c r="D8" s="271"/>
      <c r="E8" s="271"/>
      <c r="F8" s="271"/>
      <c r="G8" s="271"/>
      <c r="H8" s="271" t="s">
        <v>26</v>
      </c>
      <c r="I8" s="271" t="s">
        <v>107</v>
      </c>
      <c r="J8" s="271"/>
      <c r="K8" s="271"/>
      <c r="L8" s="271"/>
      <c r="M8" s="271" t="s">
        <v>27</v>
      </c>
      <c r="N8" s="271" t="s">
        <v>28</v>
      </c>
      <c r="O8" s="271"/>
      <c r="P8" s="271" t="s">
        <v>199</v>
      </c>
      <c r="Q8" s="271"/>
      <c r="R8" s="271"/>
      <c r="S8" s="271"/>
      <c r="T8" s="271" t="s">
        <v>201</v>
      </c>
      <c r="U8" s="271"/>
      <c r="V8" s="271" t="s">
        <v>199</v>
      </c>
      <c r="W8" s="271"/>
      <c r="X8" s="271"/>
      <c r="Y8" s="271"/>
      <c r="Z8" s="271" t="s">
        <v>206</v>
      </c>
      <c r="AA8" s="271"/>
      <c r="AB8" s="271"/>
      <c r="AC8" s="271"/>
      <c r="AD8" s="271"/>
      <c r="AE8" s="271"/>
      <c r="AF8" s="271" t="s">
        <v>199</v>
      </c>
      <c r="AG8" s="271"/>
      <c r="AH8" s="271"/>
      <c r="AI8" s="271"/>
      <c r="AJ8" s="271" t="s">
        <v>208</v>
      </c>
      <c r="AK8" s="271"/>
      <c r="AL8" s="271"/>
      <c r="AM8" s="271"/>
      <c r="AN8" s="271"/>
      <c r="AO8" s="271"/>
      <c r="AP8" s="271" t="s">
        <v>199</v>
      </c>
      <c r="AQ8" s="271"/>
      <c r="AR8" s="271"/>
      <c r="AS8" s="271"/>
      <c r="AT8" s="271" t="s">
        <v>211</v>
      </c>
      <c r="AU8" s="271"/>
      <c r="AV8" s="271"/>
      <c r="AW8" s="271"/>
      <c r="AX8" s="271"/>
      <c r="AY8" s="271"/>
      <c r="AZ8" s="271"/>
      <c r="BA8" s="271" t="s">
        <v>27</v>
      </c>
      <c r="BB8" s="271" t="s">
        <v>28</v>
      </c>
      <c r="BC8" s="271"/>
      <c r="BD8" s="271"/>
    </row>
    <row r="9" spans="1:56" ht="21" customHeight="1">
      <c r="A9" s="271"/>
      <c r="B9" s="271"/>
      <c r="C9" s="271"/>
      <c r="D9" s="271"/>
      <c r="E9" s="271"/>
      <c r="F9" s="271"/>
      <c r="G9" s="271"/>
      <c r="H9" s="271"/>
      <c r="I9" s="271"/>
      <c r="J9" s="271"/>
      <c r="K9" s="271"/>
      <c r="L9" s="271"/>
      <c r="M9" s="271"/>
      <c r="N9" s="271" t="s">
        <v>29</v>
      </c>
      <c r="O9" s="271" t="s">
        <v>44</v>
      </c>
      <c r="P9" s="271" t="s">
        <v>26</v>
      </c>
      <c r="Q9" s="271" t="s">
        <v>43</v>
      </c>
      <c r="R9" s="271"/>
      <c r="S9" s="271"/>
      <c r="T9" s="271" t="s">
        <v>26</v>
      </c>
      <c r="U9" s="271" t="s">
        <v>43</v>
      </c>
      <c r="V9" s="271" t="s">
        <v>26</v>
      </c>
      <c r="W9" s="271" t="s">
        <v>43</v>
      </c>
      <c r="X9" s="271"/>
      <c r="Y9" s="271"/>
      <c r="Z9" s="271" t="s">
        <v>26</v>
      </c>
      <c r="AA9" s="271" t="s">
        <v>43</v>
      </c>
      <c r="AB9" s="271" t="s">
        <v>28</v>
      </c>
      <c r="AC9" s="271"/>
      <c r="AD9" s="271"/>
      <c r="AE9" s="271"/>
      <c r="AF9" s="271" t="s">
        <v>26</v>
      </c>
      <c r="AG9" s="271" t="s">
        <v>43</v>
      </c>
      <c r="AH9" s="271"/>
      <c r="AI9" s="271"/>
      <c r="AJ9" s="271" t="s">
        <v>26</v>
      </c>
      <c r="AK9" s="271" t="s">
        <v>43</v>
      </c>
      <c r="AL9" s="271" t="s">
        <v>28</v>
      </c>
      <c r="AM9" s="271"/>
      <c r="AN9" s="271"/>
      <c r="AO9" s="271"/>
      <c r="AP9" s="271" t="s">
        <v>26</v>
      </c>
      <c r="AQ9" s="271" t="s">
        <v>43</v>
      </c>
      <c r="AR9" s="271"/>
      <c r="AS9" s="271"/>
      <c r="AT9" s="271" t="s">
        <v>26</v>
      </c>
      <c r="AU9" s="271" t="s">
        <v>43</v>
      </c>
      <c r="AV9" s="271" t="s">
        <v>28</v>
      </c>
      <c r="AW9" s="271"/>
      <c r="AX9" s="271"/>
      <c r="AY9" s="271"/>
      <c r="AZ9" s="271"/>
      <c r="BA9" s="271"/>
      <c r="BB9" s="271" t="s">
        <v>29</v>
      </c>
      <c r="BC9" s="271" t="s">
        <v>44</v>
      </c>
      <c r="BD9" s="271"/>
    </row>
    <row r="10" spans="1:56" ht="39.75" customHeight="1">
      <c r="A10" s="271"/>
      <c r="B10" s="271"/>
      <c r="C10" s="271"/>
      <c r="D10" s="271"/>
      <c r="E10" s="271"/>
      <c r="F10" s="271"/>
      <c r="G10" s="271"/>
      <c r="H10" s="271"/>
      <c r="I10" s="271"/>
      <c r="J10" s="271"/>
      <c r="K10" s="271"/>
      <c r="L10" s="271"/>
      <c r="M10" s="271"/>
      <c r="N10" s="271"/>
      <c r="O10" s="271"/>
      <c r="P10" s="271"/>
      <c r="Q10" s="271" t="s">
        <v>27</v>
      </c>
      <c r="R10" s="271" t="s">
        <v>28</v>
      </c>
      <c r="S10" s="271"/>
      <c r="T10" s="271"/>
      <c r="U10" s="271"/>
      <c r="V10" s="271"/>
      <c r="W10" s="271" t="s">
        <v>27</v>
      </c>
      <c r="X10" s="271" t="s">
        <v>28</v>
      </c>
      <c r="Y10" s="271"/>
      <c r="Z10" s="271"/>
      <c r="AA10" s="271"/>
      <c r="AB10" s="271" t="s">
        <v>207</v>
      </c>
      <c r="AC10" s="271"/>
      <c r="AD10" s="271" t="s">
        <v>204</v>
      </c>
      <c r="AE10" s="271"/>
      <c r="AF10" s="271"/>
      <c r="AG10" s="271" t="s">
        <v>27</v>
      </c>
      <c r="AH10" s="271" t="s">
        <v>28</v>
      </c>
      <c r="AI10" s="271"/>
      <c r="AJ10" s="271"/>
      <c r="AK10" s="271"/>
      <c r="AL10" s="271" t="s">
        <v>209</v>
      </c>
      <c r="AM10" s="271"/>
      <c r="AN10" s="271" t="s">
        <v>205</v>
      </c>
      <c r="AO10" s="271"/>
      <c r="AP10" s="271"/>
      <c r="AQ10" s="271" t="s">
        <v>27</v>
      </c>
      <c r="AR10" s="271" t="s">
        <v>28</v>
      </c>
      <c r="AS10" s="271"/>
      <c r="AT10" s="271"/>
      <c r="AU10" s="271"/>
      <c r="AV10" s="271" t="s">
        <v>212</v>
      </c>
      <c r="AW10" s="271"/>
      <c r="AX10" s="271" t="s">
        <v>213</v>
      </c>
      <c r="AY10" s="271"/>
      <c r="AZ10" s="271"/>
      <c r="BA10" s="271"/>
      <c r="BB10" s="271"/>
      <c r="BC10" s="271"/>
      <c r="BD10" s="271"/>
    </row>
    <row r="11" spans="1:56" ht="64.5" customHeight="1">
      <c r="A11" s="271"/>
      <c r="B11" s="271"/>
      <c r="C11" s="271"/>
      <c r="D11" s="271"/>
      <c r="E11" s="271"/>
      <c r="F11" s="271"/>
      <c r="G11" s="271"/>
      <c r="H11" s="271"/>
      <c r="I11" s="271"/>
      <c r="J11" s="271"/>
      <c r="K11" s="271"/>
      <c r="L11" s="271"/>
      <c r="M11" s="271"/>
      <c r="N11" s="271"/>
      <c r="O11" s="271"/>
      <c r="P11" s="271"/>
      <c r="Q11" s="271"/>
      <c r="R11" s="94" t="s">
        <v>29</v>
      </c>
      <c r="S11" s="94" t="s">
        <v>44</v>
      </c>
      <c r="T11" s="271"/>
      <c r="U11" s="271"/>
      <c r="V11" s="271"/>
      <c r="W11" s="271"/>
      <c r="X11" s="94" t="s">
        <v>29</v>
      </c>
      <c r="Y11" s="94" t="s">
        <v>44</v>
      </c>
      <c r="Z11" s="271"/>
      <c r="AA11" s="271"/>
      <c r="AB11" s="94" t="s">
        <v>26</v>
      </c>
      <c r="AC11" s="94" t="s">
        <v>43</v>
      </c>
      <c r="AD11" s="94" t="s">
        <v>26</v>
      </c>
      <c r="AE11" s="94" t="s">
        <v>43</v>
      </c>
      <c r="AF11" s="271"/>
      <c r="AG11" s="271"/>
      <c r="AH11" s="94" t="s">
        <v>29</v>
      </c>
      <c r="AI11" s="94" t="s">
        <v>44</v>
      </c>
      <c r="AJ11" s="271"/>
      <c r="AK11" s="271"/>
      <c r="AL11" s="94" t="s">
        <v>26</v>
      </c>
      <c r="AM11" s="94" t="s">
        <v>43</v>
      </c>
      <c r="AN11" s="94" t="s">
        <v>26</v>
      </c>
      <c r="AO11" s="94" t="s">
        <v>43</v>
      </c>
      <c r="AP11" s="271"/>
      <c r="AQ11" s="271"/>
      <c r="AR11" s="94" t="s">
        <v>29</v>
      </c>
      <c r="AS11" s="94" t="s">
        <v>44</v>
      </c>
      <c r="AT11" s="271"/>
      <c r="AU11" s="271"/>
      <c r="AV11" s="94" t="s">
        <v>26</v>
      </c>
      <c r="AW11" s="94" t="s">
        <v>43</v>
      </c>
      <c r="AX11" s="94" t="s">
        <v>26</v>
      </c>
      <c r="AY11" s="94" t="s">
        <v>43</v>
      </c>
      <c r="AZ11" s="271"/>
      <c r="BA11" s="271"/>
      <c r="BB11" s="271"/>
      <c r="BC11" s="271"/>
      <c r="BD11" s="271"/>
    </row>
    <row r="12" spans="1:56" ht="2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3"/>
  <cols>
    <col min="1" max="1" width="5" customWidth="1"/>
    <col min="2" max="2" width="44.33203125" customWidth="1"/>
    <col min="3" max="3" width="8.44140625" customWidth="1"/>
    <col min="5" max="56" width="7.77734375" customWidth="1"/>
  </cols>
  <sheetData>
    <row r="1" spans="1:56" s="13" customFormat="1" ht="18">
      <c r="A1" s="272" t="s">
        <v>130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row>
    <row r="2" spans="1:56" s="13" customFormat="1" ht="18">
      <c r="A2" s="273" t="s">
        <v>72</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c r="AU2" s="273"/>
      <c r="AV2" s="273"/>
      <c r="AW2" s="273"/>
      <c r="AX2" s="273"/>
      <c r="AY2" s="273"/>
      <c r="AZ2" s="273"/>
      <c r="BA2" s="273"/>
      <c r="BB2" s="273"/>
      <c r="BC2" s="273"/>
      <c r="BD2" s="273"/>
    </row>
    <row r="3" spans="1:56" s="13" customFormat="1" ht="18">
      <c r="A3" s="272" t="s">
        <v>180</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row>
    <row r="4" spans="1:56" s="13" customFormat="1" ht="18">
      <c r="A4" s="273" t="str">
        <f>'Bieu 01 TH'!A4:AN4</f>
        <v>(Biểu mẫu kèm theo Công văn số              /SKHĐT-TH ngày           tháng       năm 2019 của Sở Kế hoạch và Đầu tư)</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row>
    <row r="5" spans="1:56" s="13" customFormat="1" ht="18">
      <c r="A5" s="274" t="s">
        <v>0</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row>
    <row r="6" spans="1:56" ht="52.5" customHeight="1">
      <c r="A6" s="271" t="s">
        <v>1</v>
      </c>
      <c r="B6" s="271" t="s">
        <v>21</v>
      </c>
      <c r="C6" s="271" t="s">
        <v>114</v>
      </c>
      <c r="D6" s="271" t="s">
        <v>104</v>
      </c>
      <c r="E6" s="271" t="s">
        <v>105</v>
      </c>
      <c r="F6" s="271" t="s">
        <v>106</v>
      </c>
      <c r="G6" s="271" t="s">
        <v>113</v>
      </c>
      <c r="H6" s="271"/>
      <c r="I6" s="271"/>
      <c r="J6" s="271" t="s">
        <v>116</v>
      </c>
      <c r="K6" s="271"/>
      <c r="L6" s="271" t="s">
        <v>115</v>
      </c>
      <c r="M6" s="271"/>
      <c r="N6" s="271"/>
      <c r="O6" s="271"/>
      <c r="P6" s="271" t="s">
        <v>28</v>
      </c>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t="s">
        <v>117</v>
      </c>
      <c r="BA6" s="271"/>
      <c r="BB6" s="271"/>
      <c r="BC6" s="271"/>
      <c r="BD6" s="271" t="s">
        <v>3</v>
      </c>
    </row>
    <row r="7" spans="1:56" ht="25.5" customHeight="1">
      <c r="A7" s="271"/>
      <c r="B7" s="271"/>
      <c r="C7" s="271"/>
      <c r="D7" s="271"/>
      <c r="E7" s="271"/>
      <c r="F7" s="271"/>
      <c r="G7" s="271" t="s">
        <v>24</v>
      </c>
      <c r="H7" s="271" t="s">
        <v>25</v>
      </c>
      <c r="I7" s="271"/>
      <c r="J7" s="271" t="s">
        <v>26</v>
      </c>
      <c r="K7" s="271" t="s">
        <v>214</v>
      </c>
      <c r="L7" s="271" t="s">
        <v>26</v>
      </c>
      <c r="M7" s="271" t="s">
        <v>68</v>
      </c>
      <c r="N7" s="271"/>
      <c r="O7" s="271"/>
      <c r="P7" s="271" t="s">
        <v>200</v>
      </c>
      <c r="Q7" s="271"/>
      <c r="R7" s="271"/>
      <c r="S7" s="271"/>
      <c r="T7" s="271"/>
      <c r="U7" s="271"/>
      <c r="V7" s="271" t="s">
        <v>202</v>
      </c>
      <c r="W7" s="271"/>
      <c r="X7" s="271"/>
      <c r="Y7" s="271"/>
      <c r="Z7" s="271"/>
      <c r="AA7" s="271"/>
      <c r="AB7" s="271"/>
      <c r="AC7" s="271"/>
      <c r="AD7" s="271"/>
      <c r="AE7" s="271"/>
      <c r="AF7" s="271" t="s">
        <v>203</v>
      </c>
      <c r="AG7" s="271"/>
      <c r="AH7" s="271"/>
      <c r="AI7" s="271"/>
      <c r="AJ7" s="271"/>
      <c r="AK7" s="271"/>
      <c r="AL7" s="271"/>
      <c r="AM7" s="271"/>
      <c r="AN7" s="271"/>
      <c r="AO7" s="271"/>
      <c r="AP7" s="271" t="s">
        <v>210</v>
      </c>
      <c r="AQ7" s="271"/>
      <c r="AR7" s="271"/>
      <c r="AS7" s="271"/>
      <c r="AT7" s="271"/>
      <c r="AU7" s="271"/>
      <c r="AV7" s="271"/>
      <c r="AW7" s="271"/>
      <c r="AX7" s="271"/>
      <c r="AY7" s="271"/>
      <c r="AZ7" s="271" t="s">
        <v>26</v>
      </c>
      <c r="BA7" s="271" t="s">
        <v>68</v>
      </c>
      <c r="BB7" s="271"/>
      <c r="BC7" s="271"/>
      <c r="BD7" s="271"/>
    </row>
    <row r="8" spans="1:56" ht="28.5" customHeight="1">
      <c r="A8" s="271"/>
      <c r="B8" s="271"/>
      <c r="C8" s="271"/>
      <c r="D8" s="271"/>
      <c r="E8" s="271"/>
      <c r="F8" s="271"/>
      <c r="G8" s="271"/>
      <c r="H8" s="271" t="s">
        <v>26</v>
      </c>
      <c r="I8" s="271" t="s">
        <v>68</v>
      </c>
      <c r="J8" s="271"/>
      <c r="K8" s="271"/>
      <c r="L8" s="271"/>
      <c r="M8" s="271" t="s">
        <v>27</v>
      </c>
      <c r="N8" s="271" t="s">
        <v>28</v>
      </c>
      <c r="O8" s="271"/>
      <c r="P8" s="271" t="s">
        <v>199</v>
      </c>
      <c r="Q8" s="271"/>
      <c r="R8" s="271"/>
      <c r="S8" s="271"/>
      <c r="T8" s="271" t="s">
        <v>201</v>
      </c>
      <c r="U8" s="271"/>
      <c r="V8" s="271" t="s">
        <v>199</v>
      </c>
      <c r="W8" s="271"/>
      <c r="X8" s="271"/>
      <c r="Y8" s="271"/>
      <c r="Z8" s="271" t="s">
        <v>206</v>
      </c>
      <c r="AA8" s="271"/>
      <c r="AB8" s="271"/>
      <c r="AC8" s="271"/>
      <c r="AD8" s="271"/>
      <c r="AE8" s="271"/>
      <c r="AF8" s="271" t="s">
        <v>199</v>
      </c>
      <c r="AG8" s="271"/>
      <c r="AH8" s="271"/>
      <c r="AI8" s="271"/>
      <c r="AJ8" s="271" t="s">
        <v>208</v>
      </c>
      <c r="AK8" s="271"/>
      <c r="AL8" s="271"/>
      <c r="AM8" s="271"/>
      <c r="AN8" s="271"/>
      <c r="AO8" s="271"/>
      <c r="AP8" s="271" t="s">
        <v>199</v>
      </c>
      <c r="AQ8" s="271"/>
      <c r="AR8" s="271"/>
      <c r="AS8" s="271"/>
      <c r="AT8" s="271" t="s">
        <v>211</v>
      </c>
      <c r="AU8" s="271"/>
      <c r="AV8" s="271"/>
      <c r="AW8" s="271"/>
      <c r="AX8" s="271"/>
      <c r="AY8" s="271"/>
      <c r="AZ8" s="271"/>
      <c r="BA8" s="271" t="s">
        <v>27</v>
      </c>
      <c r="BB8" s="271" t="s">
        <v>28</v>
      </c>
      <c r="BC8" s="271"/>
      <c r="BD8" s="271"/>
    </row>
    <row r="9" spans="1:56" ht="21" customHeight="1">
      <c r="A9" s="271"/>
      <c r="B9" s="271"/>
      <c r="C9" s="271"/>
      <c r="D9" s="271"/>
      <c r="E9" s="271"/>
      <c r="F9" s="271"/>
      <c r="G9" s="271"/>
      <c r="H9" s="271"/>
      <c r="I9" s="271"/>
      <c r="J9" s="271"/>
      <c r="K9" s="271"/>
      <c r="L9" s="271"/>
      <c r="M9" s="271"/>
      <c r="N9" s="271" t="s">
        <v>29</v>
      </c>
      <c r="O9" s="271" t="s">
        <v>44</v>
      </c>
      <c r="P9" s="271" t="s">
        <v>26</v>
      </c>
      <c r="Q9" s="271" t="s">
        <v>68</v>
      </c>
      <c r="R9" s="271"/>
      <c r="S9" s="271"/>
      <c r="T9" s="271" t="s">
        <v>26</v>
      </c>
      <c r="U9" s="271" t="s">
        <v>68</v>
      </c>
      <c r="V9" s="271" t="s">
        <v>26</v>
      </c>
      <c r="W9" s="271" t="s">
        <v>68</v>
      </c>
      <c r="X9" s="271"/>
      <c r="Y9" s="271"/>
      <c r="Z9" s="271" t="s">
        <v>26</v>
      </c>
      <c r="AA9" s="271" t="s">
        <v>68</v>
      </c>
      <c r="AB9" s="271" t="s">
        <v>28</v>
      </c>
      <c r="AC9" s="271"/>
      <c r="AD9" s="271"/>
      <c r="AE9" s="271"/>
      <c r="AF9" s="271" t="s">
        <v>26</v>
      </c>
      <c r="AG9" s="271" t="s">
        <v>68</v>
      </c>
      <c r="AH9" s="271"/>
      <c r="AI9" s="271"/>
      <c r="AJ9" s="271" t="s">
        <v>26</v>
      </c>
      <c r="AK9" s="271" t="s">
        <v>68</v>
      </c>
      <c r="AL9" s="271" t="s">
        <v>28</v>
      </c>
      <c r="AM9" s="271"/>
      <c r="AN9" s="271"/>
      <c r="AO9" s="271"/>
      <c r="AP9" s="271" t="s">
        <v>26</v>
      </c>
      <c r="AQ9" s="271" t="s">
        <v>68</v>
      </c>
      <c r="AR9" s="271"/>
      <c r="AS9" s="271"/>
      <c r="AT9" s="271" t="s">
        <v>26</v>
      </c>
      <c r="AU9" s="271" t="s">
        <v>68</v>
      </c>
      <c r="AV9" s="271" t="s">
        <v>28</v>
      </c>
      <c r="AW9" s="271"/>
      <c r="AX9" s="271"/>
      <c r="AY9" s="271"/>
      <c r="AZ9" s="271"/>
      <c r="BA9" s="271"/>
      <c r="BB9" s="271" t="s">
        <v>29</v>
      </c>
      <c r="BC9" s="271" t="s">
        <v>44</v>
      </c>
      <c r="BD9" s="271"/>
    </row>
    <row r="10" spans="1:56" ht="39.75" customHeight="1">
      <c r="A10" s="271"/>
      <c r="B10" s="271"/>
      <c r="C10" s="271"/>
      <c r="D10" s="271"/>
      <c r="E10" s="271"/>
      <c r="F10" s="271"/>
      <c r="G10" s="271"/>
      <c r="H10" s="271"/>
      <c r="I10" s="271"/>
      <c r="J10" s="271"/>
      <c r="K10" s="271"/>
      <c r="L10" s="271"/>
      <c r="M10" s="271"/>
      <c r="N10" s="271"/>
      <c r="O10" s="271"/>
      <c r="P10" s="271"/>
      <c r="Q10" s="271" t="s">
        <v>27</v>
      </c>
      <c r="R10" s="271" t="s">
        <v>28</v>
      </c>
      <c r="S10" s="271"/>
      <c r="T10" s="271"/>
      <c r="U10" s="271"/>
      <c r="V10" s="271"/>
      <c r="W10" s="271" t="s">
        <v>27</v>
      </c>
      <c r="X10" s="271" t="s">
        <v>28</v>
      </c>
      <c r="Y10" s="271"/>
      <c r="Z10" s="271"/>
      <c r="AA10" s="271"/>
      <c r="AB10" s="271" t="s">
        <v>207</v>
      </c>
      <c r="AC10" s="271"/>
      <c r="AD10" s="271" t="s">
        <v>204</v>
      </c>
      <c r="AE10" s="271"/>
      <c r="AF10" s="271"/>
      <c r="AG10" s="271" t="s">
        <v>27</v>
      </c>
      <c r="AH10" s="271" t="s">
        <v>28</v>
      </c>
      <c r="AI10" s="271"/>
      <c r="AJ10" s="271"/>
      <c r="AK10" s="271"/>
      <c r="AL10" s="271" t="s">
        <v>209</v>
      </c>
      <c r="AM10" s="271"/>
      <c r="AN10" s="271" t="s">
        <v>205</v>
      </c>
      <c r="AO10" s="271"/>
      <c r="AP10" s="271"/>
      <c r="AQ10" s="271" t="s">
        <v>27</v>
      </c>
      <c r="AR10" s="271" t="s">
        <v>28</v>
      </c>
      <c r="AS10" s="271"/>
      <c r="AT10" s="271"/>
      <c r="AU10" s="271"/>
      <c r="AV10" s="271" t="s">
        <v>212</v>
      </c>
      <c r="AW10" s="271"/>
      <c r="AX10" s="271" t="s">
        <v>213</v>
      </c>
      <c r="AY10" s="271"/>
      <c r="AZ10" s="271"/>
      <c r="BA10" s="271"/>
      <c r="BB10" s="271"/>
      <c r="BC10" s="271"/>
      <c r="BD10" s="271"/>
    </row>
    <row r="11" spans="1:56" ht="64.5" customHeight="1">
      <c r="A11" s="271"/>
      <c r="B11" s="271"/>
      <c r="C11" s="271"/>
      <c r="D11" s="271"/>
      <c r="E11" s="271"/>
      <c r="F11" s="271"/>
      <c r="G11" s="271"/>
      <c r="H11" s="271"/>
      <c r="I11" s="271"/>
      <c r="J11" s="271"/>
      <c r="K11" s="271"/>
      <c r="L11" s="271"/>
      <c r="M11" s="271"/>
      <c r="N11" s="271"/>
      <c r="O11" s="271"/>
      <c r="P11" s="271"/>
      <c r="Q11" s="271"/>
      <c r="R11" s="94" t="s">
        <v>29</v>
      </c>
      <c r="S11" s="94" t="s">
        <v>44</v>
      </c>
      <c r="T11" s="271"/>
      <c r="U11" s="271"/>
      <c r="V11" s="271"/>
      <c r="W11" s="271"/>
      <c r="X11" s="94" t="s">
        <v>29</v>
      </c>
      <c r="Y11" s="94" t="s">
        <v>44</v>
      </c>
      <c r="Z11" s="271"/>
      <c r="AA11" s="271"/>
      <c r="AB11" s="94" t="s">
        <v>26</v>
      </c>
      <c r="AC11" s="94" t="s">
        <v>68</v>
      </c>
      <c r="AD11" s="99" t="s">
        <v>26</v>
      </c>
      <c r="AE11" s="94" t="s">
        <v>68</v>
      </c>
      <c r="AF11" s="271"/>
      <c r="AG11" s="271"/>
      <c r="AH11" s="94" t="s">
        <v>29</v>
      </c>
      <c r="AI11" s="94" t="s">
        <v>44</v>
      </c>
      <c r="AJ11" s="271"/>
      <c r="AK11" s="271"/>
      <c r="AL11" s="94" t="s">
        <v>26</v>
      </c>
      <c r="AM11" s="94" t="s">
        <v>68</v>
      </c>
      <c r="AN11" s="94" t="s">
        <v>26</v>
      </c>
      <c r="AO11" s="94" t="s">
        <v>68</v>
      </c>
      <c r="AP11" s="271"/>
      <c r="AQ11" s="271"/>
      <c r="AR11" s="94" t="s">
        <v>29</v>
      </c>
      <c r="AS11" s="94" t="s">
        <v>44</v>
      </c>
      <c r="AT11" s="271"/>
      <c r="AU11" s="271"/>
      <c r="AV11" s="94" t="s">
        <v>26</v>
      </c>
      <c r="AW11" s="94" t="s">
        <v>68</v>
      </c>
      <c r="AX11" s="94" t="s">
        <v>26</v>
      </c>
      <c r="AY11" s="94" t="s">
        <v>68</v>
      </c>
      <c r="AZ11" s="271"/>
      <c r="BA11" s="271"/>
      <c r="BB11" s="271"/>
      <c r="BC11" s="271"/>
      <c r="BD11" s="271"/>
    </row>
    <row r="12" spans="1:56" ht="2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
  <cols>
    <col min="1" max="1" width="6" style="69" customWidth="1"/>
    <col min="2" max="2" width="37.77734375" style="70" customWidth="1"/>
    <col min="3" max="3" width="10.6640625" style="70" customWidth="1"/>
    <col min="4" max="6" width="12" style="71" customWidth="1"/>
    <col min="7" max="7" width="10.109375" style="71" customWidth="1"/>
    <col min="8" max="8" width="10.109375" style="72" customWidth="1"/>
    <col min="9" max="95" width="7.77734375" style="72" customWidth="1"/>
    <col min="96" max="313" width="9.33203125" style="37"/>
    <col min="314" max="314" width="6" style="37" customWidth="1"/>
    <col min="315" max="315" width="37.77734375" style="37" customWidth="1"/>
    <col min="316" max="318" width="12" style="37" customWidth="1"/>
    <col min="319" max="320" width="14.44140625" style="37" customWidth="1"/>
    <col min="321" max="321" width="13.109375" style="37" customWidth="1"/>
    <col min="322" max="322" width="14.44140625" style="37" customWidth="1"/>
    <col min="323" max="323" width="13.109375" style="37" customWidth="1"/>
    <col min="324" max="324" width="14.44140625" style="37" customWidth="1"/>
    <col min="325" max="325" width="13.109375" style="37" customWidth="1"/>
    <col min="326" max="326" width="14.44140625" style="37" customWidth="1"/>
    <col min="327" max="327" width="13.109375" style="37" customWidth="1"/>
    <col min="328" max="328" width="14.44140625" style="37" customWidth="1"/>
    <col min="329" max="329" width="13.109375" style="37" customWidth="1"/>
    <col min="330" max="330" width="16.44140625" style="37" customWidth="1"/>
    <col min="331" max="331" width="12" style="37" customWidth="1"/>
    <col min="332" max="332" width="20" style="37" customWidth="1"/>
    <col min="333" max="333" width="14" style="37" customWidth="1"/>
    <col min="334" max="334" width="16.44140625" style="37" customWidth="1"/>
    <col min="335" max="335" width="12" style="37" customWidth="1"/>
    <col min="336" max="336" width="20" style="37" customWidth="1"/>
    <col min="337" max="337" width="14" style="37" customWidth="1"/>
    <col min="338" max="338" width="12.44140625" style="37" customWidth="1"/>
    <col min="339" max="341" width="0" style="37" hidden="1" customWidth="1"/>
    <col min="342" max="569" width="9.33203125" style="37"/>
    <col min="570" max="570" width="6" style="37" customWidth="1"/>
    <col min="571" max="571" width="37.77734375" style="37" customWidth="1"/>
    <col min="572" max="574" width="12" style="37" customWidth="1"/>
    <col min="575" max="576" width="14.44140625" style="37" customWidth="1"/>
    <col min="577" max="577" width="13.109375" style="37" customWidth="1"/>
    <col min="578" max="578" width="14.44140625" style="37" customWidth="1"/>
    <col min="579" max="579" width="13.109375" style="37" customWidth="1"/>
    <col min="580" max="580" width="14.44140625" style="37" customWidth="1"/>
    <col min="581" max="581" width="13.109375" style="37" customWidth="1"/>
    <col min="582" max="582" width="14.44140625" style="37" customWidth="1"/>
    <col min="583" max="583" width="13.109375" style="37" customWidth="1"/>
    <col min="584" max="584" width="14.44140625" style="37" customWidth="1"/>
    <col min="585" max="585" width="13.109375" style="37" customWidth="1"/>
    <col min="586" max="586" width="16.44140625" style="37" customWidth="1"/>
    <col min="587" max="587" width="12" style="37" customWidth="1"/>
    <col min="588" max="588" width="20" style="37" customWidth="1"/>
    <col min="589" max="589" width="14" style="37" customWidth="1"/>
    <col min="590" max="590" width="16.44140625" style="37" customWidth="1"/>
    <col min="591" max="591" width="12" style="37" customWidth="1"/>
    <col min="592" max="592" width="20" style="37" customWidth="1"/>
    <col min="593" max="593" width="14" style="37" customWidth="1"/>
    <col min="594" max="594" width="12.44140625" style="37" customWidth="1"/>
    <col min="595" max="597" width="0" style="37" hidden="1" customWidth="1"/>
    <col min="598" max="825" width="9.33203125" style="37"/>
    <col min="826" max="826" width="6" style="37" customWidth="1"/>
    <col min="827" max="827" width="37.77734375" style="37" customWidth="1"/>
    <col min="828" max="830" width="12" style="37" customWidth="1"/>
    <col min="831" max="832" width="14.44140625" style="37" customWidth="1"/>
    <col min="833" max="833" width="13.109375" style="37" customWidth="1"/>
    <col min="834" max="834" width="14.44140625" style="37" customWidth="1"/>
    <col min="835" max="835" width="13.109375" style="37" customWidth="1"/>
    <col min="836" max="836" width="14.44140625" style="37" customWidth="1"/>
    <col min="837" max="837" width="13.109375" style="37" customWidth="1"/>
    <col min="838" max="838" width="14.44140625" style="37" customWidth="1"/>
    <col min="839" max="839" width="13.109375" style="37" customWidth="1"/>
    <col min="840" max="840" width="14.44140625" style="37" customWidth="1"/>
    <col min="841" max="841" width="13.109375" style="37" customWidth="1"/>
    <col min="842" max="842" width="16.44140625" style="37" customWidth="1"/>
    <col min="843" max="843" width="12" style="37" customWidth="1"/>
    <col min="844" max="844" width="20" style="37" customWidth="1"/>
    <col min="845" max="845" width="14" style="37" customWidth="1"/>
    <col min="846" max="846" width="16.44140625" style="37" customWidth="1"/>
    <col min="847" max="847" width="12" style="37" customWidth="1"/>
    <col min="848" max="848" width="20" style="37" customWidth="1"/>
    <col min="849" max="849" width="14" style="37" customWidth="1"/>
    <col min="850" max="850" width="12.44140625" style="37" customWidth="1"/>
    <col min="851" max="853" width="0" style="37" hidden="1" customWidth="1"/>
    <col min="854" max="1081" width="9.33203125" style="37"/>
    <col min="1082" max="1082" width="6" style="37" customWidth="1"/>
    <col min="1083" max="1083" width="37.77734375" style="37" customWidth="1"/>
    <col min="1084" max="1086" width="12" style="37" customWidth="1"/>
    <col min="1087" max="1088" width="14.44140625" style="37" customWidth="1"/>
    <col min="1089" max="1089" width="13.109375" style="37" customWidth="1"/>
    <col min="1090" max="1090" width="14.44140625" style="37" customWidth="1"/>
    <col min="1091" max="1091" width="13.109375" style="37" customWidth="1"/>
    <col min="1092" max="1092" width="14.44140625" style="37" customWidth="1"/>
    <col min="1093" max="1093" width="13.109375" style="37" customWidth="1"/>
    <col min="1094" max="1094" width="14.44140625" style="37" customWidth="1"/>
    <col min="1095" max="1095" width="13.109375" style="37" customWidth="1"/>
    <col min="1096" max="1096" width="14.44140625" style="37" customWidth="1"/>
    <col min="1097" max="1097" width="13.109375" style="37" customWidth="1"/>
    <col min="1098" max="1098" width="16.44140625" style="37" customWidth="1"/>
    <col min="1099" max="1099" width="12" style="37" customWidth="1"/>
    <col min="1100" max="1100" width="20" style="37" customWidth="1"/>
    <col min="1101" max="1101" width="14" style="37" customWidth="1"/>
    <col min="1102" max="1102" width="16.44140625" style="37" customWidth="1"/>
    <col min="1103" max="1103" width="12" style="37" customWidth="1"/>
    <col min="1104" max="1104" width="20" style="37" customWidth="1"/>
    <col min="1105" max="1105" width="14" style="37" customWidth="1"/>
    <col min="1106" max="1106" width="12.44140625" style="37" customWidth="1"/>
    <col min="1107" max="1109" width="0" style="37" hidden="1" customWidth="1"/>
    <col min="1110" max="1337" width="9.33203125" style="37"/>
    <col min="1338" max="1338" width="6" style="37" customWidth="1"/>
    <col min="1339" max="1339" width="37.77734375" style="37" customWidth="1"/>
    <col min="1340" max="1342" width="12" style="37" customWidth="1"/>
    <col min="1343" max="1344" width="14.44140625" style="37" customWidth="1"/>
    <col min="1345" max="1345" width="13.109375" style="37" customWidth="1"/>
    <col min="1346" max="1346" width="14.44140625" style="37" customWidth="1"/>
    <col min="1347" max="1347" width="13.109375" style="37" customWidth="1"/>
    <col min="1348" max="1348" width="14.44140625" style="37" customWidth="1"/>
    <col min="1349" max="1349" width="13.109375" style="37" customWidth="1"/>
    <col min="1350" max="1350" width="14.44140625" style="37" customWidth="1"/>
    <col min="1351" max="1351" width="13.109375" style="37" customWidth="1"/>
    <col min="1352" max="1352" width="14.44140625" style="37" customWidth="1"/>
    <col min="1353" max="1353" width="13.109375" style="37" customWidth="1"/>
    <col min="1354" max="1354" width="16.44140625" style="37" customWidth="1"/>
    <col min="1355" max="1355" width="12" style="37" customWidth="1"/>
    <col min="1356" max="1356" width="20" style="37" customWidth="1"/>
    <col min="1357" max="1357" width="14" style="37" customWidth="1"/>
    <col min="1358" max="1358" width="16.44140625" style="37" customWidth="1"/>
    <col min="1359" max="1359" width="12" style="37" customWidth="1"/>
    <col min="1360" max="1360" width="20" style="37" customWidth="1"/>
    <col min="1361" max="1361" width="14" style="37" customWidth="1"/>
    <col min="1362" max="1362" width="12.44140625" style="37" customWidth="1"/>
    <col min="1363" max="1365" width="0" style="37" hidden="1" customWidth="1"/>
    <col min="1366" max="1593" width="9.33203125" style="37"/>
    <col min="1594" max="1594" width="6" style="37" customWidth="1"/>
    <col min="1595" max="1595" width="37.77734375" style="37" customWidth="1"/>
    <col min="1596" max="1598" width="12" style="37" customWidth="1"/>
    <col min="1599" max="1600" width="14.44140625" style="37" customWidth="1"/>
    <col min="1601" max="1601" width="13.109375" style="37" customWidth="1"/>
    <col min="1602" max="1602" width="14.44140625" style="37" customWidth="1"/>
    <col min="1603" max="1603" width="13.109375" style="37" customWidth="1"/>
    <col min="1604" max="1604" width="14.44140625" style="37" customWidth="1"/>
    <col min="1605" max="1605" width="13.109375" style="37" customWidth="1"/>
    <col min="1606" max="1606" width="14.44140625" style="37" customWidth="1"/>
    <col min="1607" max="1607" width="13.109375" style="37" customWidth="1"/>
    <col min="1608" max="1608" width="14.44140625" style="37" customWidth="1"/>
    <col min="1609" max="1609" width="13.109375" style="37" customWidth="1"/>
    <col min="1610" max="1610" width="16.44140625" style="37" customWidth="1"/>
    <col min="1611" max="1611" width="12" style="37" customWidth="1"/>
    <col min="1612" max="1612" width="20" style="37" customWidth="1"/>
    <col min="1613" max="1613" width="14" style="37" customWidth="1"/>
    <col min="1614" max="1614" width="16.44140625" style="37" customWidth="1"/>
    <col min="1615" max="1615" width="12" style="37" customWidth="1"/>
    <col min="1616" max="1616" width="20" style="37" customWidth="1"/>
    <col min="1617" max="1617" width="14" style="37" customWidth="1"/>
    <col min="1618" max="1618" width="12.44140625" style="37" customWidth="1"/>
    <col min="1619" max="1621" width="0" style="37" hidden="1" customWidth="1"/>
    <col min="1622" max="1849" width="9.33203125" style="37"/>
    <col min="1850" max="1850" width="6" style="37" customWidth="1"/>
    <col min="1851" max="1851" width="37.77734375" style="37" customWidth="1"/>
    <col min="1852" max="1854" width="12" style="37" customWidth="1"/>
    <col min="1855" max="1856" width="14.44140625" style="37" customWidth="1"/>
    <col min="1857" max="1857" width="13.109375" style="37" customWidth="1"/>
    <col min="1858" max="1858" width="14.44140625" style="37" customWidth="1"/>
    <col min="1859" max="1859" width="13.109375" style="37" customWidth="1"/>
    <col min="1860" max="1860" width="14.44140625" style="37" customWidth="1"/>
    <col min="1861" max="1861" width="13.109375" style="37" customWidth="1"/>
    <col min="1862" max="1862" width="14.44140625" style="37" customWidth="1"/>
    <col min="1863" max="1863" width="13.109375" style="37" customWidth="1"/>
    <col min="1864" max="1864" width="14.44140625" style="37" customWidth="1"/>
    <col min="1865" max="1865" width="13.109375" style="37" customWidth="1"/>
    <col min="1866" max="1866" width="16.44140625" style="37" customWidth="1"/>
    <col min="1867" max="1867" width="12" style="37" customWidth="1"/>
    <col min="1868" max="1868" width="20" style="37" customWidth="1"/>
    <col min="1869" max="1869" width="14" style="37" customWidth="1"/>
    <col min="1870" max="1870" width="16.44140625" style="37" customWidth="1"/>
    <col min="1871" max="1871" width="12" style="37" customWidth="1"/>
    <col min="1872" max="1872" width="20" style="37" customWidth="1"/>
    <col min="1873" max="1873" width="14" style="37" customWidth="1"/>
    <col min="1874" max="1874" width="12.44140625" style="37" customWidth="1"/>
    <col min="1875" max="1877" width="0" style="37" hidden="1" customWidth="1"/>
    <col min="1878" max="2105" width="9.33203125" style="37"/>
    <col min="2106" max="2106" width="6" style="37" customWidth="1"/>
    <col min="2107" max="2107" width="37.77734375" style="37" customWidth="1"/>
    <col min="2108" max="2110" width="12" style="37" customWidth="1"/>
    <col min="2111" max="2112" width="14.44140625" style="37" customWidth="1"/>
    <col min="2113" max="2113" width="13.109375" style="37" customWidth="1"/>
    <col min="2114" max="2114" width="14.44140625" style="37" customWidth="1"/>
    <col min="2115" max="2115" width="13.109375" style="37" customWidth="1"/>
    <col min="2116" max="2116" width="14.44140625" style="37" customWidth="1"/>
    <col min="2117" max="2117" width="13.109375" style="37" customWidth="1"/>
    <col min="2118" max="2118" width="14.44140625" style="37" customWidth="1"/>
    <col min="2119" max="2119" width="13.109375" style="37" customWidth="1"/>
    <col min="2120" max="2120" width="14.44140625" style="37" customWidth="1"/>
    <col min="2121" max="2121" width="13.109375" style="37" customWidth="1"/>
    <col min="2122" max="2122" width="16.44140625" style="37" customWidth="1"/>
    <col min="2123" max="2123" width="12" style="37" customWidth="1"/>
    <col min="2124" max="2124" width="20" style="37" customWidth="1"/>
    <col min="2125" max="2125" width="14" style="37" customWidth="1"/>
    <col min="2126" max="2126" width="16.44140625" style="37" customWidth="1"/>
    <col min="2127" max="2127" width="12" style="37" customWidth="1"/>
    <col min="2128" max="2128" width="20" style="37" customWidth="1"/>
    <col min="2129" max="2129" width="14" style="37" customWidth="1"/>
    <col min="2130" max="2130" width="12.44140625" style="37" customWidth="1"/>
    <col min="2131" max="2133" width="0" style="37" hidden="1" customWidth="1"/>
    <col min="2134" max="2361" width="9.33203125" style="37"/>
    <col min="2362" max="2362" width="6" style="37" customWidth="1"/>
    <col min="2363" max="2363" width="37.77734375" style="37" customWidth="1"/>
    <col min="2364" max="2366" width="12" style="37" customWidth="1"/>
    <col min="2367" max="2368" width="14.44140625" style="37" customWidth="1"/>
    <col min="2369" max="2369" width="13.109375" style="37" customWidth="1"/>
    <col min="2370" max="2370" width="14.44140625" style="37" customWidth="1"/>
    <col min="2371" max="2371" width="13.109375" style="37" customWidth="1"/>
    <col min="2372" max="2372" width="14.44140625" style="37" customWidth="1"/>
    <col min="2373" max="2373" width="13.109375" style="37" customWidth="1"/>
    <col min="2374" max="2374" width="14.44140625" style="37" customWidth="1"/>
    <col min="2375" max="2375" width="13.109375" style="37" customWidth="1"/>
    <col min="2376" max="2376" width="14.44140625" style="37" customWidth="1"/>
    <col min="2377" max="2377" width="13.109375" style="37" customWidth="1"/>
    <col min="2378" max="2378" width="16.44140625" style="37" customWidth="1"/>
    <col min="2379" max="2379" width="12" style="37" customWidth="1"/>
    <col min="2380" max="2380" width="20" style="37" customWidth="1"/>
    <col min="2381" max="2381" width="14" style="37" customWidth="1"/>
    <col min="2382" max="2382" width="16.44140625" style="37" customWidth="1"/>
    <col min="2383" max="2383" width="12" style="37" customWidth="1"/>
    <col min="2384" max="2384" width="20" style="37" customWidth="1"/>
    <col min="2385" max="2385" width="14" style="37" customWidth="1"/>
    <col min="2386" max="2386" width="12.44140625" style="37" customWidth="1"/>
    <col min="2387" max="2389" width="0" style="37" hidden="1" customWidth="1"/>
    <col min="2390" max="2617" width="9.33203125" style="37"/>
    <col min="2618" max="2618" width="6" style="37" customWidth="1"/>
    <col min="2619" max="2619" width="37.77734375" style="37" customWidth="1"/>
    <col min="2620" max="2622" width="12" style="37" customWidth="1"/>
    <col min="2623" max="2624" width="14.44140625" style="37" customWidth="1"/>
    <col min="2625" max="2625" width="13.109375" style="37" customWidth="1"/>
    <col min="2626" max="2626" width="14.44140625" style="37" customWidth="1"/>
    <col min="2627" max="2627" width="13.109375" style="37" customWidth="1"/>
    <col min="2628" max="2628" width="14.44140625" style="37" customWidth="1"/>
    <col min="2629" max="2629" width="13.109375" style="37" customWidth="1"/>
    <col min="2630" max="2630" width="14.44140625" style="37" customWidth="1"/>
    <col min="2631" max="2631" width="13.109375" style="37" customWidth="1"/>
    <col min="2632" max="2632" width="14.44140625" style="37" customWidth="1"/>
    <col min="2633" max="2633" width="13.109375" style="37" customWidth="1"/>
    <col min="2634" max="2634" width="16.44140625" style="37" customWidth="1"/>
    <col min="2635" max="2635" width="12" style="37" customWidth="1"/>
    <col min="2636" max="2636" width="20" style="37" customWidth="1"/>
    <col min="2637" max="2637" width="14" style="37" customWidth="1"/>
    <col min="2638" max="2638" width="16.44140625" style="37" customWidth="1"/>
    <col min="2639" max="2639" width="12" style="37" customWidth="1"/>
    <col min="2640" max="2640" width="20" style="37" customWidth="1"/>
    <col min="2641" max="2641" width="14" style="37" customWidth="1"/>
    <col min="2642" max="2642" width="12.44140625" style="37" customWidth="1"/>
    <col min="2643" max="2645" width="0" style="37" hidden="1" customWidth="1"/>
    <col min="2646" max="2873" width="9.33203125" style="37"/>
    <col min="2874" max="2874" width="6" style="37" customWidth="1"/>
    <col min="2875" max="2875" width="37.77734375" style="37" customWidth="1"/>
    <col min="2876" max="2878" width="12" style="37" customWidth="1"/>
    <col min="2879" max="2880" width="14.44140625" style="37" customWidth="1"/>
    <col min="2881" max="2881" width="13.109375" style="37" customWidth="1"/>
    <col min="2882" max="2882" width="14.44140625" style="37" customWidth="1"/>
    <col min="2883" max="2883" width="13.109375" style="37" customWidth="1"/>
    <col min="2884" max="2884" width="14.44140625" style="37" customWidth="1"/>
    <col min="2885" max="2885" width="13.109375" style="37" customWidth="1"/>
    <col min="2886" max="2886" width="14.44140625" style="37" customWidth="1"/>
    <col min="2887" max="2887" width="13.109375" style="37" customWidth="1"/>
    <col min="2888" max="2888" width="14.44140625" style="37" customWidth="1"/>
    <col min="2889" max="2889" width="13.109375" style="37" customWidth="1"/>
    <col min="2890" max="2890" width="16.44140625" style="37" customWidth="1"/>
    <col min="2891" max="2891" width="12" style="37" customWidth="1"/>
    <col min="2892" max="2892" width="20" style="37" customWidth="1"/>
    <col min="2893" max="2893" width="14" style="37" customWidth="1"/>
    <col min="2894" max="2894" width="16.44140625" style="37" customWidth="1"/>
    <col min="2895" max="2895" width="12" style="37" customWidth="1"/>
    <col min="2896" max="2896" width="20" style="37" customWidth="1"/>
    <col min="2897" max="2897" width="14" style="37" customWidth="1"/>
    <col min="2898" max="2898" width="12.44140625" style="37" customWidth="1"/>
    <col min="2899" max="2901" width="0" style="37" hidden="1" customWidth="1"/>
    <col min="2902" max="3129" width="9.33203125" style="37"/>
    <col min="3130" max="3130" width="6" style="37" customWidth="1"/>
    <col min="3131" max="3131" width="37.77734375" style="37" customWidth="1"/>
    <col min="3132" max="3134" width="12" style="37" customWidth="1"/>
    <col min="3135" max="3136" width="14.44140625" style="37" customWidth="1"/>
    <col min="3137" max="3137" width="13.109375" style="37" customWidth="1"/>
    <col min="3138" max="3138" width="14.44140625" style="37" customWidth="1"/>
    <col min="3139" max="3139" width="13.109375" style="37" customWidth="1"/>
    <col min="3140" max="3140" width="14.44140625" style="37" customWidth="1"/>
    <col min="3141" max="3141" width="13.109375" style="37" customWidth="1"/>
    <col min="3142" max="3142" width="14.44140625" style="37" customWidth="1"/>
    <col min="3143" max="3143" width="13.109375" style="37" customWidth="1"/>
    <col min="3144" max="3144" width="14.44140625" style="37" customWidth="1"/>
    <col min="3145" max="3145" width="13.109375" style="37" customWidth="1"/>
    <col min="3146" max="3146" width="16.44140625" style="37" customWidth="1"/>
    <col min="3147" max="3147" width="12" style="37" customWidth="1"/>
    <col min="3148" max="3148" width="20" style="37" customWidth="1"/>
    <col min="3149" max="3149" width="14" style="37" customWidth="1"/>
    <col min="3150" max="3150" width="16.44140625" style="37" customWidth="1"/>
    <col min="3151" max="3151" width="12" style="37" customWidth="1"/>
    <col min="3152" max="3152" width="20" style="37" customWidth="1"/>
    <col min="3153" max="3153" width="14" style="37" customWidth="1"/>
    <col min="3154" max="3154" width="12.44140625" style="37" customWidth="1"/>
    <col min="3155" max="3157" width="0" style="37" hidden="1" customWidth="1"/>
    <col min="3158" max="3385" width="9.33203125" style="37"/>
    <col min="3386" max="3386" width="6" style="37" customWidth="1"/>
    <col min="3387" max="3387" width="37.77734375" style="37" customWidth="1"/>
    <col min="3388" max="3390" width="12" style="37" customWidth="1"/>
    <col min="3391" max="3392" width="14.44140625" style="37" customWidth="1"/>
    <col min="3393" max="3393" width="13.109375" style="37" customWidth="1"/>
    <col min="3394" max="3394" width="14.44140625" style="37" customWidth="1"/>
    <col min="3395" max="3395" width="13.109375" style="37" customWidth="1"/>
    <col min="3396" max="3396" width="14.44140625" style="37" customWidth="1"/>
    <col min="3397" max="3397" width="13.109375" style="37" customWidth="1"/>
    <col min="3398" max="3398" width="14.44140625" style="37" customWidth="1"/>
    <col min="3399" max="3399" width="13.109375" style="37" customWidth="1"/>
    <col min="3400" max="3400" width="14.44140625" style="37" customWidth="1"/>
    <col min="3401" max="3401" width="13.109375" style="37" customWidth="1"/>
    <col min="3402" max="3402" width="16.44140625" style="37" customWidth="1"/>
    <col min="3403" max="3403" width="12" style="37" customWidth="1"/>
    <col min="3404" max="3404" width="20" style="37" customWidth="1"/>
    <col min="3405" max="3405" width="14" style="37" customWidth="1"/>
    <col min="3406" max="3406" width="16.44140625" style="37" customWidth="1"/>
    <col min="3407" max="3407" width="12" style="37" customWidth="1"/>
    <col min="3408" max="3408" width="20" style="37" customWidth="1"/>
    <col min="3409" max="3409" width="14" style="37" customWidth="1"/>
    <col min="3410" max="3410" width="12.44140625" style="37" customWidth="1"/>
    <col min="3411" max="3413" width="0" style="37" hidden="1" customWidth="1"/>
    <col min="3414" max="3641" width="9.33203125" style="37"/>
    <col min="3642" max="3642" width="6" style="37" customWidth="1"/>
    <col min="3643" max="3643" width="37.77734375" style="37" customWidth="1"/>
    <col min="3644" max="3646" width="12" style="37" customWidth="1"/>
    <col min="3647" max="3648" width="14.44140625" style="37" customWidth="1"/>
    <col min="3649" max="3649" width="13.109375" style="37" customWidth="1"/>
    <col min="3650" max="3650" width="14.44140625" style="37" customWidth="1"/>
    <col min="3651" max="3651" width="13.109375" style="37" customWidth="1"/>
    <col min="3652" max="3652" width="14.44140625" style="37" customWidth="1"/>
    <col min="3653" max="3653" width="13.109375" style="37" customWidth="1"/>
    <col min="3654" max="3654" width="14.44140625" style="37" customWidth="1"/>
    <col min="3655" max="3655" width="13.109375" style="37" customWidth="1"/>
    <col min="3656" max="3656" width="14.44140625" style="37" customWidth="1"/>
    <col min="3657" max="3657" width="13.109375" style="37" customWidth="1"/>
    <col min="3658" max="3658" width="16.44140625" style="37" customWidth="1"/>
    <col min="3659" max="3659" width="12" style="37" customWidth="1"/>
    <col min="3660" max="3660" width="20" style="37" customWidth="1"/>
    <col min="3661" max="3661" width="14" style="37" customWidth="1"/>
    <col min="3662" max="3662" width="16.44140625" style="37" customWidth="1"/>
    <col min="3663" max="3663" width="12" style="37" customWidth="1"/>
    <col min="3664" max="3664" width="20" style="37" customWidth="1"/>
    <col min="3665" max="3665" width="14" style="37" customWidth="1"/>
    <col min="3666" max="3666" width="12.44140625" style="37" customWidth="1"/>
    <col min="3667" max="3669" width="0" style="37" hidden="1" customWidth="1"/>
    <col min="3670" max="3897" width="9.33203125" style="37"/>
    <col min="3898" max="3898" width="6" style="37" customWidth="1"/>
    <col min="3899" max="3899" width="37.77734375" style="37" customWidth="1"/>
    <col min="3900" max="3902" width="12" style="37" customWidth="1"/>
    <col min="3903" max="3904" width="14.44140625" style="37" customWidth="1"/>
    <col min="3905" max="3905" width="13.109375" style="37" customWidth="1"/>
    <col min="3906" max="3906" width="14.44140625" style="37" customWidth="1"/>
    <col min="3907" max="3907" width="13.109375" style="37" customWidth="1"/>
    <col min="3908" max="3908" width="14.44140625" style="37" customWidth="1"/>
    <col min="3909" max="3909" width="13.109375" style="37" customWidth="1"/>
    <col min="3910" max="3910" width="14.44140625" style="37" customWidth="1"/>
    <col min="3911" max="3911" width="13.109375" style="37" customWidth="1"/>
    <col min="3912" max="3912" width="14.44140625" style="37" customWidth="1"/>
    <col min="3913" max="3913" width="13.109375" style="37" customWidth="1"/>
    <col min="3914" max="3914" width="16.44140625" style="37" customWidth="1"/>
    <col min="3915" max="3915" width="12" style="37" customWidth="1"/>
    <col min="3916" max="3916" width="20" style="37" customWidth="1"/>
    <col min="3917" max="3917" width="14" style="37" customWidth="1"/>
    <col min="3918" max="3918" width="16.44140625" style="37" customWidth="1"/>
    <col min="3919" max="3919" width="12" style="37" customWidth="1"/>
    <col min="3920" max="3920" width="20" style="37" customWidth="1"/>
    <col min="3921" max="3921" width="14" style="37" customWidth="1"/>
    <col min="3922" max="3922" width="12.44140625" style="37" customWidth="1"/>
    <col min="3923" max="3925" width="0" style="37" hidden="1" customWidth="1"/>
    <col min="3926" max="4153" width="9.33203125" style="37"/>
    <col min="4154" max="4154" width="6" style="37" customWidth="1"/>
    <col min="4155" max="4155" width="37.77734375" style="37" customWidth="1"/>
    <col min="4156" max="4158" width="12" style="37" customWidth="1"/>
    <col min="4159" max="4160" width="14.44140625" style="37" customWidth="1"/>
    <col min="4161" max="4161" width="13.109375" style="37" customWidth="1"/>
    <col min="4162" max="4162" width="14.44140625" style="37" customWidth="1"/>
    <col min="4163" max="4163" width="13.109375" style="37" customWidth="1"/>
    <col min="4164" max="4164" width="14.44140625" style="37" customWidth="1"/>
    <col min="4165" max="4165" width="13.109375" style="37" customWidth="1"/>
    <col min="4166" max="4166" width="14.44140625" style="37" customWidth="1"/>
    <col min="4167" max="4167" width="13.109375" style="37" customWidth="1"/>
    <col min="4168" max="4168" width="14.44140625" style="37" customWidth="1"/>
    <col min="4169" max="4169" width="13.109375" style="37" customWidth="1"/>
    <col min="4170" max="4170" width="16.44140625" style="37" customWidth="1"/>
    <col min="4171" max="4171" width="12" style="37" customWidth="1"/>
    <col min="4172" max="4172" width="20" style="37" customWidth="1"/>
    <col min="4173" max="4173" width="14" style="37" customWidth="1"/>
    <col min="4174" max="4174" width="16.44140625" style="37" customWidth="1"/>
    <col min="4175" max="4175" width="12" style="37" customWidth="1"/>
    <col min="4176" max="4176" width="20" style="37" customWidth="1"/>
    <col min="4177" max="4177" width="14" style="37" customWidth="1"/>
    <col min="4178" max="4178" width="12.44140625" style="37" customWidth="1"/>
    <col min="4179" max="4181" width="0" style="37" hidden="1" customWidth="1"/>
    <col min="4182" max="4409" width="9.33203125" style="37"/>
    <col min="4410" max="4410" width="6" style="37" customWidth="1"/>
    <col min="4411" max="4411" width="37.77734375" style="37" customWidth="1"/>
    <col min="4412" max="4414" width="12" style="37" customWidth="1"/>
    <col min="4415" max="4416" width="14.44140625" style="37" customWidth="1"/>
    <col min="4417" max="4417" width="13.109375" style="37" customWidth="1"/>
    <col min="4418" max="4418" width="14.44140625" style="37" customWidth="1"/>
    <col min="4419" max="4419" width="13.109375" style="37" customWidth="1"/>
    <col min="4420" max="4420" width="14.44140625" style="37" customWidth="1"/>
    <col min="4421" max="4421" width="13.109375" style="37" customWidth="1"/>
    <col min="4422" max="4422" width="14.44140625" style="37" customWidth="1"/>
    <col min="4423" max="4423" width="13.109375" style="37" customWidth="1"/>
    <col min="4424" max="4424" width="14.44140625" style="37" customWidth="1"/>
    <col min="4425" max="4425" width="13.109375" style="37" customWidth="1"/>
    <col min="4426" max="4426" width="16.44140625" style="37" customWidth="1"/>
    <col min="4427" max="4427" width="12" style="37" customWidth="1"/>
    <col min="4428" max="4428" width="20" style="37" customWidth="1"/>
    <col min="4429" max="4429" width="14" style="37" customWidth="1"/>
    <col min="4430" max="4430" width="16.44140625" style="37" customWidth="1"/>
    <col min="4431" max="4431" width="12" style="37" customWidth="1"/>
    <col min="4432" max="4432" width="20" style="37" customWidth="1"/>
    <col min="4433" max="4433" width="14" style="37" customWidth="1"/>
    <col min="4434" max="4434" width="12.44140625" style="37" customWidth="1"/>
    <col min="4435" max="4437" width="0" style="37" hidden="1" customWidth="1"/>
    <col min="4438" max="4665" width="9.33203125" style="37"/>
    <col min="4666" max="4666" width="6" style="37" customWidth="1"/>
    <col min="4667" max="4667" width="37.77734375" style="37" customWidth="1"/>
    <col min="4668" max="4670" width="12" style="37" customWidth="1"/>
    <col min="4671" max="4672" width="14.44140625" style="37" customWidth="1"/>
    <col min="4673" max="4673" width="13.109375" style="37" customWidth="1"/>
    <col min="4674" max="4674" width="14.44140625" style="37" customWidth="1"/>
    <col min="4675" max="4675" width="13.109375" style="37" customWidth="1"/>
    <col min="4676" max="4676" width="14.44140625" style="37" customWidth="1"/>
    <col min="4677" max="4677" width="13.109375" style="37" customWidth="1"/>
    <col min="4678" max="4678" width="14.44140625" style="37" customWidth="1"/>
    <col min="4679" max="4679" width="13.109375" style="37" customWidth="1"/>
    <col min="4680" max="4680" width="14.44140625" style="37" customWidth="1"/>
    <col min="4681" max="4681" width="13.109375" style="37" customWidth="1"/>
    <col min="4682" max="4682" width="16.44140625" style="37" customWidth="1"/>
    <col min="4683" max="4683" width="12" style="37" customWidth="1"/>
    <col min="4684" max="4684" width="20" style="37" customWidth="1"/>
    <col min="4685" max="4685" width="14" style="37" customWidth="1"/>
    <col min="4686" max="4686" width="16.44140625" style="37" customWidth="1"/>
    <col min="4687" max="4687" width="12" style="37" customWidth="1"/>
    <col min="4688" max="4688" width="20" style="37" customWidth="1"/>
    <col min="4689" max="4689" width="14" style="37" customWidth="1"/>
    <col min="4690" max="4690" width="12.44140625" style="37" customWidth="1"/>
    <col min="4691" max="4693" width="0" style="37" hidden="1" customWidth="1"/>
    <col min="4694" max="4921" width="9.33203125" style="37"/>
    <col min="4922" max="4922" width="6" style="37" customWidth="1"/>
    <col min="4923" max="4923" width="37.77734375" style="37" customWidth="1"/>
    <col min="4924" max="4926" width="12" style="37" customWidth="1"/>
    <col min="4927" max="4928" width="14.44140625" style="37" customWidth="1"/>
    <col min="4929" max="4929" width="13.109375" style="37" customWidth="1"/>
    <col min="4930" max="4930" width="14.44140625" style="37" customWidth="1"/>
    <col min="4931" max="4931" width="13.109375" style="37" customWidth="1"/>
    <col min="4932" max="4932" width="14.44140625" style="37" customWidth="1"/>
    <col min="4933" max="4933" width="13.109375" style="37" customWidth="1"/>
    <col min="4934" max="4934" width="14.44140625" style="37" customWidth="1"/>
    <col min="4935" max="4935" width="13.109375" style="37" customWidth="1"/>
    <col min="4936" max="4936" width="14.44140625" style="37" customWidth="1"/>
    <col min="4937" max="4937" width="13.109375" style="37" customWidth="1"/>
    <col min="4938" max="4938" width="16.44140625" style="37" customWidth="1"/>
    <col min="4939" max="4939" width="12" style="37" customWidth="1"/>
    <col min="4940" max="4940" width="20" style="37" customWidth="1"/>
    <col min="4941" max="4941" width="14" style="37" customWidth="1"/>
    <col min="4942" max="4942" width="16.44140625" style="37" customWidth="1"/>
    <col min="4943" max="4943" width="12" style="37" customWidth="1"/>
    <col min="4944" max="4944" width="20" style="37" customWidth="1"/>
    <col min="4945" max="4945" width="14" style="37" customWidth="1"/>
    <col min="4946" max="4946" width="12.44140625" style="37" customWidth="1"/>
    <col min="4947" max="4949" width="0" style="37" hidden="1" customWidth="1"/>
    <col min="4950" max="5177" width="9.33203125" style="37"/>
    <col min="5178" max="5178" width="6" style="37" customWidth="1"/>
    <col min="5179" max="5179" width="37.77734375" style="37" customWidth="1"/>
    <col min="5180" max="5182" width="12" style="37" customWidth="1"/>
    <col min="5183" max="5184" width="14.44140625" style="37" customWidth="1"/>
    <col min="5185" max="5185" width="13.109375" style="37" customWidth="1"/>
    <col min="5186" max="5186" width="14.44140625" style="37" customWidth="1"/>
    <col min="5187" max="5187" width="13.109375" style="37" customWidth="1"/>
    <col min="5188" max="5188" width="14.44140625" style="37" customWidth="1"/>
    <col min="5189" max="5189" width="13.109375" style="37" customWidth="1"/>
    <col min="5190" max="5190" width="14.44140625" style="37" customWidth="1"/>
    <col min="5191" max="5191" width="13.109375" style="37" customWidth="1"/>
    <col min="5192" max="5192" width="14.44140625" style="37" customWidth="1"/>
    <col min="5193" max="5193" width="13.109375" style="37" customWidth="1"/>
    <col min="5194" max="5194" width="16.44140625" style="37" customWidth="1"/>
    <col min="5195" max="5195" width="12" style="37" customWidth="1"/>
    <col min="5196" max="5196" width="20" style="37" customWidth="1"/>
    <col min="5197" max="5197" width="14" style="37" customWidth="1"/>
    <col min="5198" max="5198" width="16.44140625" style="37" customWidth="1"/>
    <col min="5199" max="5199" width="12" style="37" customWidth="1"/>
    <col min="5200" max="5200" width="20" style="37" customWidth="1"/>
    <col min="5201" max="5201" width="14" style="37" customWidth="1"/>
    <col min="5202" max="5202" width="12.44140625" style="37" customWidth="1"/>
    <col min="5203" max="5205" width="0" style="37" hidden="1" customWidth="1"/>
    <col min="5206" max="5433" width="9.33203125" style="37"/>
    <col min="5434" max="5434" width="6" style="37" customWidth="1"/>
    <col min="5435" max="5435" width="37.77734375" style="37" customWidth="1"/>
    <col min="5436" max="5438" width="12" style="37" customWidth="1"/>
    <col min="5439" max="5440" width="14.44140625" style="37" customWidth="1"/>
    <col min="5441" max="5441" width="13.109375" style="37" customWidth="1"/>
    <col min="5442" max="5442" width="14.44140625" style="37" customWidth="1"/>
    <col min="5443" max="5443" width="13.109375" style="37" customWidth="1"/>
    <col min="5444" max="5444" width="14.44140625" style="37" customWidth="1"/>
    <col min="5445" max="5445" width="13.109375" style="37" customWidth="1"/>
    <col min="5446" max="5446" width="14.44140625" style="37" customWidth="1"/>
    <col min="5447" max="5447" width="13.109375" style="37" customWidth="1"/>
    <col min="5448" max="5448" width="14.44140625" style="37" customWidth="1"/>
    <col min="5449" max="5449" width="13.109375" style="37" customWidth="1"/>
    <col min="5450" max="5450" width="16.44140625" style="37" customWidth="1"/>
    <col min="5451" max="5451" width="12" style="37" customWidth="1"/>
    <col min="5452" max="5452" width="20" style="37" customWidth="1"/>
    <col min="5453" max="5453" width="14" style="37" customWidth="1"/>
    <col min="5454" max="5454" width="16.44140625" style="37" customWidth="1"/>
    <col min="5455" max="5455" width="12" style="37" customWidth="1"/>
    <col min="5456" max="5456" width="20" style="37" customWidth="1"/>
    <col min="5457" max="5457" width="14" style="37" customWidth="1"/>
    <col min="5458" max="5458" width="12.44140625" style="37" customWidth="1"/>
    <col min="5459" max="5461" width="0" style="37" hidden="1" customWidth="1"/>
    <col min="5462" max="5689" width="9.33203125" style="37"/>
    <col min="5690" max="5690" width="6" style="37" customWidth="1"/>
    <col min="5691" max="5691" width="37.77734375" style="37" customWidth="1"/>
    <col min="5692" max="5694" width="12" style="37" customWidth="1"/>
    <col min="5695" max="5696" width="14.44140625" style="37" customWidth="1"/>
    <col min="5697" max="5697" width="13.109375" style="37" customWidth="1"/>
    <col min="5698" max="5698" width="14.44140625" style="37" customWidth="1"/>
    <col min="5699" max="5699" width="13.109375" style="37" customWidth="1"/>
    <col min="5700" max="5700" width="14.44140625" style="37" customWidth="1"/>
    <col min="5701" max="5701" width="13.109375" style="37" customWidth="1"/>
    <col min="5702" max="5702" width="14.44140625" style="37" customWidth="1"/>
    <col min="5703" max="5703" width="13.109375" style="37" customWidth="1"/>
    <col min="5704" max="5704" width="14.44140625" style="37" customWidth="1"/>
    <col min="5705" max="5705" width="13.109375" style="37" customWidth="1"/>
    <col min="5706" max="5706" width="16.44140625" style="37" customWidth="1"/>
    <col min="5707" max="5707" width="12" style="37" customWidth="1"/>
    <col min="5708" max="5708" width="20" style="37" customWidth="1"/>
    <col min="5709" max="5709" width="14" style="37" customWidth="1"/>
    <col min="5710" max="5710" width="16.44140625" style="37" customWidth="1"/>
    <col min="5711" max="5711" width="12" style="37" customWidth="1"/>
    <col min="5712" max="5712" width="20" style="37" customWidth="1"/>
    <col min="5713" max="5713" width="14" style="37" customWidth="1"/>
    <col min="5714" max="5714" width="12.44140625" style="37" customWidth="1"/>
    <col min="5715" max="5717" width="0" style="37" hidden="1" customWidth="1"/>
    <col min="5718" max="5945" width="9.33203125" style="37"/>
    <col min="5946" max="5946" width="6" style="37" customWidth="1"/>
    <col min="5947" max="5947" width="37.77734375" style="37" customWidth="1"/>
    <col min="5948" max="5950" width="12" style="37" customWidth="1"/>
    <col min="5951" max="5952" width="14.44140625" style="37" customWidth="1"/>
    <col min="5953" max="5953" width="13.109375" style="37" customWidth="1"/>
    <col min="5954" max="5954" width="14.44140625" style="37" customWidth="1"/>
    <col min="5955" max="5955" width="13.109375" style="37" customWidth="1"/>
    <col min="5956" max="5956" width="14.44140625" style="37" customWidth="1"/>
    <col min="5957" max="5957" width="13.109375" style="37" customWidth="1"/>
    <col min="5958" max="5958" width="14.44140625" style="37" customWidth="1"/>
    <col min="5959" max="5959" width="13.109375" style="37" customWidth="1"/>
    <col min="5960" max="5960" width="14.44140625" style="37" customWidth="1"/>
    <col min="5961" max="5961" width="13.109375" style="37" customWidth="1"/>
    <col min="5962" max="5962" width="16.44140625" style="37" customWidth="1"/>
    <col min="5963" max="5963" width="12" style="37" customWidth="1"/>
    <col min="5964" max="5964" width="20" style="37" customWidth="1"/>
    <col min="5965" max="5965" width="14" style="37" customWidth="1"/>
    <col min="5966" max="5966" width="16.44140625" style="37" customWidth="1"/>
    <col min="5967" max="5967" width="12" style="37" customWidth="1"/>
    <col min="5968" max="5968" width="20" style="37" customWidth="1"/>
    <col min="5969" max="5969" width="14" style="37" customWidth="1"/>
    <col min="5970" max="5970" width="12.44140625" style="37" customWidth="1"/>
    <col min="5971" max="5973" width="0" style="37" hidden="1" customWidth="1"/>
    <col min="5974" max="6201" width="9.33203125" style="37"/>
    <col min="6202" max="6202" width="6" style="37" customWidth="1"/>
    <col min="6203" max="6203" width="37.77734375" style="37" customWidth="1"/>
    <col min="6204" max="6206" width="12" style="37" customWidth="1"/>
    <col min="6207" max="6208" width="14.44140625" style="37" customWidth="1"/>
    <col min="6209" max="6209" width="13.109375" style="37" customWidth="1"/>
    <col min="6210" max="6210" width="14.44140625" style="37" customWidth="1"/>
    <col min="6211" max="6211" width="13.109375" style="37" customWidth="1"/>
    <col min="6212" max="6212" width="14.44140625" style="37" customWidth="1"/>
    <col min="6213" max="6213" width="13.109375" style="37" customWidth="1"/>
    <col min="6214" max="6214" width="14.44140625" style="37" customWidth="1"/>
    <col min="6215" max="6215" width="13.109375" style="37" customWidth="1"/>
    <col min="6216" max="6216" width="14.44140625" style="37" customWidth="1"/>
    <col min="6217" max="6217" width="13.109375" style="37" customWidth="1"/>
    <col min="6218" max="6218" width="16.44140625" style="37" customWidth="1"/>
    <col min="6219" max="6219" width="12" style="37" customWidth="1"/>
    <col min="6220" max="6220" width="20" style="37" customWidth="1"/>
    <col min="6221" max="6221" width="14" style="37" customWidth="1"/>
    <col min="6222" max="6222" width="16.44140625" style="37" customWidth="1"/>
    <col min="6223" max="6223" width="12" style="37" customWidth="1"/>
    <col min="6224" max="6224" width="20" style="37" customWidth="1"/>
    <col min="6225" max="6225" width="14" style="37" customWidth="1"/>
    <col min="6226" max="6226" width="12.44140625" style="37" customWidth="1"/>
    <col min="6227" max="6229" width="0" style="37" hidden="1" customWidth="1"/>
    <col min="6230" max="6457" width="9.33203125" style="37"/>
    <col min="6458" max="6458" width="6" style="37" customWidth="1"/>
    <col min="6459" max="6459" width="37.77734375" style="37" customWidth="1"/>
    <col min="6460" max="6462" width="12" style="37" customWidth="1"/>
    <col min="6463" max="6464" width="14.44140625" style="37" customWidth="1"/>
    <col min="6465" max="6465" width="13.109375" style="37" customWidth="1"/>
    <col min="6466" max="6466" width="14.44140625" style="37" customWidth="1"/>
    <col min="6467" max="6467" width="13.109375" style="37" customWidth="1"/>
    <col min="6468" max="6468" width="14.44140625" style="37" customWidth="1"/>
    <col min="6469" max="6469" width="13.109375" style="37" customWidth="1"/>
    <col min="6470" max="6470" width="14.44140625" style="37" customWidth="1"/>
    <col min="6471" max="6471" width="13.109375" style="37" customWidth="1"/>
    <col min="6472" max="6472" width="14.44140625" style="37" customWidth="1"/>
    <col min="6473" max="6473" width="13.109375" style="37" customWidth="1"/>
    <col min="6474" max="6474" width="16.44140625" style="37" customWidth="1"/>
    <col min="6475" max="6475" width="12" style="37" customWidth="1"/>
    <col min="6476" max="6476" width="20" style="37" customWidth="1"/>
    <col min="6477" max="6477" width="14" style="37" customWidth="1"/>
    <col min="6478" max="6478" width="16.44140625" style="37" customWidth="1"/>
    <col min="6479" max="6479" width="12" style="37" customWidth="1"/>
    <col min="6480" max="6480" width="20" style="37" customWidth="1"/>
    <col min="6481" max="6481" width="14" style="37" customWidth="1"/>
    <col min="6482" max="6482" width="12.44140625" style="37" customWidth="1"/>
    <col min="6483" max="6485" width="0" style="37" hidden="1" customWidth="1"/>
    <col min="6486" max="6713" width="9.33203125" style="37"/>
    <col min="6714" max="6714" width="6" style="37" customWidth="1"/>
    <col min="6715" max="6715" width="37.77734375" style="37" customWidth="1"/>
    <col min="6716" max="6718" width="12" style="37" customWidth="1"/>
    <col min="6719" max="6720" width="14.44140625" style="37" customWidth="1"/>
    <col min="6721" max="6721" width="13.109375" style="37" customWidth="1"/>
    <col min="6722" max="6722" width="14.44140625" style="37" customWidth="1"/>
    <col min="6723" max="6723" width="13.109375" style="37" customWidth="1"/>
    <col min="6724" max="6724" width="14.44140625" style="37" customWidth="1"/>
    <col min="6725" max="6725" width="13.109375" style="37" customWidth="1"/>
    <col min="6726" max="6726" width="14.44140625" style="37" customWidth="1"/>
    <col min="6727" max="6727" width="13.109375" style="37" customWidth="1"/>
    <col min="6728" max="6728" width="14.44140625" style="37" customWidth="1"/>
    <col min="6729" max="6729" width="13.109375" style="37" customWidth="1"/>
    <col min="6730" max="6730" width="16.44140625" style="37" customWidth="1"/>
    <col min="6731" max="6731" width="12" style="37" customWidth="1"/>
    <col min="6732" max="6732" width="20" style="37" customWidth="1"/>
    <col min="6733" max="6733" width="14" style="37" customWidth="1"/>
    <col min="6734" max="6734" width="16.44140625" style="37" customWidth="1"/>
    <col min="6735" max="6735" width="12" style="37" customWidth="1"/>
    <col min="6736" max="6736" width="20" style="37" customWidth="1"/>
    <col min="6737" max="6737" width="14" style="37" customWidth="1"/>
    <col min="6738" max="6738" width="12.44140625" style="37" customWidth="1"/>
    <col min="6739" max="6741" width="0" style="37" hidden="1" customWidth="1"/>
    <col min="6742" max="6969" width="9.33203125" style="37"/>
    <col min="6970" max="6970" width="6" style="37" customWidth="1"/>
    <col min="6971" max="6971" width="37.77734375" style="37" customWidth="1"/>
    <col min="6972" max="6974" width="12" style="37" customWidth="1"/>
    <col min="6975" max="6976" width="14.44140625" style="37" customWidth="1"/>
    <col min="6977" max="6977" width="13.109375" style="37" customWidth="1"/>
    <col min="6978" max="6978" width="14.44140625" style="37" customWidth="1"/>
    <col min="6979" max="6979" width="13.109375" style="37" customWidth="1"/>
    <col min="6980" max="6980" width="14.44140625" style="37" customWidth="1"/>
    <col min="6981" max="6981" width="13.109375" style="37" customWidth="1"/>
    <col min="6982" max="6982" width="14.44140625" style="37" customWidth="1"/>
    <col min="6983" max="6983" width="13.109375" style="37" customWidth="1"/>
    <col min="6984" max="6984" width="14.44140625" style="37" customWidth="1"/>
    <col min="6985" max="6985" width="13.109375" style="37" customWidth="1"/>
    <col min="6986" max="6986" width="16.44140625" style="37" customWidth="1"/>
    <col min="6987" max="6987" width="12" style="37" customWidth="1"/>
    <col min="6988" max="6988" width="20" style="37" customWidth="1"/>
    <col min="6989" max="6989" width="14" style="37" customWidth="1"/>
    <col min="6990" max="6990" width="16.44140625" style="37" customWidth="1"/>
    <col min="6991" max="6991" width="12" style="37" customWidth="1"/>
    <col min="6992" max="6992" width="20" style="37" customWidth="1"/>
    <col min="6993" max="6993" width="14" style="37" customWidth="1"/>
    <col min="6994" max="6994" width="12.44140625" style="37" customWidth="1"/>
    <col min="6995" max="6997" width="0" style="37" hidden="1" customWidth="1"/>
    <col min="6998" max="7225" width="9.33203125" style="37"/>
    <col min="7226" max="7226" width="6" style="37" customWidth="1"/>
    <col min="7227" max="7227" width="37.77734375" style="37" customWidth="1"/>
    <col min="7228" max="7230" width="12" style="37" customWidth="1"/>
    <col min="7231" max="7232" width="14.44140625" style="37" customWidth="1"/>
    <col min="7233" max="7233" width="13.109375" style="37" customWidth="1"/>
    <col min="7234" max="7234" width="14.44140625" style="37" customWidth="1"/>
    <col min="7235" max="7235" width="13.109375" style="37" customWidth="1"/>
    <col min="7236" max="7236" width="14.44140625" style="37" customWidth="1"/>
    <col min="7237" max="7237" width="13.109375" style="37" customWidth="1"/>
    <col min="7238" max="7238" width="14.44140625" style="37" customWidth="1"/>
    <col min="7239" max="7239" width="13.109375" style="37" customWidth="1"/>
    <col min="7240" max="7240" width="14.44140625" style="37" customWidth="1"/>
    <col min="7241" max="7241" width="13.109375" style="37" customWidth="1"/>
    <col min="7242" max="7242" width="16.44140625" style="37" customWidth="1"/>
    <col min="7243" max="7243" width="12" style="37" customWidth="1"/>
    <col min="7244" max="7244" width="20" style="37" customWidth="1"/>
    <col min="7245" max="7245" width="14" style="37" customWidth="1"/>
    <col min="7246" max="7246" width="16.44140625" style="37" customWidth="1"/>
    <col min="7247" max="7247" width="12" style="37" customWidth="1"/>
    <col min="7248" max="7248" width="20" style="37" customWidth="1"/>
    <col min="7249" max="7249" width="14" style="37" customWidth="1"/>
    <col min="7250" max="7250" width="12.44140625" style="37" customWidth="1"/>
    <col min="7251" max="7253" width="0" style="37" hidden="1" customWidth="1"/>
    <col min="7254" max="7481" width="9.33203125" style="37"/>
    <col min="7482" max="7482" width="6" style="37" customWidth="1"/>
    <col min="7483" max="7483" width="37.77734375" style="37" customWidth="1"/>
    <col min="7484" max="7486" width="12" style="37" customWidth="1"/>
    <col min="7487" max="7488" width="14.44140625" style="37" customWidth="1"/>
    <col min="7489" max="7489" width="13.109375" style="37" customWidth="1"/>
    <col min="7490" max="7490" width="14.44140625" style="37" customWidth="1"/>
    <col min="7491" max="7491" width="13.109375" style="37" customWidth="1"/>
    <col min="7492" max="7492" width="14.44140625" style="37" customWidth="1"/>
    <col min="7493" max="7493" width="13.109375" style="37" customWidth="1"/>
    <col min="7494" max="7494" width="14.44140625" style="37" customWidth="1"/>
    <col min="7495" max="7495" width="13.109375" style="37" customWidth="1"/>
    <col min="7496" max="7496" width="14.44140625" style="37" customWidth="1"/>
    <col min="7497" max="7497" width="13.109375" style="37" customWidth="1"/>
    <col min="7498" max="7498" width="16.44140625" style="37" customWidth="1"/>
    <col min="7499" max="7499" width="12" style="37" customWidth="1"/>
    <col min="7500" max="7500" width="20" style="37" customWidth="1"/>
    <col min="7501" max="7501" width="14" style="37" customWidth="1"/>
    <col min="7502" max="7502" width="16.44140625" style="37" customWidth="1"/>
    <col min="7503" max="7503" width="12" style="37" customWidth="1"/>
    <col min="7504" max="7504" width="20" style="37" customWidth="1"/>
    <col min="7505" max="7505" width="14" style="37" customWidth="1"/>
    <col min="7506" max="7506" width="12.44140625" style="37" customWidth="1"/>
    <col min="7507" max="7509" width="0" style="37" hidden="1" customWidth="1"/>
    <col min="7510" max="7737" width="9.33203125" style="37"/>
    <col min="7738" max="7738" width="6" style="37" customWidth="1"/>
    <col min="7739" max="7739" width="37.77734375" style="37" customWidth="1"/>
    <col min="7740" max="7742" width="12" style="37" customWidth="1"/>
    <col min="7743" max="7744" width="14.44140625" style="37" customWidth="1"/>
    <col min="7745" max="7745" width="13.109375" style="37" customWidth="1"/>
    <col min="7746" max="7746" width="14.44140625" style="37" customWidth="1"/>
    <col min="7747" max="7747" width="13.109375" style="37" customWidth="1"/>
    <col min="7748" max="7748" width="14.44140625" style="37" customWidth="1"/>
    <col min="7749" max="7749" width="13.109375" style="37" customWidth="1"/>
    <col min="7750" max="7750" width="14.44140625" style="37" customWidth="1"/>
    <col min="7751" max="7751" width="13.109375" style="37" customWidth="1"/>
    <col min="7752" max="7752" width="14.44140625" style="37" customWidth="1"/>
    <col min="7753" max="7753" width="13.109375" style="37" customWidth="1"/>
    <col min="7754" max="7754" width="16.44140625" style="37" customWidth="1"/>
    <col min="7755" max="7755" width="12" style="37" customWidth="1"/>
    <col min="7756" max="7756" width="20" style="37" customWidth="1"/>
    <col min="7757" max="7757" width="14" style="37" customWidth="1"/>
    <col min="7758" max="7758" width="16.44140625" style="37" customWidth="1"/>
    <col min="7759" max="7759" width="12" style="37" customWidth="1"/>
    <col min="7760" max="7760" width="20" style="37" customWidth="1"/>
    <col min="7761" max="7761" width="14" style="37" customWidth="1"/>
    <col min="7762" max="7762" width="12.44140625" style="37" customWidth="1"/>
    <col min="7763" max="7765" width="0" style="37" hidden="1" customWidth="1"/>
    <col min="7766" max="7993" width="9.33203125" style="37"/>
    <col min="7994" max="7994" width="6" style="37" customWidth="1"/>
    <col min="7995" max="7995" width="37.77734375" style="37" customWidth="1"/>
    <col min="7996" max="7998" width="12" style="37" customWidth="1"/>
    <col min="7999" max="8000" width="14.44140625" style="37" customWidth="1"/>
    <col min="8001" max="8001" width="13.109375" style="37" customWidth="1"/>
    <col min="8002" max="8002" width="14.44140625" style="37" customWidth="1"/>
    <col min="8003" max="8003" width="13.109375" style="37" customWidth="1"/>
    <col min="8004" max="8004" width="14.44140625" style="37" customWidth="1"/>
    <col min="8005" max="8005" width="13.109375" style="37" customWidth="1"/>
    <col min="8006" max="8006" width="14.44140625" style="37" customWidth="1"/>
    <col min="8007" max="8007" width="13.109375" style="37" customWidth="1"/>
    <col min="8008" max="8008" width="14.44140625" style="37" customWidth="1"/>
    <col min="8009" max="8009" width="13.109375" style="37" customWidth="1"/>
    <col min="8010" max="8010" width="16.44140625" style="37" customWidth="1"/>
    <col min="8011" max="8011" width="12" style="37" customWidth="1"/>
    <col min="8012" max="8012" width="20" style="37" customWidth="1"/>
    <col min="8013" max="8013" width="14" style="37" customWidth="1"/>
    <col min="8014" max="8014" width="16.44140625" style="37" customWidth="1"/>
    <col min="8015" max="8015" width="12" style="37" customWidth="1"/>
    <col min="8016" max="8016" width="20" style="37" customWidth="1"/>
    <col min="8017" max="8017" width="14" style="37" customWidth="1"/>
    <col min="8018" max="8018" width="12.44140625" style="37" customWidth="1"/>
    <col min="8019" max="8021" width="0" style="37" hidden="1" customWidth="1"/>
    <col min="8022" max="8249" width="9.33203125" style="37"/>
    <col min="8250" max="8250" width="6" style="37" customWidth="1"/>
    <col min="8251" max="8251" width="37.77734375" style="37" customWidth="1"/>
    <col min="8252" max="8254" width="12" style="37" customWidth="1"/>
    <col min="8255" max="8256" width="14.44140625" style="37" customWidth="1"/>
    <col min="8257" max="8257" width="13.109375" style="37" customWidth="1"/>
    <col min="8258" max="8258" width="14.44140625" style="37" customWidth="1"/>
    <col min="8259" max="8259" width="13.109375" style="37" customWidth="1"/>
    <col min="8260" max="8260" width="14.44140625" style="37" customWidth="1"/>
    <col min="8261" max="8261" width="13.109375" style="37" customWidth="1"/>
    <col min="8262" max="8262" width="14.44140625" style="37" customWidth="1"/>
    <col min="8263" max="8263" width="13.109375" style="37" customWidth="1"/>
    <col min="8264" max="8264" width="14.44140625" style="37" customWidth="1"/>
    <col min="8265" max="8265" width="13.109375" style="37" customWidth="1"/>
    <col min="8266" max="8266" width="16.44140625" style="37" customWidth="1"/>
    <col min="8267" max="8267" width="12" style="37" customWidth="1"/>
    <col min="8268" max="8268" width="20" style="37" customWidth="1"/>
    <col min="8269" max="8269" width="14" style="37" customWidth="1"/>
    <col min="8270" max="8270" width="16.44140625" style="37" customWidth="1"/>
    <col min="8271" max="8271" width="12" style="37" customWidth="1"/>
    <col min="8272" max="8272" width="20" style="37" customWidth="1"/>
    <col min="8273" max="8273" width="14" style="37" customWidth="1"/>
    <col min="8274" max="8274" width="12.44140625" style="37" customWidth="1"/>
    <col min="8275" max="8277" width="0" style="37" hidden="1" customWidth="1"/>
    <col min="8278" max="8505" width="9.33203125" style="37"/>
    <col min="8506" max="8506" width="6" style="37" customWidth="1"/>
    <col min="8507" max="8507" width="37.77734375" style="37" customWidth="1"/>
    <col min="8508" max="8510" width="12" style="37" customWidth="1"/>
    <col min="8511" max="8512" width="14.44140625" style="37" customWidth="1"/>
    <col min="8513" max="8513" width="13.109375" style="37" customWidth="1"/>
    <col min="8514" max="8514" width="14.44140625" style="37" customWidth="1"/>
    <col min="8515" max="8515" width="13.109375" style="37" customWidth="1"/>
    <col min="8516" max="8516" width="14.44140625" style="37" customWidth="1"/>
    <col min="8517" max="8517" width="13.109375" style="37" customWidth="1"/>
    <col min="8518" max="8518" width="14.44140625" style="37" customWidth="1"/>
    <col min="8519" max="8519" width="13.109375" style="37" customWidth="1"/>
    <col min="8520" max="8520" width="14.44140625" style="37" customWidth="1"/>
    <col min="8521" max="8521" width="13.109375" style="37" customWidth="1"/>
    <col min="8522" max="8522" width="16.44140625" style="37" customWidth="1"/>
    <col min="8523" max="8523" width="12" style="37" customWidth="1"/>
    <col min="8524" max="8524" width="20" style="37" customWidth="1"/>
    <col min="8525" max="8525" width="14" style="37" customWidth="1"/>
    <col min="8526" max="8526" width="16.44140625" style="37" customWidth="1"/>
    <col min="8527" max="8527" width="12" style="37" customWidth="1"/>
    <col min="8528" max="8528" width="20" style="37" customWidth="1"/>
    <col min="8529" max="8529" width="14" style="37" customWidth="1"/>
    <col min="8530" max="8530" width="12.44140625" style="37" customWidth="1"/>
    <col min="8531" max="8533" width="0" style="37" hidden="1" customWidth="1"/>
    <col min="8534" max="8761" width="9.33203125" style="37"/>
    <col min="8762" max="8762" width="6" style="37" customWidth="1"/>
    <col min="8763" max="8763" width="37.77734375" style="37" customWidth="1"/>
    <col min="8764" max="8766" width="12" style="37" customWidth="1"/>
    <col min="8767" max="8768" width="14.44140625" style="37" customWidth="1"/>
    <col min="8769" max="8769" width="13.109375" style="37" customWidth="1"/>
    <col min="8770" max="8770" width="14.44140625" style="37" customWidth="1"/>
    <col min="8771" max="8771" width="13.109375" style="37" customWidth="1"/>
    <col min="8772" max="8772" width="14.44140625" style="37" customWidth="1"/>
    <col min="8773" max="8773" width="13.109375" style="37" customWidth="1"/>
    <col min="8774" max="8774" width="14.44140625" style="37" customWidth="1"/>
    <col min="8775" max="8775" width="13.109375" style="37" customWidth="1"/>
    <col min="8776" max="8776" width="14.44140625" style="37" customWidth="1"/>
    <col min="8777" max="8777" width="13.109375" style="37" customWidth="1"/>
    <col min="8778" max="8778" width="16.44140625" style="37" customWidth="1"/>
    <col min="8779" max="8779" width="12" style="37" customWidth="1"/>
    <col min="8780" max="8780" width="20" style="37" customWidth="1"/>
    <col min="8781" max="8781" width="14" style="37" customWidth="1"/>
    <col min="8782" max="8782" width="16.44140625" style="37" customWidth="1"/>
    <col min="8783" max="8783" width="12" style="37" customWidth="1"/>
    <col min="8784" max="8784" width="20" style="37" customWidth="1"/>
    <col min="8785" max="8785" width="14" style="37" customWidth="1"/>
    <col min="8786" max="8786" width="12.44140625" style="37" customWidth="1"/>
    <col min="8787" max="8789" width="0" style="37" hidden="1" customWidth="1"/>
    <col min="8790" max="9017" width="9.33203125" style="37"/>
    <col min="9018" max="9018" width="6" style="37" customWidth="1"/>
    <col min="9019" max="9019" width="37.77734375" style="37" customWidth="1"/>
    <col min="9020" max="9022" width="12" style="37" customWidth="1"/>
    <col min="9023" max="9024" width="14.44140625" style="37" customWidth="1"/>
    <col min="9025" max="9025" width="13.109375" style="37" customWidth="1"/>
    <col min="9026" max="9026" width="14.44140625" style="37" customWidth="1"/>
    <col min="9027" max="9027" width="13.109375" style="37" customWidth="1"/>
    <col min="9028" max="9028" width="14.44140625" style="37" customWidth="1"/>
    <col min="9029" max="9029" width="13.109375" style="37" customWidth="1"/>
    <col min="9030" max="9030" width="14.44140625" style="37" customWidth="1"/>
    <col min="9031" max="9031" width="13.109375" style="37" customWidth="1"/>
    <col min="9032" max="9032" width="14.44140625" style="37" customWidth="1"/>
    <col min="9033" max="9033" width="13.109375" style="37" customWidth="1"/>
    <col min="9034" max="9034" width="16.44140625" style="37" customWidth="1"/>
    <col min="9035" max="9035" width="12" style="37" customWidth="1"/>
    <col min="9036" max="9036" width="20" style="37" customWidth="1"/>
    <col min="9037" max="9037" width="14" style="37" customWidth="1"/>
    <col min="9038" max="9038" width="16.44140625" style="37" customWidth="1"/>
    <col min="9039" max="9039" width="12" style="37" customWidth="1"/>
    <col min="9040" max="9040" width="20" style="37" customWidth="1"/>
    <col min="9041" max="9041" width="14" style="37" customWidth="1"/>
    <col min="9042" max="9042" width="12.44140625" style="37" customWidth="1"/>
    <col min="9043" max="9045" width="0" style="37" hidden="1" customWidth="1"/>
    <col min="9046" max="9273" width="9.33203125" style="37"/>
    <col min="9274" max="9274" width="6" style="37" customWidth="1"/>
    <col min="9275" max="9275" width="37.77734375" style="37" customWidth="1"/>
    <col min="9276" max="9278" width="12" style="37" customWidth="1"/>
    <col min="9279" max="9280" width="14.44140625" style="37" customWidth="1"/>
    <col min="9281" max="9281" width="13.109375" style="37" customWidth="1"/>
    <col min="9282" max="9282" width="14.44140625" style="37" customWidth="1"/>
    <col min="9283" max="9283" width="13.109375" style="37" customWidth="1"/>
    <col min="9284" max="9284" width="14.44140625" style="37" customWidth="1"/>
    <col min="9285" max="9285" width="13.109375" style="37" customWidth="1"/>
    <col min="9286" max="9286" width="14.44140625" style="37" customWidth="1"/>
    <col min="9287" max="9287" width="13.109375" style="37" customWidth="1"/>
    <col min="9288" max="9288" width="14.44140625" style="37" customWidth="1"/>
    <col min="9289" max="9289" width="13.109375" style="37" customWidth="1"/>
    <col min="9290" max="9290" width="16.44140625" style="37" customWidth="1"/>
    <col min="9291" max="9291" width="12" style="37" customWidth="1"/>
    <col min="9292" max="9292" width="20" style="37" customWidth="1"/>
    <col min="9293" max="9293" width="14" style="37" customWidth="1"/>
    <col min="9294" max="9294" width="16.44140625" style="37" customWidth="1"/>
    <col min="9295" max="9295" width="12" style="37" customWidth="1"/>
    <col min="9296" max="9296" width="20" style="37" customWidth="1"/>
    <col min="9297" max="9297" width="14" style="37" customWidth="1"/>
    <col min="9298" max="9298" width="12.44140625" style="37" customWidth="1"/>
    <col min="9299" max="9301" width="0" style="37" hidden="1" customWidth="1"/>
    <col min="9302" max="9529" width="9.33203125" style="37"/>
    <col min="9530" max="9530" width="6" style="37" customWidth="1"/>
    <col min="9531" max="9531" width="37.77734375" style="37" customWidth="1"/>
    <col min="9532" max="9534" width="12" style="37" customWidth="1"/>
    <col min="9535" max="9536" width="14.44140625" style="37" customWidth="1"/>
    <col min="9537" max="9537" width="13.109375" style="37" customWidth="1"/>
    <col min="9538" max="9538" width="14.44140625" style="37" customWidth="1"/>
    <col min="9539" max="9539" width="13.109375" style="37" customWidth="1"/>
    <col min="9540" max="9540" width="14.44140625" style="37" customWidth="1"/>
    <col min="9541" max="9541" width="13.109375" style="37" customWidth="1"/>
    <col min="9542" max="9542" width="14.44140625" style="37" customWidth="1"/>
    <col min="9543" max="9543" width="13.109375" style="37" customWidth="1"/>
    <col min="9544" max="9544" width="14.44140625" style="37" customWidth="1"/>
    <col min="9545" max="9545" width="13.109375" style="37" customWidth="1"/>
    <col min="9546" max="9546" width="16.44140625" style="37" customWidth="1"/>
    <col min="9547" max="9547" width="12" style="37" customWidth="1"/>
    <col min="9548" max="9548" width="20" style="37" customWidth="1"/>
    <col min="9549" max="9549" width="14" style="37" customWidth="1"/>
    <col min="9550" max="9550" width="16.44140625" style="37" customWidth="1"/>
    <col min="9551" max="9551" width="12" style="37" customWidth="1"/>
    <col min="9552" max="9552" width="20" style="37" customWidth="1"/>
    <col min="9553" max="9553" width="14" style="37" customWidth="1"/>
    <col min="9554" max="9554" width="12.44140625" style="37" customWidth="1"/>
    <col min="9555" max="9557" width="0" style="37" hidden="1" customWidth="1"/>
    <col min="9558" max="9785" width="9.33203125" style="37"/>
    <col min="9786" max="9786" width="6" style="37" customWidth="1"/>
    <col min="9787" max="9787" width="37.77734375" style="37" customWidth="1"/>
    <col min="9788" max="9790" width="12" style="37" customWidth="1"/>
    <col min="9791" max="9792" width="14.44140625" style="37" customWidth="1"/>
    <col min="9793" max="9793" width="13.109375" style="37" customWidth="1"/>
    <col min="9794" max="9794" width="14.44140625" style="37" customWidth="1"/>
    <col min="9795" max="9795" width="13.109375" style="37" customWidth="1"/>
    <col min="9796" max="9796" width="14.44140625" style="37" customWidth="1"/>
    <col min="9797" max="9797" width="13.109375" style="37" customWidth="1"/>
    <col min="9798" max="9798" width="14.44140625" style="37" customWidth="1"/>
    <col min="9799" max="9799" width="13.109375" style="37" customWidth="1"/>
    <col min="9800" max="9800" width="14.44140625" style="37" customWidth="1"/>
    <col min="9801" max="9801" width="13.109375" style="37" customWidth="1"/>
    <col min="9802" max="9802" width="16.44140625" style="37" customWidth="1"/>
    <col min="9803" max="9803" width="12" style="37" customWidth="1"/>
    <col min="9804" max="9804" width="20" style="37" customWidth="1"/>
    <col min="9805" max="9805" width="14" style="37" customWidth="1"/>
    <col min="9806" max="9806" width="16.44140625" style="37" customWidth="1"/>
    <col min="9807" max="9807" width="12" style="37" customWidth="1"/>
    <col min="9808" max="9808" width="20" style="37" customWidth="1"/>
    <col min="9809" max="9809" width="14" style="37" customWidth="1"/>
    <col min="9810" max="9810" width="12.44140625" style="37" customWidth="1"/>
    <col min="9811" max="9813" width="0" style="37" hidden="1" customWidth="1"/>
    <col min="9814" max="10041" width="9.33203125" style="37"/>
    <col min="10042" max="10042" width="6" style="37" customWidth="1"/>
    <col min="10043" max="10043" width="37.77734375" style="37" customWidth="1"/>
    <col min="10044" max="10046" width="12" style="37" customWidth="1"/>
    <col min="10047" max="10048" width="14.44140625" style="37" customWidth="1"/>
    <col min="10049" max="10049" width="13.109375" style="37" customWidth="1"/>
    <col min="10050" max="10050" width="14.44140625" style="37" customWidth="1"/>
    <col min="10051" max="10051" width="13.109375" style="37" customWidth="1"/>
    <col min="10052" max="10052" width="14.44140625" style="37" customWidth="1"/>
    <col min="10053" max="10053" width="13.109375" style="37" customWidth="1"/>
    <col min="10054" max="10054" width="14.44140625" style="37" customWidth="1"/>
    <col min="10055" max="10055" width="13.109375" style="37" customWidth="1"/>
    <col min="10056" max="10056" width="14.44140625" style="37" customWidth="1"/>
    <col min="10057" max="10057" width="13.109375" style="37" customWidth="1"/>
    <col min="10058" max="10058" width="16.44140625" style="37" customWidth="1"/>
    <col min="10059" max="10059" width="12" style="37" customWidth="1"/>
    <col min="10060" max="10060" width="20" style="37" customWidth="1"/>
    <col min="10061" max="10061" width="14" style="37" customWidth="1"/>
    <col min="10062" max="10062" width="16.44140625" style="37" customWidth="1"/>
    <col min="10063" max="10063" width="12" style="37" customWidth="1"/>
    <col min="10064" max="10064" width="20" style="37" customWidth="1"/>
    <col min="10065" max="10065" width="14" style="37" customWidth="1"/>
    <col min="10066" max="10066" width="12.44140625" style="37" customWidth="1"/>
    <col min="10067" max="10069" width="0" style="37" hidden="1" customWidth="1"/>
    <col min="10070" max="10297" width="9.33203125" style="37"/>
    <col min="10298" max="10298" width="6" style="37" customWidth="1"/>
    <col min="10299" max="10299" width="37.77734375" style="37" customWidth="1"/>
    <col min="10300" max="10302" width="12" style="37" customWidth="1"/>
    <col min="10303" max="10304" width="14.44140625" style="37" customWidth="1"/>
    <col min="10305" max="10305" width="13.109375" style="37" customWidth="1"/>
    <col min="10306" max="10306" width="14.44140625" style="37" customWidth="1"/>
    <col min="10307" max="10307" width="13.109375" style="37" customWidth="1"/>
    <col min="10308" max="10308" width="14.44140625" style="37" customWidth="1"/>
    <col min="10309" max="10309" width="13.109375" style="37" customWidth="1"/>
    <col min="10310" max="10310" width="14.44140625" style="37" customWidth="1"/>
    <col min="10311" max="10311" width="13.109375" style="37" customWidth="1"/>
    <col min="10312" max="10312" width="14.44140625" style="37" customWidth="1"/>
    <col min="10313" max="10313" width="13.109375" style="37" customWidth="1"/>
    <col min="10314" max="10314" width="16.44140625" style="37" customWidth="1"/>
    <col min="10315" max="10315" width="12" style="37" customWidth="1"/>
    <col min="10316" max="10316" width="20" style="37" customWidth="1"/>
    <col min="10317" max="10317" width="14" style="37" customWidth="1"/>
    <col min="10318" max="10318" width="16.44140625" style="37" customWidth="1"/>
    <col min="10319" max="10319" width="12" style="37" customWidth="1"/>
    <col min="10320" max="10320" width="20" style="37" customWidth="1"/>
    <col min="10321" max="10321" width="14" style="37" customWidth="1"/>
    <col min="10322" max="10322" width="12.44140625" style="37" customWidth="1"/>
    <col min="10323" max="10325" width="0" style="37" hidden="1" customWidth="1"/>
    <col min="10326" max="10553" width="9.33203125" style="37"/>
    <col min="10554" max="10554" width="6" style="37" customWidth="1"/>
    <col min="10555" max="10555" width="37.77734375" style="37" customWidth="1"/>
    <col min="10556" max="10558" width="12" style="37" customWidth="1"/>
    <col min="10559" max="10560" width="14.44140625" style="37" customWidth="1"/>
    <col min="10561" max="10561" width="13.109375" style="37" customWidth="1"/>
    <col min="10562" max="10562" width="14.44140625" style="37" customWidth="1"/>
    <col min="10563" max="10563" width="13.109375" style="37" customWidth="1"/>
    <col min="10564" max="10564" width="14.44140625" style="37" customWidth="1"/>
    <col min="10565" max="10565" width="13.109375" style="37" customWidth="1"/>
    <col min="10566" max="10566" width="14.44140625" style="37" customWidth="1"/>
    <col min="10567" max="10567" width="13.109375" style="37" customWidth="1"/>
    <col min="10568" max="10568" width="14.44140625" style="37" customWidth="1"/>
    <col min="10569" max="10569" width="13.109375" style="37" customWidth="1"/>
    <col min="10570" max="10570" width="16.44140625" style="37" customWidth="1"/>
    <col min="10571" max="10571" width="12" style="37" customWidth="1"/>
    <col min="10572" max="10572" width="20" style="37" customWidth="1"/>
    <col min="10573" max="10573" width="14" style="37" customWidth="1"/>
    <col min="10574" max="10574" width="16.44140625" style="37" customWidth="1"/>
    <col min="10575" max="10575" width="12" style="37" customWidth="1"/>
    <col min="10576" max="10576" width="20" style="37" customWidth="1"/>
    <col min="10577" max="10577" width="14" style="37" customWidth="1"/>
    <col min="10578" max="10578" width="12.44140625" style="37" customWidth="1"/>
    <col min="10579" max="10581" width="0" style="37" hidden="1" customWidth="1"/>
    <col min="10582" max="10809" width="9.33203125" style="37"/>
    <col min="10810" max="10810" width="6" style="37" customWidth="1"/>
    <col min="10811" max="10811" width="37.77734375" style="37" customWidth="1"/>
    <col min="10812" max="10814" width="12" style="37" customWidth="1"/>
    <col min="10815" max="10816" width="14.44140625" style="37" customWidth="1"/>
    <col min="10817" max="10817" width="13.109375" style="37" customWidth="1"/>
    <col min="10818" max="10818" width="14.44140625" style="37" customWidth="1"/>
    <col min="10819" max="10819" width="13.109375" style="37" customWidth="1"/>
    <col min="10820" max="10820" width="14.44140625" style="37" customWidth="1"/>
    <col min="10821" max="10821" width="13.109375" style="37" customWidth="1"/>
    <col min="10822" max="10822" width="14.44140625" style="37" customWidth="1"/>
    <col min="10823" max="10823" width="13.109375" style="37" customWidth="1"/>
    <col min="10824" max="10824" width="14.44140625" style="37" customWidth="1"/>
    <col min="10825" max="10825" width="13.109375" style="37" customWidth="1"/>
    <col min="10826" max="10826" width="16.44140625" style="37" customWidth="1"/>
    <col min="10827" max="10827" width="12" style="37" customWidth="1"/>
    <col min="10828" max="10828" width="20" style="37" customWidth="1"/>
    <col min="10829" max="10829" width="14" style="37" customWidth="1"/>
    <col min="10830" max="10830" width="16.44140625" style="37" customWidth="1"/>
    <col min="10831" max="10831" width="12" style="37" customWidth="1"/>
    <col min="10832" max="10832" width="20" style="37" customWidth="1"/>
    <col min="10833" max="10833" width="14" style="37" customWidth="1"/>
    <col min="10834" max="10834" width="12.44140625" style="37" customWidth="1"/>
    <col min="10835" max="10837" width="0" style="37" hidden="1" customWidth="1"/>
    <col min="10838" max="11065" width="9.33203125" style="37"/>
    <col min="11066" max="11066" width="6" style="37" customWidth="1"/>
    <col min="11067" max="11067" width="37.77734375" style="37" customWidth="1"/>
    <col min="11068" max="11070" width="12" style="37" customWidth="1"/>
    <col min="11071" max="11072" width="14.44140625" style="37" customWidth="1"/>
    <col min="11073" max="11073" width="13.109375" style="37" customWidth="1"/>
    <col min="11074" max="11074" width="14.44140625" style="37" customWidth="1"/>
    <col min="11075" max="11075" width="13.109375" style="37" customWidth="1"/>
    <col min="11076" max="11076" width="14.44140625" style="37" customWidth="1"/>
    <col min="11077" max="11077" width="13.109375" style="37" customWidth="1"/>
    <col min="11078" max="11078" width="14.44140625" style="37" customWidth="1"/>
    <col min="11079" max="11079" width="13.109375" style="37" customWidth="1"/>
    <col min="11080" max="11080" width="14.44140625" style="37" customWidth="1"/>
    <col min="11081" max="11081" width="13.109375" style="37" customWidth="1"/>
    <col min="11082" max="11082" width="16.44140625" style="37" customWidth="1"/>
    <col min="11083" max="11083" width="12" style="37" customWidth="1"/>
    <col min="11084" max="11084" width="20" style="37" customWidth="1"/>
    <col min="11085" max="11085" width="14" style="37" customWidth="1"/>
    <col min="11086" max="11086" width="16.44140625" style="37" customWidth="1"/>
    <col min="11087" max="11087" width="12" style="37" customWidth="1"/>
    <col min="11088" max="11088" width="20" style="37" customWidth="1"/>
    <col min="11089" max="11089" width="14" style="37" customWidth="1"/>
    <col min="11090" max="11090" width="12.44140625" style="37" customWidth="1"/>
    <col min="11091" max="11093" width="0" style="37" hidden="1" customWidth="1"/>
    <col min="11094" max="11321" width="9.33203125" style="37"/>
    <col min="11322" max="11322" width="6" style="37" customWidth="1"/>
    <col min="11323" max="11323" width="37.77734375" style="37" customWidth="1"/>
    <col min="11324" max="11326" width="12" style="37" customWidth="1"/>
    <col min="11327" max="11328" width="14.44140625" style="37" customWidth="1"/>
    <col min="11329" max="11329" width="13.109375" style="37" customWidth="1"/>
    <col min="11330" max="11330" width="14.44140625" style="37" customWidth="1"/>
    <col min="11331" max="11331" width="13.109375" style="37" customWidth="1"/>
    <col min="11332" max="11332" width="14.44140625" style="37" customWidth="1"/>
    <col min="11333" max="11333" width="13.109375" style="37" customWidth="1"/>
    <col min="11334" max="11334" width="14.44140625" style="37" customWidth="1"/>
    <col min="11335" max="11335" width="13.109375" style="37" customWidth="1"/>
    <col min="11336" max="11336" width="14.44140625" style="37" customWidth="1"/>
    <col min="11337" max="11337" width="13.109375" style="37" customWidth="1"/>
    <col min="11338" max="11338" width="16.44140625" style="37" customWidth="1"/>
    <col min="11339" max="11339" width="12" style="37" customWidth="1"/>
    <col min="11340" max="11340" width="20" style="37" customWidth="1"/>
    <col min="11341" max="11341" width="14" style="37" customWidth="1"/>
    <col min="11342" max="11342" width="16.44140625" style="37" customWidth="1"/>
    <col min="11343" max="11343" width="12" style="37" customWidth="1"/>
    <col min="11344" max="11344" width="20" style="37" customWidth="1"/>
    <col min="11345" max="11345" width="14" style="37" customWidth="1"/>
    <col min="11346" max="11346" width="12.44140625" style="37" customWidth="1"/>
    <col min="11347" max="11349" width="0" style="37" hidden="1" customWidth="1"/>
    <col min="11350" max="11577" width="9.33203125" style="37"/>
    <col min="11578" max="11578" width="6" style="37" customWidth="1"/>
    <col min="11579" max="11579" width="37.77734375" style="37" customWidth="1"/>
    <col min="11580" max="11582" width="12" style="37" customWidth="1"/>
    <col min="11583" max="11584" width="14.44140625" style="37" customWidth="1"/>
    <col min="11585" max="11585" width="13.109375" style="37" customWidth="1"/>
    <col min="11586" max="11586" width="14.44140625" style="37" customWidth="1"/>
    <col min="11587" max="11587" width="13.109375" style="37" customWidth="1"/>
    <col min="11588" max="11588" width="14.44140625" style="37" customWidth="1"/>
    <col min="11589" max="11589" width="13.109375" style="37" customWidth="1"/>
    <col min="11590" max="11590" width="14.44140625" style="37" customWidth="1"/>
    <col min="11591" max="11591" width="13.109375" style="37" customWidth="1"/>
    <col min="11592" max="11592" width="14.44140625" style="37" customWidth="1"/>
    <col min="11593" max="11593" width="13.109375" style="37" customWidth="1"/>
    <col min="11594" max="11594" width="16.44140625" style="37" customWidth="1"/>
    <col min="11595" max="11595" width="12" style="37" customWidth="1"/>
    <col min="11596" max="11596" width="20" style="37" customWidth="1"/>
    <col min="11597" max="11597" width="14" style="37" customWidth="1"/>
    <col min="11598" max="11598" width="16.44140625" style="37" customWidth="1"/>
    <col min="11599" max="11599" width="12" style="37" customWidth="1"/>
    <col min="11600" max="11600" width="20" style="37" customWidth="1"/>
    <col min="11601" max="11601" width="14" style="37" customWidth="1"/>
    <col min="11602" max="11602" width="12.44140625" style="37" customWidth="1"/>
    <col min="11603" max="11605" width="0" style="37" hidden="1" customWidth="1"/>
    <col min="11606" max="11833" width="9.33203125" style="37"/>
    <col min="11834" max="11834" width="6" style="37" customWidth="1"/>
    <col min="11835" max="11835" width="37.77734375" style="37" customWidth="1"/>
    <col min="11836" max="11838" width="12" style="37" customWidth="1"/>
    <col min="11839" max="11840" width="14.44140625" style="37" customWidth="1"/>
    <col min="11841" max="11841" width="13.109375" style="37" customWidth="1"/>
    <col min="11842" max="11842" width="14.44140625" style="37" customWidth="1"/>
    <col min="11843" max="11843" width="13.109375" style="37" customWidth="1"/>
    <col min="11844" max="11844" width="14.44140625" style="37" customWidth="1"/>
    <col min="11845" max="11845" width="13.109375" style="37" customWidth="1"/>
    <col min="11846" max="11846" width="14.44140625" style="37" customWidth="1"/>
    <col min="11847" max="11847" width="13.109375" style="37" customWidth="1"/>
    <col min="11848" max="11848" width="14.44140625" style="37" customWidth="1"/>
    <col min="11849" max="11849" width="13.109375" style="37" customWidth="1"/>
    <col min="11850" max="11850" width="16.44140625" style="37" customWidth="1"/>
    <col min="11851" max="11851" width="12" style="37" customWidth="1"/>
    <col min="11852" max="11852" width="20" style="37" customWidth="1"/>
    <col min="11853" max="11853" width="14" style="37" customWidth="1"/>
    <col min="11854" max="11854" width="16.44140625" style="37" customWidth="1"/>
    <col min="11855" max="11855" width="12" style="37" customWidth="1"/>
    <col min="11856" max="11856" width="20" style="37" customWidth="1"/>
    <col min="11857" max="11857" width="14" style="37" customWidth="1"/>
    <col min="11858" max="11858" width="12.44140625" style="37" customWidth="1"/>
    <col min="11859" max="11861" width="0" style="37" hidden="1" customWidth="1"/>
    <col min="11862" max="12089" width="9.33203125" style="37"/>
    <col min="12090" max="12090" width="6" style="37" customWidth="1"/>
    <col min="12091" max="12091" width="37.77734375" style="37" customWidth="1"/>
    <col min="12092" max="12094" width="12" style="37" customWidth="1"/>
    <col min="12095" max="12096" width="14.44140625" style="37" customWidth="1"/>
    <col min="12097" max="12097" width="13.109375" style="37" customWidth="1"/>
    <col min="12098" max="12098" width="14.44140625" style="37" customWidth="1"/>
    <col min="12099" max="12099" width="13.109375" style="37" customWidth="1"/>
    <col min="12100" max="12100" width="14.44140625" style="37" customWidth="1"/>
    <col min="12101" max="12101" width="13.109375" style="37" customWidth="1"/>
    <col min="12102" max="12102" width="14.44140625" style="37" customWidth="1"/>
    <col min="12103" max="12103" width="13.109375" style="37" customWidth="1"/>
    <col min="12104" max="12104" width="14.44140625" style="37" customWidth="1"/>
    <col min="12105" max="12105" width="13.109375" style="37" customWidth="1"/>
    <col min="12106" max="12106" width="16.44140625" style="37" customWidth="1"/>
    <col min="12107" max="12107" width="12" style="37" customWidth="1"/>
    <col min="12108" max="12108" width="20" style="37" customWidth="1"/>
    <col min="12109" max="12109" width="14" style="37" customWidth="1"/>
    <col min="12110" max="12110" width="16.44140625" style="37" customWidth="1"/>
    <col min="12111" max="12111" width="12" style="37" customWidth="1"/>
    <col min="12112" max="12112" width="20" style="37" customWidth="1"/>
    <col min="12113" max="12113" width="14" style="37" customWidth="1"/>
    <col min="12114" max="12114" width="12.44140625" style="37" customWidth="1"/>
    <col min="12115" max="12117" width="0" style="37" hidden="1" customWidth="1"/>
    <col min="12118" max="12345" width="9.33203125" style="37"/>
    <col min="12346" max="12346" width="6" style="37" customWidth="1"/>
    <col min="12347" max="12347" width="37.77734375" style="37" customWidth="1"/>
    <col min="12348" max="12350" width="12" style="37" customWidth="1"/>
    <col min="12351" max="12352" width="14.44140625" style="37" customWidth="1"/>
    <col min="12353" max="12353" width="13.109375" style="37" customWidth="1"/>
    <col min="12354" max="12354" width="14.44140625" style="37" customWidth="1"/>
    <col min="12355" max="12355" width="13.109375" style="37" customWidth="1"/>
    <col min="12356" max="12356" width="14.44140625" style="37" customWidth="1"/>
    <col min="12357" max="12357" width="13.109375" style="37" customWidth="1"/>
    <col min="12358" max="12358" width="14.44140625" style="37" customWidth="1"/>
    <col min="12359" max="12359" width="13.109375" style="37" customWidth="1"/>
    <col min="12360" max="12360" width="14.44140625" style="37" customWidth="1"/>
    <col min="12361" max="12361" width="13.109375" style="37" customWidth="1"/>
    <col min="12362" max="12362" width="16.44140625" style="37" customWidth="1"/>
    <col min="12363" max="12363" width="12" style="37" customWidth="1"/>
    <col min="12364" max="12364" width="20" style="37" customWidth="1"/>
    <col min="12365" max="12365" width="14" style="37" customWidth="1"/>
    <col min="12366" max="12366" width="16.44140625" style="37" customWidth="1"/>
    <col min="12367" max="12367" width="12" style="37" customWidth="1"/>
    <col min="12368" max="12368" width="20" style="37" customWidth="1"/>
    <col min="12369" max="12369" width="14" style="37" customWidth="1"/>
    <col min="12370" max="12370" width="12.44140625" style="37" customWidth="1"/>
    <col min="12371" max="12373" width="0" style="37" hidden="1" customWidth="1"/>
    <col min="12374" max="12601" width="9.33203125" style="37"/>
    <col min="12602" max="12602" width="6" style="37" customWidth="1"/>
    <col min="12603" max="12603" width="37.77734375" style="37" customWidth="1"/>
    <col min="12604" max="12606" width="12" style="37" customWidth="1"/>
    <col min="12607" max="12608" width="14.44140625" style="37" customWidth="1"/>
    <col min="12609" max="12609" width="13.109375" style="37" customWidth="1"/>
    <col min="12610" max="12610" width="14.44140625" style="37" customWidth="1"/>
    <col min="12611" max="12611" width="13.109375" style="37" customWidth="1"/>
    <col min="12612" max="12612" width="14.44140625" style="37" customWidth="1"/>
    <col min="12613" max="12613" width="13.109375" style="37" customWidth="1"/>
    <col min="12614" max="12614" width="14.44140625" style="37" customWidth="1"/>
    <col min="12615" max="12615" width="13.109375" style="37" customWidth="1"/>
    <col min="12616" max="12616" width="14.44140625" style="37" customWidth="1"/>
    <col min="12617" max="12617" width="13.109375" style="37" customWidth="1"/>
    <col min="12618" max="12618" width="16.44140625" style="37" customWidth="1"/>
    <col min="12619" max="12619" width="12" style="37" customWidth="1"/>
    <col min="12620" max="12620" width="20" style="37" customWidth="1"/>
    <col min="12621" max="12621" width="14" style="37" customWidth="1"/>
    <col min="12622" max="12622" width="16.44140625" style="37" customWidth="1"/>
    <col min="12623" max="12623" width="12" style="37" customWidth="1"/>
    <col min="12624" max="12624" width="20" style="37" customWidth="1"/>
    <col min="12625" max="12625" width="14" style="37" customWidth="1"/>
    <col min="12626" max="12626" width="12.44140625" style="37" customWidth="1"/>
    <col min="12627" max="12629" width="0" style="37" hidden="1" customWidth="1"/>
    <col min="12630" max="12857" width="9.33203125" style="37"/>
    <col min="12858" max="12858" width="6" style="37" customWidth="1"/>
    <col min="12859" max="12859" width="37.77734375" style="37" customWidth="1"/>
    <col min="12860" max="12862" width="12" style="37" customWidth="1"/>
    <col min="12863" max="12864" width="14.44140625" style="37" customWidth="1"/>
    <col min="12865" max="12865" width="13.109375" style="37" customWidth="1"/>
    <col min="12866" max="12866" width="14.44140625" style="37" customWidth="1"/>
    <col min="12867" max="12867" width="13.109375" style="37" customWidth="1"/>
    <col min="12868" max="12868" width="14.44140625" style="37" customWidth="1"/>
    <col min="12869" max="12869" width="13.109375" style="37" customWidth="1"/>
    <col min="12870" max="12870" width="14.44140625" style="37" customWidth="1"/>
    <col min="12871" max="12871" width="13.109375" style="37" customWidth="1"/>
    <col min="12872" max="12872" width="14.44140625" style="37" customWidth="1"/>
    <col min="12873" max="12873" width="13.109375" style="37" customWidth="1"/>
    <col min="12874" max="12874" width="16.44140625" style="37" customWidth="1"/>
    <col min="12875" max="12875" width="12" style="37" customWidth="1"/>
    <col min="12876" max="12876" width="20" style="37" customWidth="1"/>
    <col min="12877" max="12877" width="14" style="37" customWidth="1"/>
    <col min="12878" max="12878" width="16.44140625" style="37" customWidth="1"/>
    <col min="12879" max="12879" width="12" style="37" customWidth="1"/>
    <col min="12880" max="12880" width="20" style="37" customWidth="1"/>
    <col min="12881" max="12881" width="14" style="37" customWidth="1"/>
    <col min="12882" max="12882" width="12.44140625" style="37" customWidth="1"/>
    <col min="12883" max="12885" width="0" style="37" hidden="1" customWidth="1"/>
    <col min="12886" max="13113" width="9.33203125" style="37"/>
    <col min="13114" max="13114" width="6" style="37" customWidth="1"/>
    <col min="13115" max="13115" width="37.77734375" style="37" customWidth="1"/>
    <col min="13116" max="13118" width="12" style="37" customWidth="1"/>
    <col min="13119" max="13120" width="14.44140625" style="37" customWidth="1"/>
    <col min="13121" max="13121" width="13.109375" style="37" customWidth="1"/>
    <col min="13122" max="13122" width="14.44140625" style="37" customWidth="1"/>
    <col min="13123" max="13123" width="13.109375" style="37" customWidth="1"/>
    <col min="13124" max="13124" width="14.44140625" style="37" customWidth="1"/>
    <col min="13125" max="13125" width="13.109375" style="37" customWidth="1"/>
    <col min="13126" max="13126" width="14.44140625" style="37" customWidth="1"/>
    <col min="13127" max="13127" width="13.109375" style="37" customWidth="1"/>
    <col min="13128" max="13128" width="14.44140625" style="37" customWidth="1"/>
    <col min="13129" max="13129" width="13.109375" style="37" customWidth="1"/>
    <col min="13130" max="13130" width="16.44140625" style="37" customWidth="1"/>
    <col min="13131" max="13131" width="12" style="37" customWidth="1"/>
    <col min="13132" max="13132" width="20" style="37" customWidth="1"/>
    <col min="13133" max="13133" width="14" style="37" customWidth="1"/>
    <col min="13134" max="13134" width="16.44140625" style="37" customWidth="1"/>
    <col min="13135" max="13135" width="12" style="37" customWidth="1"/>
    <col min="13136" max="13136" width="20" style="37" customWidth="1"/>
    <col min="13137" max="13137" width="14" style="37" customWidth="1"/>
    <col min="13138" max="13138" width="12.44140625" style="37" customWidth="1"/>
    <col min="13139" max="13141" width="0" style="37" hidden="1" customWidth="1"/>
    <col min="13142" max="13369" width="9.33203125" style="37"/>
    <col min="13370" max="13370" width="6" style="37" customWidth="1"/>
    <col min="13371" max="13371" width="37.77734375" style="37" customWidth="1"/>
    <col min="13372" max="13374" width="12" style="37" customWidth="1"/>
    <col min="13375" max="13376" width="14.44140625" style="37" customWidth="1"/>
    <col min="13377" max="13377" width="13.109375" style="37" customWidth="1"/>
    <col min="13378" max="13378" width="14.44140625" style="37" customWidth="1"/>
    <col min="13379" max="13379" width="13.109375" style="37" customWidth="1"/>
    <col min="13380" max="13380" width="14.44140625" style="37" customWidth="1"/>
    <col min="13381" max="13381" width="13.109375" style="37" customWidth="1"/>
    <col min="13382" max="13382" width="14.44140625" style="37" customWidth="1"/>
    <col min="13383" max="13383" width="13.109375" style="37" customWidth="1"/>
    <col min="13384" max="13384" width="14.44140625" style="37" customWidth="1"/>
    <col min="13385" max="13385" width="13.109375" style="37" customWidth="1"/>
    <col min="13386" max="13386" width="16.44140625" style="37" customWidth="1"/>
    <col min="13387" max="13387" width="12" style="37" customWidth="1"/>
    <col min="13388" max="13388" width="20" style="37" customWidth="1"/>
    <col min="13389" max="13389" width="14" style="37" customWidth="1"/>
    <col min="13390" max="13390" width="16.44140625" style="37" customWidth="1"/>
    <col min="13391" max="13391" width="12" style="37" customWidth="1"/>
    <col min="13392" max="13392" width="20" style="37" customWidth="1"/>
    <col min="13393" max="13393" width="14" style="37" customWidth="1"/>
    <col min="13394" max="13394" width="12.44140625" style="37" customWidth="1"/>
    <col min="13395" max="13397" width="0" style="37" hidden="1" customWidth="1"/>
    <col min="13398" max="13625" width="9.33203125" style="37"/>
    <col min="13626" max="13626" width="6" style="37" customWidth="1"/>
    <col min="13627" max="13627" width="37.77734375" style="37" customWidth="1"/>
    <col min="13628" max="13630" width="12" style="37" customWidth="1"/>
    <col min="13631" max="13632" width="14.44140625" style="37" customWidth="1"/>
    <col min="13633" max="13633" width="13.109375" style="37" customWidth="1"/>
    <col min="13634" max="13634" width="14.44140625" style="37" customWidth="1"/>
    <col min="13635" max="13635" width="13.109375" style="37" customWidth="1"/>
    <col min="13636" max="13636" width="14.44140625" style="37" customWidth="1"/>
    <col min="13637" max="13637" width="13.109375" style="37" customWidth="1"/>
    <col min="13638" max="13638" width="14.44140625" style="37" customWidth="1"/>
    <col min="13639" max="13639" width="13.109375" style="37" customWidth="1"/>
    <col min="13640" max="13640" width="14.44140625" style="37" customWidth="1"/>
    <col min="13641" max="13641" width="13.109375" style="37" customWidth="1"/>
    <col min="13642" max="13642" width="16.44140625" style="37" customWidth="1"/>
    <col min="13643" max="13643" width="12" style="37" customWidth="1"/>
    <col min="13644" max="13644" width="20" style="37" customWidth="1"/>
    <col min="13645" max="13645" width="14" style="37" customWidth="1"/>
    <col min="13646" max="13646" width="16.44140625" style="37" customWidth="1"/>
    <col min="13647" max="13647" width="12" style="37" customWidth="1"/>
    <col min="13648" max="13648" width="20" style="37" customWidth="1"/>
    <col min="13649" max="13649" width="14" style="37" customWidth="1"/>
    <col min="13650" max="13650" width="12.44140625" style="37" customWidth="1"/>
    <col min="13651" max="13653" width="0" style="37" hidden="1" customWidth="1"/>
    <col min="13654" max="13881" width="9.33203125" style="37"/>
    <col min="13882" max="13882" width="6" style="37" customWidth="1"/>
    <col min="13883" max="13883" width="37.77734375" style="37" customWidth="1"/>
    <col min="13884" max="13886" width="12" style="37" customWidth="1"/>
    <col min="13887" max="13888" width="14.44140625" style="37" customWidth="1"/>
    <col min="13889" max="13889" width="13.109375" style="37" customWidth="1"/>
    <col min="13890" max="13890" width="14.44140625" style="37" customWidth="1"/>
    <col min="13891" max="13891" width="13.109375" style="37" customWidth="1"/>
    <col min="13892" max="13892" width="14.44140625" style="37" customWidth="1"/>
    <col min="13893" max="13893" width="13.109375" style="37" customWidth="1"/>
    <col min="13894" max="13894" width="14.44140625" style="37" customWidth="1"/>
    <col min="13895" max="13895" width="13.109375" style="37" customWidth="1"/>
    <col min="13896" max="13896" width="14.44140625" style="37" customWidth="1"/>
    <col min="13897" max="13897" width="13.109375" style="37" customWidth="1"/>
    <col min="13898" max="13898" width="16.44140625" style="37" customWidth="1"/>
    <col min="13899" max="13899" width="12" style="37" customWidth="1"/>
    <col min="13900" max="13900" width="20" style="37" customWidth="1"/>
    <col min="13901" max="13901" width="14" style="37" customWidth="1"/>
    <col min="13902" max="13902" width="16.44140625" style="37" customWidth="1"/>
    <col min="13903" max="13903" width="12" style="37" customWidth="1"/>
    <col min="13904" max="13904" width="20" style="37" customWidth="1"/>
    <col min="13905" max="13905" width="14" style="37" customWidth="1"/>
    <col min="13906" max="13906" width="12.44140625" style="37" customWidth="1"/>
    <col min="13907" max="13909" width="0" style="37" hidden="1" customWidth="1"/>
    <col min="13910" max="14137" width="9.33203125" style="37"/>
    <col min="14138" max="14138" width="6" style="37" customWidth="1"/>
    <col min="14139" max="14139" width="37.77734375" style="37" customWidth="1"/>
    <col min="14140" max="14142" width="12" style="37" customWidth="1"/>
    <col min="14143" max="14144" width="14.44140625" style="37" customWidth="1"/>
    <col min="14145" max="14145" width="13.109375" style="37" customWidth="1"/>
    <col min="14146" max="14146" width="14.44140625" style="37" customWidth="1"/>
    <col min="14147" max="14147" width="13.109375" style="37" customWidth="1"/>
    <col min="14148" max="14148" width="14.44140625" style="37" customWidth="1"/>
    <col min="14149" max="14149" width="13.109375" style="37" customWidth="1"/>
    <col min="14150" max="14150" width="14.44140625" style="37" customWidth="1"/>
    <col min="14151" max="14151" width="13.109375" style="37" customWidth="1"/>
    <col min="14152" max="14152" width="14.44140625" style="37" customWidth="1"/>
    <col min="14153" max="14153" width="13.109375" style="37" customWidth="1"/>
    <col min="14154" max="14154" width="16.44140625" style="37" customWidth="1"/>
    <col min="14155" max="14155" width="12" style="37" customWidth="1"/>
    <col min="14156" max="14156" width="20" style="37" customWidth="1"/>
    <col min="14157" max="14157" width="14" style="37" customWidth="1"/>
    <col min="14158" max="14158" width="16.44140625" style="37" customWidth="1"/>
    <col min="14159" max="14159" width="12" style="37" customWidth="1"/>
    <col min="14160" max="14160" width="20" style="37" customWidth="1"/>
    <col min="14161" max="14161" width="14" style="37" customWidth="1"/>
    <col min="14162" max="14162" width="12.44140625" style="37" customWidth="1"/>
    <col min="14163" max="14165" width="0" style="37" hidden="1" customWidth="1"/>
    <col min="14166" max="14393" width="9.33203125" style="37"/>
    <col min="14394" max="14394" width="6" style="37" customWidth="1"/>
    <col min="14395" max="14395" width="37.77734375" style="37" customWidth="1"/>
    <col min="14396" max="14398" width="12" style="37" customWidth="1"/>
    <col min="14399" max="14400" width="14.44140625" style="37" customWidth="1"/>
    <col min="14401" max="14401" width="13.109375" style="37" customWidth="1"/>
    <col min="14402" max="14402" width="14.44140625" style="37" customWidth="1"/>
    <col min="14403" max="14403" width="13.109375" style="37" customWidth="1"/>
    <col min="14404" max="14404" width="14.44140625" style="37" customWidth="1"/>
    <col min="14405" max="14405" width="13.109375" style="37" customWidth="1"/>
    <col min="14406" max="14406" width="14.44140625" style="37" customWidth="1"/>
    <col min="14407" max="14407" width="13.109375" style="37" customWidth="1"/>
    <col min="14408" max="14408" width="14.44140625" style="37" customWidth="1"/>
    <col min="14409" max="14409" width="13.109375" style="37" customWidth="1"/>
    <col min="14410" max="14410" width="16.44140625" style="37" customWidth="1"/>
    <col min="14411" max="14411" width="12" style="37" customWidth="1"/>
    <col min="14412" max="14412" width="20" style="37" customWidth="1"/>
    <col min="14413" max="14413" width="14" style="37" customWidth="1"/>
    <col min="14414" max="14414" width="16.44140625" style="37" customWidth="1"/>
    <col min="14415" max="14415" width="12" style="37" customWidth="1"/>
    <col min="14416" max="14416" width="20" style="37" customWidth="1"/>
    <col min="14417" max="14417" width="14" style="37" customWidth="1"/>
    <col min="14418" max="14418" width="12.44140625" style="37" customWidth="1"/>
    <col min="14419" max="14421" width="0" style="37" hidden="1" customWidth="1"/>
    <col min="14422" max="14649" width="9.33203125" style="37"/>
    <col min="14650" max="14650" width="6" style="37" customWidth="1"/>
    <col min="14651" max="14651" width="37.77734375" style="37" customWidth="1"/>
    <col min="14652" max="14654" width="12" style="37" customWidth="1"/>
    <col min="14655" max="14656" width="14.44140625" style="37" customWidth="1"/>
    <col min="14657" max="14657" width="13.109375" style="37" customWidth="1"/>
    <col min="14658" max="14658" width="14.44140625" style="37" customWidth="1"/>
    <col min="14659" max="14659" width="13.109375" style="37" customWidth="1"/>
    <col min="14660" max="14660" width="14.44140625" style="37" customWidth="1"/>
    <col min="14661" max="14661" width="13.109375" style="37" customWidth="1"/>
    <col min="14662" max="14662" width="14.44140625" style="37" customWidth="1"/>
    <col min="14663" max="14663" width="13.109375" style="37" customWidth="1"/>
    <col min="14664" max="14664" width="14.44140625" style="37" customWidth="1"/>
    <col min="14665" max="14665" width="13.109375" style="37" customWidth="1"/>
    <col min="14666" max="14666" width="16.44140625" style="37" customWidth="1"/>
    <col min="14667" max="14667" width="12" style="37" customWidth="1"/>
    <col min="14668" max="14668" width="20" style="37" customWidth="1"/>
    <col min="14669" max="14669" width="14" style="37" customWidth="1"/>
    <col min="14670" max="14670" width="16.44140625" style="37" customWidth="1"/>
    <col min="14671" max="14671" width="12" style="37" customWidth="1"/>
    <col min="14672" max="14672" width="20" style="37" customWidth="1"/>
    <col min="14673" max="14673" width="14" style="37" customWidth="1"/>
    <col min="14674" max="14674" width="12.44140625" style="37" customWidth="1"/>
    <col min="14675" max="14677" width="0" style="37" hidden="1" customWidth="1"/>
    <col min="14678" max="14905" width="9.33203125" style="37"/>
    <col min="14906" max="14906" width="6" style="37" customWidth="1"/>
    <col min="14907" max="14907" width="37.77734375" style="37" customWidth="1"/>
    <col min="14908" max="14910" width="12" style="37" customWidth="1"/>
    <col min="14911" max="14912" width="14.44140625" style="37" customWidth="1"/>
    <col min="14913" max="14913" width="13.109375" style="37" customWidth="1"/>
    <col min="14914" max="14914" width="14.44140625" style="37" customWidth="1"/>
    <col min="14915" max="14915" width="13.109375" style="37" customWidth="1"/>
    <col min="14916" max="14916" width="14.44140625" style="37" customWidth="1"/>
    <col min="14917" max="14917" width="13.109375" style="37" customWidth="1"/>
    <col min="14918" max="14918" width="14.44140625" style="37" customWidth="1"/>
    <col min="14919" max="14919" width="13.109375" style="37" customWidth="1"/>
    <col min="14920" max="14920" width="14.44140625" style="37" customWidth="1"/>
    <col min="14921" max="14921" width="13.109375" style="37" customWidth="1"/>
    <col min="14922" max="14922" width="16.44140625" style="37" customWidth="1"/>
    <col min="14923" max="14923" width="12" style="37" customWidth="1"/>
    <col min="14924" max="14924" width="20" style="37" customWidth="1"/>
    <col min="14925" max="14925" width="14" style="37" customWidth="1"/>
    <col min="14926" max="14926" width="16.44140625" style="37" customWidth="1"/>
    <col min="14927" max="14927" width="12" style="37" customWidth="1"/>
    <col min="14928" max="14928" width="20" style="37" customWidth="1"/>
    <col min="14929" max="14929" width="14" style="37" customWidth="1"/>
    <col min="14930" max="14930" width="12.44140625" style="37" customWidth="1"/>
    <col min="14931" max="14933" width="0" style="37" hidden="1" customWidth="1"/>
    <col min="14934" max="15161" width="9.33203125" style="37"/>
    <col min="15162" max="15162" width="6" style="37" customWidth="1"/>
    <col min="15163" max="15163" width="37.77734375" style="37" customWidth="1"/>
    <col min="15164" max="15166" width="12" style="37" customWidth="1"/>
    <col min="15167" max="15168" width="14.44140625" style="37" customWidth="1"/>
    <col min="15169" max="15169" width="13.109375" style="37" customWidth="1"/>
    <col min="15170" max="15170" width="14.44140625" style="37" customWidth="1"/>
    <col min="15171" max="15171" width="13.109375" style="37" customWidth="1"/>
    <col min="15172" max="15172" width="14.44140625" style="37" customWidth="1"/>
    <col min="15173" max="15173" width="13.109375" style="37" customWidth="1"/>
    <col min="15174" max="15174" width="14.44140625" style="37" customWidth="1"/>
    <col min="15175" max="15175" width="13.109375" style="37" customWidth="1"/>
    <col min="15176" max="15176" width="14.44140625" style="37" customWidth="1"/>
    <col min="15177" max="15177" width="13.109375" style="37" customWidth="1"/>
    <col min="15178" max="15178" width="16.44140625" style="37" customWidth="1"/>
    <col min="15179" max="15179" width="12" style="37" customWidth="1"/>
    <col min="15180" max="15180" width="20" style="37" customWidth="1"/>
    <col min="15181" max="15181" width="14" style="37" customWidth="1"/>
    <col min="15182" max="15182" width="16.44140625" style="37" customWidth="1"/>
    <col min="15183" max="15183" width="12" style="37" customWidth="1"/>
    <col min="15184" max="15184" width="20" style="37" customWidth="1"/>
    <col min="15185" max="15185" width="14" style="37" customWidth="1"/>
    <col min="15186" max="15186" width="12.44140625" style="37" customWidth="1"/>
    <col min="15187" max="15189" width="0" style="37" hidden="1" customWidth="1"/>
    <col min="15190" max="15417" width="9.33203125" style="37"/>
    <col min="15418" max="15418" width="6" style="37" customWidth="1"/>
    <col min="15419" max="15419" width="37.77734375" style="37" customWidth="1"/>
    <col min="15420" max="15422" width="12" style="37" customWidth="1"/>
    <col min="15423" max="15424" width="14.44140625" style="37" customWidth="1"/>
    <col min="15425" max="15425" width="13.109375" style="37" customWidth="1"/>
    <col min="15426" max="15426" width="14.44140625" style="37" customWidth="1"/>
    <col min="15427" max="15427" width="13.109375" style="37" customWidth="1"/>
    <col min="15428" max="15428" width="14.44140625" style="37" customWidth="1"/>
    <col min="15429" max="15429" width="13.109375" style="37" customWidth="1"/>
    <col min="15430" max="15430" width="14.44140625" style="37" customWidth="1"/>
    <col min="15431" max="15431" width="13.109375" style="37" customWidth="1"/>
    <col min="15432" max="15432" width="14.44140625" style="37" customWidth="1"/>
    <col min="15433" max="15433" width="13.109375" style="37" customWidth="1"/>
    <col min="15434" max="15434" width="16.44140625" style="37" customWidth="1"/>
    <col min="15435" max="15435" width="12" style="37" customWidth="1"/>
    <col min="15436" max="15436" width="20" style="37" customWidth="1"/>
    <col min="15437" max="15437" width="14" style="37" customWidth="1"/>
    <col min="15438" max="15438" width="16.44140625" style="37" customWidth="1"/>
    <col min="15439" max="15439" width="12" style="37" customWidth="1"/>
    <col min="15440" max="15440" width="20" style="37" customWidth="1"/>
    <col min="15441" max="15441" width="14" style="37" customWidth="1"/>
    <col min="15442" max="15442" width="12.44140625" style="37" customWidth="1"/>
    <col min="15443" max="15445" width="0" style="37" hidden="1" customWidth="1"/>
    <col min="15446" max="15673" width="9.33203125" style="37"/>
    <col min="15674" max="15674" width="6" style="37" customWidth="1"/>
    <col min="15675" max="15675" width="37.77734375" style="37" customWidth="1"/>
    <col min="15676" max="15678" width="12" style="37" customWidth="1"/>
    <col min="15679" max="15680" width="14.44140625" style="37" customWidth="1"/>
    <col min="15681" max="15681" width="13.109375" style="37" customWidth="1"/>
    <col min="15682" max="15682" width="14.44140625" style="37" customWidth="1"/>
    <col min="15683" max="15683" width="13.109375" style="37" customWidth="1"/>
    <col min="15684" max="15684" width="14.44140625" style="37" customWidth="1"/>
    <col min="15685" max="15685" width="13.109375" style="37" customWidth="1"/>
    <col min="15686" max="15686" width="14.44140625" style="37" customWidth="1"/>
    <col min="15687" max="15687" width="13.109375" style="37" customWidth="1"/>
    <col min="15688" max="15688" width="14.44140625" style="37" customWidth="1"/>
    <col min="15689" max="15689" width="13.109375" style="37" customWidth="1"/>
    <col min="15690" max="15690" width="16.44140625" style="37" customWidth="1"/>
    <col min="15691" max="15691" width="12" style="37" customWidth="1"/>
    <col min="15692" max="15692" width="20" style="37" customWidth="1"/>
    <col min="15693" max="15693" width="14" style="37" customWidth="1"/>
    <col min="15694" max="15694" width="16.44140625" style="37" customWidth="1"/>
    <col min="15695" max="15695" width="12" style="37" customWidth="1"/>
    <col min="15696" max="15696" width="20" style="37" customWidth="1"/>
    <col min="15697" max="15697" width="14" style="37" customWidth="1"/>
    <col min="15698" max="15698" width="12.44140625" style="37" customWidth="1"/>
    <col min="15699" max="15701" width="0" style="37" hidden="1" customWidth="1"/>
    <col min="15702" max="15929" width="9.33203125" style="37"/>
    <col min="15930" max="15930" width="6" style="37" customWidth="1"/>
    <col min="15931" max="15931" width="37.77734375" style="37" customWidth="1"/>
    <col min="15932" max="15934" width="12" style="37" customWidth="1"/>
    <col min="15935" max="15936" width="14.44140625" style="37" customWidth="1"/>
    <col min="15937" max="15937" width="13.109375" style="37" customWidth="1"/>
    <col min="15938" max="15938" width="14.44140625" style="37" customWidth="1"/>
    <col min="15939" max="15939" width="13.109375" style="37" customWidth="1"/>
    <col min="15940" max="15940" width="14.44140625" style="37" customWidth="1"/>
    <col min="15941" max="15941" width="13.109375" style="37" customWidth="1"/>
    <col min="15942" max="15942" width="14.44140625" style="37" customWidth="1"/>
    <col min="15943" max="15943" width="13.109375" style="37" customWidth="1"/>
    <col min="15944" max="15944" width="14.44140625" style="37" customWidth="1"/>
    <col min="15945" max="15945" width="13.109375" style="37" customWidth="1"/>
    <col min="15946" max="15946" width="16.44140625" style="37" customWidth="1"/>
    <col min="15947" max="15947" width="12" style="37" customWidth="1"/>
    <col min="15948" max="15948" width="20" style="37" customWidth="1"/>
    <col min="15949" max="15949" width="14" style="37" customWidth="1"/>
    <col min="15950" max="15950" width="16.44140625" style="37" customWidth="1"/>
    <col min="15951" max="15951" width="12" style="37" customWidth="1"/>
    <col min="15952" max="15952" width="20" style="37" customWidth="1"/>
    <col min="15953" max="15953" width="14" style="37" customWidth="1"/>
    <col min="15954" max="15954" width="12.44140625" style="37" customWidth="1"/>
    <col min="15955" max="15957" width="0" style="37" hidden="1" customWidth="1"/>
    <col min="15958" max="16185" width="9.33203125" style="37"/>
    <col min="16186" max="16186" width="6" style="37" customWidth="1"/>
    <col min="16187" max="16187" width="37.77734375" style="37" customWidth="1"/>
    <col min="16188" max="16190" width="12" style="37" customWidth="1"/>
    <col min="16191" max="16192" width="14.44140625" style="37" customWidth="1"/>
    <col min="16193" max="16193" width="13.109375" style="37" customWidth="1"/>
    <col min="16194" max="16194" width="14.44140625" style="37" customWidth="1"/>
    <col min="16195" max="16195" width="13.109375" style="37" customWidth="1"/>
    <col min="16196" max="16196" width="14.44140625" style="37" customWidth="1"/>
    <col min="16197" max="16197" width="13.109375" style="37" customWidth="1"/>
    <col min="16198" max="16198" width="14.44140625" style="37" customWidth="1"/>
    <col min="16199" max="16199" width="13.109375" style="37" customWidth="1"/>
    <col min="16200" max="16200" width="14.44140625" style="37" customWidth="1"/>
    <col min="16201" max="16201" width="13.109375" style="37" customWidth="1"/>
    <col min="16202" max="16202" width="16.44140625" style="37" customWidth="1"/>
    <col min="16203" max="16203" width="12" style="37" customWidth="1"/>
    <col min="16204" max="16204" width="20" style="37" customWidth="1"/>
    <col min="16205" max="16205" width="14" style="37" customWidth="1"/>
    <col min="16206" max="16206" width="16.44140625" style="37" customWidth="1"/>
    <col min="16207" max="16207" width="12" style="37" customWidth="1"/>
    <col min="16208" max="16208" width="20" style="37" customWidth="1"/>
    <col min="16209" max="16209" width="14" style="37" customWidth="1"/>
    <col min="16210" max="16210" width="12.44140625" style="37" customWidth="1"/>
    <col min="16211" max="16213" width="0" style="37" hidden="1" customWidth="1"/>
    <col min="16214" max="16384" width="9.33203125" style="37"/>
  </cols>
  <sheetData>
    <row r="1" spans="1:95" s="38" customFormat="1" ht="25" customHeight="1">
      <c r="A1" s="280" t="s">
        <v>132</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row>
    <row r="2" spans="1:95" s="38" customFormat="1" ht="25" customHeight="1">
      <c r="A2" s="277" t="s">
        <v>72</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row>
    <row r="3" spans="1:95" ht="25" customHeight="1">
      <c r="A3" s="281" t="s">
        <v>197</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row>
    <row r="4" spans="1:95" ht="25" customHeight="1">
      <c r="A4" s="278" t="str">
        <f>'Bieu 01 TH'!A4:AN4</f>
        <v>(Biểu mẫu kèm theo Công văn số              /SKHĐT-TH ngày           tháng       năm 2019 của Sở Kế hoạch và Đầu tư)</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78"/>
      <c r="CJ4" s="278"/>
      <c r="CK4" s="278"/>
      <c r="CL4" s="278"/>
      <c r="CM4" s="278"/>
      <c r="CN4" s="278"/>
      <c r="CO4" s="278"/>
      <c r="CP4" s="278"/>
      <c r="CQ4" s="278"/>
    </row>
    <row r="5" spans="1:95" s="39" customFormat="1" ht="25" customHeight="1">
      <c r="A5" s="282" t="s">
        <v>0</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row>
    <row r="6" spans="1:95" s="40" customFormat="1" ht="27" customHeight="1">
      <c r="A6" s="275" t="s">
        <v>133</v>
      </c>
      <c r="B6" s="275" t="s">
        <v>21</v>
      </c>
      <c r="C6" s="275" t="s">
        <v>22</v>
      </c>
      <c r="D6" s="275" t="s">
        <v>104</v>
      </c>
      <c r="E6" s="275" t="s">
        <v>105</v>
      </c>
      <c r="F6" s="275" t="s">
        <v>106</v>
      </c>
      <c r="G6" s="276" t="s">
        <v>184</v>
      </c>
      <c r="H6" s="276"/>
      <c r="I6" s="276"/>
      <c r="J6" s="276"/>
      <c r="K6" s="276"/>
      <c r="L6" s="275" t="s">
        <v>185</v>
      </c>
      <c r="M6" s="275"/>
      <c r="N6" s="275" t="s">
        <v>186</v>
      </c>
      <c r="O6" s="275"/>
      <c r="P6" s="275"/>
      <c r="Q6" s="275"/>
      <c r="R6" s="275"/>
      <c r="S6" s="275"/>
      <c r="T6" s="275"/>
      <c r="U6" s="275" t="s">
        <v>28</v>
      </c>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t="s">
        <v>117</v>
      </c>
      <c r="CK6" s="275"/>
      <c r="CL6" s="275"/>
      <c r="CM6" s="275"/>
      <c r="CN6" s="275"/>
      <c r="CO6" s="275"/>
      <c r="CP6" s="275"/>
      <c r="CQ6" s="275"/>
    </row>
    <row r="7" spans="1:95" s="40" customFormat="1" ht="27" customHeight="1">
      <c r="A7" s="275"/>
      <c r="B7" s="275"/>
      <c r="C7" s="275"/>
      <c r="D7" s="275"/>
      <c r="E7" s="275"/>
      <c r="F7" s="275"/>
      <c r="G7" s="276" t="s">
        <v>24</v>
      </c>
      <c r="H7" s="276" t="s">
        <v>25</v>
      </c>
      <c r="I7" s="276"/>
      <c r="J7" s="276"/>
      <c r="K7" s="276"/>
      <c r="L7" s="275"/>
      <c r="M7" s="275"/>
      <c r="N7" s="276" t="s">
        <v>26</v>
      </c>
      <c r="O7" s="275" t="s">
        <v>28</v>
      </c>
      <c r="P7" s="275"/>
      <c r="Q7" s="275"/>
      <c r="R7" s="275"/>
      <c r="S7" s="275"/>
      <c r="T7" s="275"/>
      <c r="U7" s="275" t="s">
        <v>200</v>
      </c>
      <c r="V7" s="275"/>
      <c r="W7" s="275"/>
      <c r="X7" s="275"/>
      <c r="Y7" s="275"/>
      <c r="Z7" s="275"/>
      <c r="AA7" s="275"/>
      <c r="AB7" s="275"/>
      <c r="AC7" s="275"/>
      <c r="AD7" s="275"/>
      <c r="AE7" s="275"/>
      <c r="AF7" s="275"/>
      <c r="AG7" s="275"/>
      <c r="AH7" s="275" t="s">
        <v>202</v>
      </c>
      <c r="AI7" s="275"/>
      <c r="AJ7" s="275"/>
      <c r="AK7" s="275"/>
      <c r="AL7" s="275"/>
      <c r="AM7" s="275"/>
      <c r="AN7" s="275"/>
      <c r="AO7" s="275"/>
      <c r="AP7" s="275"/>
      <c r="AQ7" s="275"/>
      <c r="AR7" s="275"/>
      <c r="AS7" s="275"/>
      <c r="AT7" s="275"/>
      <c r="AU7" s="275"/>
      <c r="AV7" s="275"/>
      <c r="AW7" s="275"/>
      <c r="AX7" s="275"/>
      <c r="AY7" s="275"/>
      <c r="AZ7" s="275" t="s">
        <v>203</v>
      </c>
      <c r="BA7" s="275"/>
      <c r="BB7" s="275"/>
      <c r="BC7" s="275"/>
      <c r="BD7" s="275"/>
      <c r="BE7" s="275"/>
      <c r="BF7" s="275"/>
      <c r="BG7" s="275"/>
      <c r="BH7" s="275"/>
      <c r="BI7" s="275"/>
      <c r="BJ7" s="275"/>
      <c r="BK7" s="275"/>
      <c r="BL7" s="275"/>
      <c r="BM7" s="275"/>
      <c r="BN7" s="275"/>
      <c r="BO7" s="275"/>
      <c r="BP7" s="275"/>
      <c r="BQ7" s="275"/>
      <c r="BR7" s="275" t="s">
        <v>210</v>
      </c>
      <c r="BS7" s="275"/>
      <c r="BT7" s="275"/>
      <c r="BU7" s="275"/>
      <c r="BV7" s="275"/>
      <c r="BW7" s="275"/>
      <c r="BX7" s="275"/>
      <c r="BY7" s="275"/>
      <c r="BZ7" s="275"/>
      <c r="CA7" s="275"/>
      <c r="CB7" s="275"/>
      <c r="CC7" s="275"/>
      <c r="CD7" s="275"/>
      <c r="CE7" s="275"/>
      <c r="CF7" s="275"/>
      <c r="CG7" s="275"/>
      <c r="CH7" s="275"/>
      <c r="CI7" s="275"/>
      <c r="CJ7" s="276" t="s">
        <v>26</v>
      </c>
      <c r="CK7" s="276" t="s">
        <v>5</v>
      </c>
      <c r="CL7" s="276"/>
      <c r="CM7" s="276"/>
      <c r="CN7" s="276"/>
      <c r="CO7" s="276"/>
      <c r="CP7" s="276"/>
      <c r="CQ7" s="275"/>
    </row>
    <row r="8" spans="1:95" s="40" customFormat="1" ht="27" customHeight="1">
      <c r="A8" s="275"/>
      <c r="B8" s="275"/>
      <c r="C8" s="275"/>
      <c r="D8" s="275"/>
      <c r="E8" s="275"/>
      <c r="F8" s="275"/>
      <c r="G8" s="276"/>
      <c r="H8" s="276" t="s">
        <v>26</v>
      </c>
      <c r="I8" s="276" t="s">
        <v>10</v>
      </c>
      <c r="J8" s="276"/>
      <c r="K8" s="276"/>
      <c r="L8" s="276" t="s">
        <v>26</v>
      </c>
      <c r="M8" s="276" t="s">
        <v>190</v>
      </c>
      <c r="N8" s="276"/>
      <c r="O8" s="276" t="s">
        <v>220</v>
      </c>
      <c r="P8" s="276"/>
      <c r="Q8" s="276"/>
      <c r="R8" s="276"/>
      <c r="S8" s="276"/>
      <c r="T8" s="276" t="s">
        <v>221</v>
      </c>
      <c r="U8" s="275" t="s">
        <v>222</v>
      </c>
      <c r="V8" s="275"/>
      <c r="W8" s="275"/>
      <c r="X8" s="275"/>
      <c r="Y8" s="275"/>
      <c r="Z8" s="275"/>
      <c r="AA8" s="275"/>
      <c r="AB8" s="275" t="s">
        <v>201</v>
      </c>
      <c r="AC8" s="275"/>
      <c r="AD8" s="275"/>
      <c r="AE8" s="275"/>
      <c r="AF8" s="275"/>
      <c r="AG8" s="275"/>
      <c r="AH8" s="275" t="s">
        <v>222</v>
      </c>
      <c r="AI8" s="275"/>
      <c r="AJ8" s="275"/>
      <c r="AK8" s="275"/>
      <c r="AL8" s="275"/>
      <c r="AM8" s="275"/>
      <c r="AN8" s="275"/>
      <c r="AO8" s="275" t="s">
        <v>206</v>
      </c>
      <c r="AP8" s="275"/>
      <c r="AQ8" s="275"/>
      <c r="AR8" s="275"/>
      <c r="AS8" s="275"/>
      <c r="AT8" s="275"/>
      <c r="AU8" s="275"/>
      <c r="AV8" s="275"/>
      <c r="AW8" s="275"/>
      <c r="AX8" s="275"/>
      <c r="AY8" s="275"/>
      <c r="AZ8" s="275" t="s">
        <v>222</v>
      </c>
      <c r="BA8" s="275"/>
      <c r="BB8" s="275"/>
      <c r="BC8" s="275"/>
      <c r="BD8" s="275"/>
      <c r="BE8" s="275"/>
      <c r="BF8" s="275"/>
      <c r="BG8" s="275" t="s">
        <v>208</v>
      </c>
      <c r="BH8" s="275"/>
      <c r="BI8" s="275"/>
      <c r="BJ8" s="275"/>
      <c r="BK8" s="275"/>
      <c r="BL8" s="275"/>
      <c r="BM8" s="275"/>
      <c r="BN8" s="275"/>
      <c r="BO8" s="275"/>
      <c r="BP8" s="275"/>
      <c r="BQ8" s="275"/>
      <c r="BR8" s="275" t="s">
        <v>222</v>
      </c>
      <c r="BS8" s="275"/>
      <c r="BT8" s="275"/>
      <c r="BU8" s="275"/>
      <c r="BV8" s="275"/>
      <c r="BW8" s="275"/>
      <c r="BX8" s="275"/>
      <c r="BY8" s="275" t="s">
        <v>211</v>
      </c>
      <c r="BZ8" s="275"/>
      <c r="CA8" s="275"/>
      <c r="CB8" s="275"/>
      <c r="CC8" s="275"/>
      <c r="CD8" s="275"/>
      <c r="CE8" s="275"/>
      <c r="CF8" s="275"/>
      <c r="CG8" s="275"/>
      <c r="CH8" s="275"/>
      <c r="CI8" s="275"/>
      <c r="CJ8" s="276"/>
      <c r="CK8" s="279" t="s">
        <v>228</v>
      </c>
      <c r="CL8" s="279"/>
      <c r="CM8" s="279"/>
      <c r="CN8" s="279"/>
      <c r="CO8" s="279"/>
      <c r="CP8" s="276" t="s">
        <v>224</v>
      </c>
      <c r="CQ8" s="275"/>
    </row>
    <row r="9" spans="1:95" s="40" customFormat="1" ht="27" customHeight="1">
      <c r="A9" s="275"/>
      <c r="B9" s="275"/>
      <c r="C9" s="275"/>
      <c r="D9" s="275"/>
      <c r="E9" s="275"/>
      <c r="F9" s="275"/>
      <c r="G9" s="276"/>
      <c r="H9" s="276"/>
      <c r="I9" s="276" t="s">
        <v>187</v>
      </c>
      <c r="J9" s="276" t="s">
        <v>188</v>
      </c>
      <c r="K9" s="276" t="s">
        <v>189</v>
      </c>
      <c r="L9" s="276"/>
      <c r="M9" s="276"/>
      <c r="N9" s="276"/>
      <c r="O9" s="279" t="s">
        <v>187</v>
      </c>
      <c r="P9" s="279"/>
      <c r="Q9" s="279"/>
      <c r="R9" s="276" t="s">
        <v>188</v>
      </c>
      <c r="S9" s="276" t="s">
        <v>189</v>
      </c>
      <c r="T9" s="276"/>
      <c r="U9" s="284" t="s">
        <v>26</v>
      </c>
      <c r="V9" s="287" t="s">
        <v>28</v>
      </c>
      <c r="W9" s="288"/>
      <c r="X9" s="288"/>
      <c r="Y9" s="288"/>
      <c r="Z9" s="288"/>
      <c r="AA9" s="289"/>
      <c r="AB9" s="284" t="s">
        <v>27</v>
      </c>
      <c r="AC9" s="287" t="s">
        <v>28</v>
      </c>
      <c r="AD9" s="288"/>
      <c r="AE9" s="288"/>
      <c r="AF9" s="288"/>
      <c r="AG9" s="289"/>
      <c r="AH9" s="276" t="s">
        <v>26</v>
      </c>
      <c r="AI9" s="275" t="s">
        <v>28</v>
      </c>
      <c r="AJ9" s="275"/>
      <c r="AK9" s="275"/>
      <c r="AL9" s="275"/>
      <c r="AM9" s="275"/>
      <c r="AN9" s="275"/>
      <c r="AO9" s="276" t="s">
        <v>225</v>
      </c>
      <c r="AP9" s="276"/>
      <c r="AQ9" s="276"/>
      <c r="AR9" s="276"/>
      <c r="AS9" s="276"/>
      <c r="AT9" s="276"/>
      <c r="AU9" s="275" t="s">
        <v>204</v>
      </c>
      <c r="AV9" s="275"/>
      <c r="AW9" s="275"/>
      <c r="AX9" s="275"/>
      <c r="AY9" s="275"/>
      <c r="AZ9" s="276" t="s">
        <v>26</v>
      </c>
      <c r="BA9" s="275" t="s">
        <v>28</v>
      </c>
      <c r="BB9" s="275"/>
      <c r="BC9" s="275"/>
      <c r="BD9" s="275"/>
      <c r="BE9" s="275"/>
      <c r="BF9" s="275"/>
      <c r="BG9" s="276" t="s">
        <v>226</v>
      </c>
      <c r="BH9" s="276"/>
      <c r="BI9" s="276"/>
      <c r="BJ9" s="276"/>
      <c r="BK9" s="276"/>
      <c r="BL9" s="276"/>
      <c r="BM9" s="275" t="s">
        <v>205</v>
      </c>
      <c r="BN9" s="275"/>
      <c r="BO9" s="275"/>
      <c r="BP9" s="275"/>
      <c r="BQ9" s="275"/>
      <c r="BR9" s="276" t="s">
        <v>26</v>
      </c>
      <c r="BS9" s="275" t="s">
        <v>28</v>
      </c>
      <c r="BT9" s="275"/>
      <c r="BU9" s="275"/>
      <c r="BV9" s="275"/>
      <c r="BW9" s="275"/>
      <c r="BX9" s="275"/>
      <c r="BY9" s="276" t="s">
        <v>227</v>
      </c>
      <c r="BZ9" s="276"/>
      <c r="CA9" s="276"/>
      <c r="CB9" s="276"/>
      <c r="CC9" s="276"/>
      <c r="CD9" s="276"/>
      <c r="CE9" s="275" t="s">
        <v>213</v>
      </c>
      <c r="CF9" s="275"/>
      <c r="CG9" s="275"/>
      <c r="CH9" s="275"/>
      <c r="CI9" s="275"/>
      <c r="CJ9" s="276"/>
      <c r="CK9" s="279" t="s">
        <v>187</v>
      </c>
      <c r="CL9" s="279"/>
      <c r="CM9" s="279"/>
      <c r="CN9" s="276" t="s">
        <v>188</v>
      </c>
      <c r="CO9" s="276" t="s">
        <v>189</v>
      </c>
      <c r="CP9" s="276"/>
      <c r="CQ9" s="275"/>
    </row>
    <row r="10" spans="1:95" s="40" customFormat="1" ht="33.75" customHeight="1">
      <c r="A10" s="275"/>
      <c r="B10" s="275"/>
      <c r="C10" s="275"/>
      <c r="D10" s="275"/>
      <c r="E10" s="275"/>
      <c r="F10" s="275"/>
      <c r="G10" s="276"/>
      <c r="H10" s="276"/>
      <c r="I10" s="276"/>
      <c r="J10" s="276"/>
      <c r="K10" s="276"/>
      <c r="L10" s="276"/>
      <c r="M10" s="276"/>
      <c r="N10" s="276"/>
      <c r="O10" s="276" t="s">
        <v>27</v>
      </c>
      <c r="P10" s="283" t="s">
        <v>229</v>
      </c>
      <c r="Q10" s="279" t="s">
        <v>44</v>
      </c>
      <c r="R10" s="276"/>
      <c r="S10" s="276"/>
      <c r="T10" s="276"/>
      <c r="U10" s="285"/>
      <c r="V10" s="276" t="s">
        <v>220</v>
      </c>
      <c r="W10" s="276"/>
      <c r="X10" s="276"/>
      <c r="Y10" s="276"/>
      <c r="Z10" s="276"/>
      <c r="AA10" s="276" t="s">
        <v>221</v>
      </c>
      <c r="AB10" s="285"/>
      <c r="AC10" s="276" t="s">
        <v>220</v>
      </c>
      <c r="AD10" s="276"/>
      <c r="AE10" s="276"/>
      <c r="AF10" s="276"/>
      <c r="AG10" s="276" t="s">
        <v>224</v>
      </c>
      <c r="AH10" s="276"/>
      <c r="AI10" s="276" t="s">
        <v>220</v>
      </c>
      <c r="AJ10" s="276"/>
      <c r="AK10" s="276"/>
      <c r="AL10" s="276"/>
      <c r="AM10" s="276"/>
      <c r="AN10" s="276" t="s">
        <v>221</v>
      </c>
      <c r="AO10" s="276" t="s">
        <v>27</v>
      </c>
      <c r="AP10" s="276" t="s">
        <v>220</v>
      </c>
      <c r="AQ10" s="276"/>
      <c r="AR10" s="276"/>
      <c r="AS10" s="276"/>
      <c r="AT10" s="276" t="s">
        <v>224</v>
      </c>
      <c r="AU10" s="276" t="s">
        <v>27</v>
      </c>
      <c r="AV10" s="276" t="s">
        <v>220</v>
      </c>
      <c r="AW10" s="276"/>
      <c r="AX10" s="276"/>
      <c r="AY10" s="276"/>
      <c r="AZ10" s="276"/>
      <c r="BA10" s="276" t="s">
        <v>220</v>
      </c>
      <c r="BB10" s="276"/>
      <c r="BC10" s="276"/>
      <c r="BD10" s="276"/>
      <c r="BE10" s="276"/>
      <c r="BF10" s="276" t="s">
        <v>221</v>
      </c>
      <c r="BG10" s="276" t="s">
        <v>27</v>
      </c>
      <c r="BH10" s="276" t="s">
        <v>220</v>
      </c>
      <c r="BI10" s="276"/>
      <c r="BJ10" s="276"/>
      <c r="BK10" s="276"/>
      <c r="BL10" s="276" t="s">
        <v>224</v>
      </c>
      <c r="BM10" s="276" t="s">
        <v>27</v>
      </c>
      <c r="BN10" s="276" t="s">
        <v>220</v>
      </c>
      <c r="BO10" s="276"/>
      <c r="BP10" s="276"/>
      <c r="BQ10" s="276"/>
      <c r="BR10" s="276"/>
      <c r="BS10" s="276" t="s">
        <v>220</v>
      </c>
      <c r="BT10" s="276"/>
      <c r="BU10" s="276"/>
      <c r="BV10" s="276"/>
      <c r="BW10" s="276"/>
      <c r="BX10" s="276" t="s">
        <v>221</v>
      </c>
      <c r="BY10" s="276" t="s">
        <v>27</v>
      </c>
      <c r="BZ10" s="276" t="s">
        <v>220</v>
      </c>
      <c r="CA10" s="276"/>
      <c r="CB10" s="276"/>
      <c r="CC10" s="276"/>
      <c r="CD10" s="276" t="s">
        <v>224</v>
      </c>
      <c r="CE10" s="276" t="s">
        <v>27</v>
      </c>
      <c r="CF10" s="276" t="s">
        <v>220</v>
      </c>
      <c r="CG10" s="276"/>
      <c r="CH10" s="276"/>
      <c r="CI10" s="276"/>
      <c r="CJ10" s="276"/>
      <c r="CK10" s="276" t="s">
        <v>27</v>
      </c>
      <c r="CL10" s="283" t="s">
        <v>229</v>
      </c>
      <c r="CM10" s="279" t="s">
        <v>44</v>
      </c>
      <c r="CN10" s="276"/>
      <c r="CO10" s="276"/>
      <c r="CP10" s="276"/>
      <c r="CQ10" s="275"/>
    </row>
    <row r="11" spans="1:95" s="40" customFormat="1" ht="33.75" customHeight="1">
      <c r="A11" s="275"/>
      <c r="B11" s="275"/>
      <c r="C11" s="275"/>
      <c r="D11" s="275"/>
      <c r="E11" s="275"/>
      <c r="F11" s="275"/>
      <c r="G11" s="276"/>
      <c r="H11" s="276"/>
      <c r="I11" s="276"/>
      <c r="J11" s="276"/>
      <c r="K11" s="276"/>
      <c r="L11" s="276"/>
      <c r="M11" s="276"/>
      <c r="N11" s="276"/>
      <c r="O11" s="276"/>
      <c r="P11" s="283"/>
      <c r="Q11" s="279"/>
      <c r="R11" s="276"/>
      <c r="S11" s="276"/>
      <c r="T11" s="276"/>
      <c r="U11" s="285"/>
      <c r="V11" s="279" t="s">
        <v>187</v>
      </c>
      <c r="W11" s="279"/>
      <c r="X11" s="279"/>
      <c r="Y11" s="276" t="s">
        <v>188</v>
      </c>
      <c r="Z11" s="276" t="s">
        <v>189</v>
      </c>
      <c r="AA11" s="276"/>
      <c r="AB11" s="285"/>
      <c r="AC11" s="276" t="s">
        <v>27</v>
      </c>
      <c r="AD11" s="276" t="s">
        <v>28</v>
      </c>
      <c r="AE11" s="276"/>
      <c r="AF11" s="276"/>
      <c r="AG11" s="276"/>
      <c r="AH11" s="276"/>
      <c r="AI11" s="279" t="s">
        <v>187</v>
      </c>
      <c r="AJ11" s="279"/>
      <c r="AK11" s="279"/>
      <c r="AL11" s="276" t="s">
        <v>188</v>
      </c>
      <c r="AM11" s="276" t="s">
        <v>189</v>
      </c>
      <c r="AN11" s="276"/>
      <c r="AO11" s="276"/>
      <c r="AP11" s="276" t="s">
        <v>27</v>
      </c>
      <c r="AQ11" s="276" t="s">
        <v>28</v>
      </c>
      <c r="AR11" s="276"/>
      <c r="AS11" s="276"/>
      <c r="AT11" s="276"/>
      <c r="AU11" s="276"/>
      <c r="AV11" s="276" t="s">
        <v>27</v>
      </c>
      <c r="AW11" s="276" t="s">
        <v>28</v>
      </c>
      <c r="AX11" s="276"/>
      <c r="AY11" s="276"/>
      <c r="AZ11" s="276"/>
      <c r="BA11" s="279" t="s">
        <v>187</v>
      </c>
      <c r="BB11" s="279"/>
      <c r="BC11" s="279"/>
      <c r="BD11" s="276" t="s">
        <v>188</v>
      </c>
      <c r="BE11" s="276" t="s">
        <v>189</v>
      </c>
      <c r="BF11" s="276"/>
      <c r="BG11" s="276"/>
      <c r="BH11" s="276" t="s">
        <v>27</v>
      </c>
      <c r="BI11" s="276" t="s">
        <v>28</v>
      </c>
      <c r="BJ11" s="276"/>
      <c r="BK11" s="276"/>
      <c r="BL11" s="276"/>
      <c r="BM11" s="276"/>
      <c r="BN11" s="276" t="s">
        <v>27</v>
      </c>
      <c r="BO11" s="276" t="s">
        <v>28</v>
      </c>
      <c r="BP11" s="276"/>
      <c r="BQ11" s="276"/>
      <c r="BR11" s="276"/>
      <c r="BS11" s="279" t="s">
        <v>187</v>
      </c>
      <c r="BT11" s="279"/>
      <c r="BU11" s="279"/>
      <c r="BV11" s="276" t="s">
        <v>188</v>
      </c>
      <c r="BW11" s="276" t="s">
        <v>189</v>
      </c>
      <c r="BX11" s="276"/>
      <c r="BY11" s="276"/>
      <c r="BZ11" s="276" t="s">
        <v>27</v>
      </c>
      <c r="CA11" s="276" t="s">
        <v>28</v>
      </c>
      <c r="CB11" s="276"/>
      <c r="CC11" s="276"/>
      <c r="CD11" s="276"/>
      <c r="CE11" s="276"/>
      <c r="CF11" s="276" t="s">
        <v>27</v>
      </c>
      <c r="CG11" s="276" t="s">
        <v>28</v>
      </c>
      <c r="CH11" s="276"/>
      <c r="CI11" s="276"/>
      <c r="CJ11" s="276"/>
      <c r="CK11" s="276"/>
      <c r="CL11" s="283"/>
      <c r="CM11" s="279"/>
      <c r="CN11" s="276"/>
      <c r="CO11" s="276"/>
      <c r="CP11" s="276"/>
      <c r="CQ11" s="275"/>
    </row>
    <row r="12" spans="1:95" s="40" customFormat="1" ht="78" customHeight="1">
      <c r="A12" s="275"/>
      <c r="B12" s="275"/>
      <c r="C12" s="275"/>
      <c r="D12" s="275"/>
      <c r="E12" s="275"/>
      <c r="F12" s="275"/>
      <c r="G12" s="276"/>
      <c r="H12" s="276"/>
      <c r="I12" s="276"/>
      <c r="J12" s="276"/>
      <c r="K12" s="276"/>
      <c r="L12" s="276"/>
      <c r="M12" s="276"/>
      <c r="N12" s="276"/>
      <c r="O12" s="276"/>
      <c r="P12" s="283"/>
      <c r="Q12" s="279"/>
      <c r="R12" s="276"/>
      <c r="S12" s="276"/>
      <c r="T12" s="276"/>
      <c r="U12" s="286"/>
      <c r="V12" s="102" t="s">
        <v>27</v>
      </c>
      <c r="W12" s="106" t="s">
        <v>229</v>
      </c>
      <c r="X12" s="107" t="s">
        <v>44</v>
      </c>
      <c r="Y12" s="276"/>
      <c r="Z12" s="276"/>
      <c r="AA12" s="276"/>
      <c r="AB12" s="286"/>
      <c r="AC12" s="276"/>
      <c r="AD12" s="102" t="s">
        <v>159</v>
      </c>
      <c r="AE12" s="102" t="s">
        <v>223</v>
      </c>
      <c r="AF12" s="102" t="s">
        <v>189</v>
      </c>
      <c r="AG12" s="276"/>
      <c r="AH12" s="276"/>
      <c r="AI12" s="102" t="s">
        <v>27</v>
      </c>
      <c r="AJ12" s="106" t="s">
        <v>229</v>
      </c>
      <c r="AK12" s="107" t="s">
        <v>44</v>
      </c>
      <c r="AL12" s="276"/>
      <c r="AM12" s="276"/>
      <c r="AN12" s="276"/>
      <c r="AO12" s="276"/>
      <c r="AP12" s="276"/>
      <c r="AQ12" s="102" t="s">
        <v>159</v>
      </c>
      <c r="AR12" s="102" t="s">
        <v>223</v>
      </c>
      <c r="AS12" s="102" t="s">
        <v>189</v>
      </c>
      <c r="AT12" s="276"/>
      <c r="AU12" s="276"/>
      <c r="AV12" s="276"/>
      <c r="AW12" s="102" t="s">
        <v>159</v>
      </c>
      <c r="AX12" s="102" t="s">
        <v>223</v>
      </c>
      <c r="AY12" s="102" t="s">
        <v>189</v>
      </c>
      <c r="AZ12" s="276"/>
      <c r="BA12" s="102" t="s">
        <v>27</v>
      </c>
      <c r="BB12" s="106" t="s">
        <v>229</v>
      </c>
      <c r="BC12" s="107" t="s">
        <v>44</v>
      </c>
      <c r="BD12" s="276"/>
      <c r="BE12" s="276"/>
      <c r="BF12" s="276"/>
      <c r="BG12" s="276"/>
      <c r="BH12" s="276"/>
      <c r="BI12" s="102" t="s">
        <v>159</v>
      </c>
      <c r="BJ12" s="102" t="s">
        <v>223</v>
      </c>
      <c r="BK12" s="102" t="s">
        <v>189</v>
      </c>
      <c r="BL12" s="276"/>
      <c r="BM12" s="276"/>
      <c r="BN12" s="276"/>
      <c r="BO12" s="102" t="s">
        <v>159</v>
      </c>
      <c r="BP12" s="102" t="s">
        <v>223</v>
      </c>
      <c r="BQ12" s="102" t="s">
        <v>189</v>
      </c>
      <c r="BR12" s="276"/>
      <c r="BS12" s="102" t="s">
        <v>27</v>
      </c>
      <c r="BT12" s="106" t="s">
        <v>229</v>
      </c>
      <c r="BU12" s="107" t="s">
        <v>44</v>
      </c>
      <c r="BV12" s="276"/>
      <c r="BW12" s="276"/>
      <c r="BX12" s="276"/>
      <c r="BY12" s="276"/>
      <c r="BZ12" s="276"/>
      <c r="CA12" s="102" t="s">
        <v>159</v>
      </c>
      <c r="CB12" s="102" t="s">
        <v>223</v>
      </c>
      <c r="CC12" s="102" t="s">
        <v>189</v>
      </c>
      <c r="CD12" s="276"/>
      <c r="CE12" s="276"/>
      <c r="CF12" s="276"/>
      <c r="CG12" s="102" t="s">
        <v>159</v>
      </c>
      <c r="CH12" s="102" t="s">
        <v>223</v>
      </c>
      <c r="CI12" s="102" t="s">
        <v>189</v>
      </c>
      <c r="CJ12" s="276"/>
      <c r="CK12" s="276"/>
      <c r="CL12" s="283"/>
      <c r="CM12" s="279"/>
      <c r="CN12" s="276"/>
      <c r="CO12" s="276"/>
      <c r="CP12" s="276"/>
      <c r="CQ12" s="275"/>
    </row>
    <row r="13" spans="1:95" s="45" customFormat="1" ht="28"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8"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8"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8"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8"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8"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8"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8"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8"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8"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8"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8"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8"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8"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8"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8"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8"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8"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8"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8"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8"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8"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8"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8"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8"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8"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8"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8"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8"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8"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8"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8"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8"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8"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8"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8"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8"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8"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8"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8"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8"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8"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8"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8"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8"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8"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5"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5"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pans="1:9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row>
    <row r="82" spans="1:9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row>
    <row r="83" spans="1:9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row>
    <row r="84" spans="1:9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row>
    <row r="85" spans="1:9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row>
    <row r="86" spans="1:9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row>
    <row r="87" spans="1:9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row>
    <row r="88" spans="1:9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row>
    <row r="89" spans="1:9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row>
    <row r="90" spans="1:9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row>
    <row r="91" spans="1:9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row>
    <row r="92" spans="1:9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row>
    <row r="93" spans="1:9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row>
    <row r="94" spans="1:9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row>
    <row r="95" spans="1:9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row>
    <row r="96" spans="1:9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row>
    <row r="97" spans="1:9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row>
    <row r="98" spans="1:9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row>
    <row r="99" spans="1:9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row>
    <row r="100" spans="1:9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row>
    <row r="101" spans="1:9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row>
    <row r="102" spans="1:9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row>
    <row r="103" spans="1:9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row>
    <row r="104" spans="1:9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row>
    <row r="105" spans="1:9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row>
    <row r="106" spans="1:9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row>
    <row r="107" spans="1:9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row>
    <row r="108" spans="1:9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row>
    <row r="109" spans="1:9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row>
    <row r="110" spans="1:9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row>
    <row r="111" spans="1:9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row>
    <row r="112" spans="1:9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row>
    <row r="113" spans="1:9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row>
    <row r="114" spans="1:9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row>
    <row r="115" spans="1:9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row>
    <row r="116" spans="1:9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row>
    <row r="117" spans="1:9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row>
    <row r="118" spans="1:9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row>
    <row r="119" spans="1:9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row>
    <row r="120" spans="1:9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row>
    <row r="121" spans="1:9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row>
    <row r="122" spans="1:9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row>
    <row r="123" spans="1:9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row>
    <row r="124" spans="1:9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row>
    <row r="125" spans="1:9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row>
    <row r="126" spans="1:9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row>
    <row r="127" spans="1:9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row>
    <row r="128" spans="1:9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row>
    <row r="129" spans="1:9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row>
    <row r="130" spans="1:9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row>
    <row r="131" spans="1:9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row>
    <row r="132" spans="1:9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row>
    <row r="133" spans="1:9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row>
    <row r="134" spans="1:9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row>
    <row r="135" spans="1:9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row>
    <row r="136" spans="1:9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row>
    <row r="137" spans="1:9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row>
    <row r="138" spans="1:9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row>
    <row r="139" spans="1:9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row>
    <row r="140" spans="1:9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row>
    <row r="141" spans="1:9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row>
    <row r="142" spans="1:9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row>
    <row r="143" spans="1:9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row>
    <row r="144" spans="1:9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row>
    <row r="145" spans="1:9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row>
    <row r="146" spans="1:9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row>
    <row r="147" spans="1:9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row>
    <row r="148" spans="1:9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row>
    <row r="149" spans="1:9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row>
    <row r="150" spans="1:9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row>
    <row r="151" spans="1:9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row>
    <row r="152" spans="1:9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row>
    <row r="153" spans="1:9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row>
    <row r="154" spans="1:9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row>
    <row r="155" spans="1:9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row>
    <row r="156" spans="1:9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row>
    <row r="157" spans="1:9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row>
    <row r="158" spans="1:9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row>
    <row r="159" spans="1:9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row>
    <row r="160" spans="1:9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row>
    <row r="161" spans="1:9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row>
    <row r="162" spans="1:9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row>
    <row r="163" spans="1:9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row>
    <row r="164" spans="1:9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row>
    <row r="165" spans="1:9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row>
    <row r="166" spans="1:9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row>
    <row r="167" spans="1:9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row>
    <row r="168" spans="1:9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row>
    <row r="169" spans="1:9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row>
    <row r="170" spans="1:9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row>
    <row r="171" spans="1:9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row>
    <row r="172" spans="1:9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row>
    <row r="173" spans="1:9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row>
    <row r="174" spans="1:9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row>
    <row r="175" spans="1:9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row>
    <row r="176" spans="1:9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row>
    <row r="177" spans="1:9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row>
    <row r="178" spans="1:9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row>
    <row r="179" spans="1:9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1:9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row>
    <row r="181" spans="1:9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row>
    <row r="182" spans="1:9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row>
    <row r="183" spans="1:9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row>
    <row r="184" spans="1:9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row>
    <row r="185" spans="1:9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row>
    <row r="186" spans="1:9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row>
    <row r="187" spans="1:9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row>
    <row r="188" spans="1:9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row>
    <row r="189" spans="1:9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row>
    <row r="190" spans="1:9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row>
    <row r="191" spans="1:9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row>
    <row r="192" spans="1:9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row>
    <row r="193" spans="1:9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row>
    <row r="194" spans="1:9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row>
    <row r="195" spans="1:9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row>
    <row r="196" spans="1:9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row>
    <row r="197" spans="1:9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row>
    <row r="198" spans="1:9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row>
    <row r="199" spans="1:9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row>
    <row r="200" spans="1:9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row>
    <row r="201" spans="1:9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row>
    <row r="202" spans="1:9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row>
    <row r="203" spans="1:9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row>
    <row r="204" spans="1:9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row>
    <row r="205" spans="1:9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row>
    <row r="206" spans="1:9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row>
    <row r="207" spans="1:9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row>
    <row r="208" spans="1:9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row>
    <row r="209" spans="1:9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row>
    <row r="210" spans="1:9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row>
    <row r="211" spans="1:9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row>
    <row r="212" spans="1:9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row>
    <row r="213" spans="1:9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row>
    <row r="214" spans="1:9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row>
    <row r="215" spans="1:9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row>
    <row r="216" spans="1:9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row>
    <row r="217" spans="1:9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row>
    <row r="218" spans="1:9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row>
    <row r="219" spans="1:9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row>
    <row r="220" spans="1:9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row>
    <row r="221" spans="1:9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row>
    <row r="222" spans="1:9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row>
    <row r="223" spans="1:9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row>
    <row r="224" spans="1:9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row>
    <row r="225" spans="1:9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row>
    <row r="226" spans="1:9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row>
    <row r="227" spans="1:9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row>
    <row r="228" spans="1:9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row>
    <row r="229" spans="1:9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row>
    <row r="230" spans="1:9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row>
    <row r="231" spans="1:9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row>
    <row r="232" spans="1:9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row>
    <row r="233" spans="1:9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row>
    <row r="234" spans="1:9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row>
    <row r="235" spans="1:9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row>
    <row r="236" spans="1:9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row>
    <row r="237" spans="1:9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row>
    <row r="238" spans="1:9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row>
    <row r="239" spans="1:9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row>
    <row r="240" spans="1:9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row>
    <row r="241" spans="1:9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row>
    <row r="242" spans="1:9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row>
    <row r="243" spans="1:9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row>
    <row r="244" spans="1:9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row>
    <row r="245" spans="1:9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row>
    <row r="246" spans="1:9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row>
    <row r="247" spans="1:9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row>
    <row r="248" spans="1:9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row>
    <row r="249" spans="1:9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row>
    <row r="250" spans="1:9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row>
    <row r="251" spans="1:9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row>
    <row r="252" spans="1:9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row>
    <row r="253" spans="1:9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row>
    <row r="254" spans="1:9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row>
    <row r="255" spans="1:9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row>
    <row r="256" spans="1:9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row>
    <row r="257" spans="1:9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row>
    <row r="258" spans="1:9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row>
    <row r="259" spans="1:9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row>
    <row r="260" spans="1:9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row>
    <row r="261" spans="1:9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row>
    <row r="262" spans="1:9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row>
    <row r="263" spans="1:9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row>
    <row r="264" spans="1:9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row>
    <row r="265" spans="1:9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row>
    <row r="266" spans="1:9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row>
    <row r="267" spans="1:9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row>
    <row r="268" spans="1:9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row>
    <row r="269" spans="1:9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row>
    <row r="270" spans="1:9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row>
    <row r="271" spans="1:9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row>
    <row r="272" spans="1:9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row>
    <row r="273" spans="1:9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row>
    <row r="274" spans="1:9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row>
    <row r="275" spans="1:9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row>
    <row r="276" spans="1:9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row>
    <row r="277" spans="1:9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row>
    <row r="278" spans="1:9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row>
    <row r="279" spans="1:9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row>
    <row r="280" spans="1:9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row>
    <row r="281" spans="1:9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row>
    <row r="282" spans="1:9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row>
    <row r="283" spans="1:9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row>
    <row r="284" spans="1:9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row>
    <row r="285" spans="1:9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row>
    <row r="286" spans="1:9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row>
    <row r="287" spans="1:9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row>
    <row r="288" spans="1:9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row>
    <row r="289" spans="1:9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row>
    <row r="290" spans="1:9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row>
    <row r="291" spans="1:9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row>
    <row r="292" spans="1:9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row>
    <row r="293" spans="1:9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row>
    <row r="294" spans="1:9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row>
    <row r="295" spans="1:9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row>
    <row r="296" spans="1:9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row>
    <row r="297" spans="1:9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row>
    <row r="298" spans="1:9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row>
    <row r="299" spans="1:9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row>
    <row r="300" spans="1:9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row>
    <row r="301" spans="1:9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row>
    <row r="302" spans="1:9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row>
    <row r="303" spans="1:9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row>
    <row r="304" spans="1:9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row>
    <row r="305" spans="1:9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row>
    <row r="306" spans="1:9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row>
    <row r="307" spans="1:9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row>
    <row r="308" spans="1:9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row>
    <row r="309" spans="1:9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row>
    <row r="310" spans="1:9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row>
    <row r="311" spans="1:9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row>
    <row r="312" spans="1:9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row>
    <row r="313" spans="1:9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row>
    <row r="314" spans="1:9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row>
    <row r="315" spans="1:9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row>
    <row r="316" spans="1:9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row>
    <row r="317" spans="1:9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row>
    <row r="318" spans="1:9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row>
    <row r="319" spans="1:9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row>
    <row r="320" spans="1:9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row>
    <row r="321" spans="1:9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row>
    <row r="322" spans="1:9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row>
    <row r="323" spans="1:9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row>
    <row r="324" spans="1:9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row>
    <row r="325" spans="1:9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row>
    <row r="326" spans="1:9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row>
    <row r="327" spans="1:9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row>
    <row r="328" spans="1:9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row>
    <row r="329" spans="1:9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row>
    <row r="330" spans="1:9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row>
    <row r="331" spans="1:9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row>
    <row r="332" spans="1:9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row>
    <row r="333" spans="1:9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row>
    <row r="334" spans="1:9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row>
    <row r="335" spans="1:9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row>
    <row r="336" spans="1:9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row>
    <row r="337" spans="1:9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row>
    <row r="338" spans="1:9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row>
    <row r="339" spans="1:9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row>
    <row r="340" spans="1:9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row>
    <row r="341" spans="1:9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row>
    <row r="342" spans="1:9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row>
    <row r="343" spans="1:9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row>
    <row r="344" spans="1:9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row>
    <row r="345" spans="1:9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row>
    <row r="346" spans="1:9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row>
    <row r="347" spans="1:9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row>
    <row r="348" spans="1:9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row>
    <row r="349" spans="1:9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row>
    <row r="350" spans="1:9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row>
    <row r="351" spans="1:9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row>
    <row r="352" spans="1:9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row>
    <row r="353" spans="1:9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row>
    <row r="354" spans="1:9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row>
    <row r="355" spans="1:9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row>
  </sheetData>
  <mergeCells count="125">
    <mergeCell ref="AB9:AB12"/>
    <mergeCell ref="AC9:AG9"/>
    <mergeCell ref="A6:A12"/>
    <mergeCell ref="L8:L12"/>
    <mergeCell ref="M8:M12"/>
    <mergeCell ref="U9:U12"/>
    <mergeCell ref="V9:AA9"/>
    <mergeCell ref="F6:F12"/>
    <mergeCell ref="E6:E12"/>
    <mergeCell ref="D6:D12"/>
    <mergeCell ref="C6:C12"/>
    <mergeCell ref="B6:B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
  <cols>
    <col min="1" max="1" width="6" style="69" customWidth="1"/>
    <col min="2" max="2" width="38.4414062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44140625" style="72" customWidth="1"/>
    <col min="19" max="23" width="12.44140625" style="72" hidden="1" customWidth="1"/>
    <col min="24" max="24" width="12.109375" style="72" hidden="1" customWidth="1"/>
    <col min="25" max="27" width="10.109375" style="72" hidden="1" customWidth="1"/>
    <col min="28" max="28" width="11.77734375" style="72" hidden="1" customWidth="1"/>
    <col min="29" max="29" width="10.77734375" style="72" hidden="1" customWidth="1"/>
    <col min="30" max="35" width="9.44140625" style="72" hidden="1" customWidth="1"/>
    <col min="36" max="40" width="11.77734375" style="72" hidden="1" customWidth="1"/>
    <col min="41" max="41" width="10.44140625" style="72" hidden="1" customWidth="1"/>
    <col min="42" max="42" width="9" style="72" hidden="1" customWidth="1"/>
    <col min="43" max="44" width="10.44140625" style="72" hidden="1" customWidth="1"/>
    <col min="45" max="45" width="9.33203125" style="72" hidden="1" customWidth="1"/>
    <col min="46" max="61" width="10.44140625" style="72" hidden="1" customWidth="1"/>
    <col min="62" max="62" width="10.44140625" style="72" customWidth="1"/>
    <col min="63" max="63" width="9.33203125" style="72" customWidth="1"/>
    <col min="64" max="65" width="11.109375" style="72" customWidth="1"/>
    <col min="66" max="67" width="10.44140625" style="72" customWidth="1"/>
    <col min="68" max="72" width="9.33203125" style="72" customWidth="1"/>
    <col min="73" max="74" width="9.33203125" style="72" hidden="1" customWidth="1"/>
    <col min="75" max="77" width="9.33203125" style="72" customWidth="1"/>
    <col min="78" max="78" width="10.44140625" style="72" customWidth="1"/>
    <col min="79" max="79" width="9.33203125" style="72" customWidth="1"/>
    <col min="80" max="81" width="11.33203125" style="72" customWidth="1"/>
    <col min="82" max="82" width="9.44140625" style="72" hidden="1" customWidth="1"/>
    <col min="83" max="83" width="10.44140625" style="72" hidden="1" customWidth="1"/>
    <col min="84" max="84" width="9.44140625" style="72" customWidth="1"/>
    <col min="85" max="85" width="10.44140625" style="72" customWidth="1"/>
    <col min="86" max="86" width="9.33203125" style="72" customWidth="1"/>
    <col min="87" max="87" width="10.44140625" style="72" customWidth="1"/>
    <col min="88" max="88" width="9.6640625" style="72" customWidth="1"/>
    <col min="89" max="90" width="11.109375" style="72" customWidth="1"/>
    <col min="91" max="91" width="9.33203125" style="72" customWidth="1"/>
    <col min="92" max="92" width="10.44140625" style="72" customWidth="1"/>
    <col min="93" max="94" width="9.33203125" style="72" customWidth="1"/>
    <col min="95" max="16384" width="10.6640625" style="37"/>
  </cols>
  <sheetData>
    <row r="1" spans="1:94" s="38" customFormat="1" ht="34.5" customHeight="1">
      <c r="A1" s="304" t="s">
        <v>198</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04"/>
      <c r="BL1" s="304"/>
      <c r="BM1" s="304"/>
      <c r="BN1" s="304"/>
      <c r="BO1" s="304"/>
      <c r="BP1" s="304"/>
      <c r="BQ1" s="304"/>
      <c r="BR1" s="304"/>
      <c r="BS1" s="304"/>
      <c r="BT1" s="304"/>
      <c r="BU1" s="304"/>
      <c r="BV1" s="304"/>
      <c r="BW1" s="304"/>
      <c r="BX1" s="304"/>
      <c r="BY1" s="304"/>
      <c r="BZ1" s="304"/>
      <c r="CA1" s="304"/>
      <c r="CB1" s="304"/>
      <c r="CC1" s="304"/>
      <c r="CD1" s="304"/>
      <c r="CE1" s="304"/>
      <c r="CF1" s="304"/>
      <c r="CG1" s="304"/>
      <c r="CH1" s="304"/>
      <c r="CI1" s="304"/>
      <c r="CJ1" s="304"/>
      <c r="CK1" s="304"/>
      <c r="CL1" s="304"/>
      <c r="CM1" s="304"/>
      <c r="CN1" s="304"/>
      <c r="CO1" s="304"/>
      <c r="CP1" s="304"/>
    </row>
    <row r="2" spans="1:94" s="38" customFormat="1" ht="34.5" customHeight="1">
      <c r="A2" s="290" t="s">
        <v>72</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row>
    <row r="3" spans="1:94" ht="33.75" customHeight="1">
      <c r="A3" s="305" t="s">
        <v>179</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row>
    <row r="4" spans="1:94" ht="33.75" customHeight="1">
      <c r="A4" s="291" t="str">
        <f>'Bieu 01 TH'!A4:AN4</f>
        <v>(Biểu mẫu kèm theo Công văn số              /SKHĐT-TH ngày           tháng       năm 2019 của Sở Kế hoạch và Đầu tư)</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row>
    <row r="5" spans="1:94" s="39" customFormat="1" ht="30" customHeight="1">
      <c r="A5" s="282" t="s">
        <v>0</v>
      </c>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row>
    <row r="6" spans="1:94" s="40" customFormat="1" ht="25" customHeight="1">
      <c r="A6" s="296" t="s">
        <v>133</v>
      </c>
      <c r="B6" s="296" t="s">
        <v>21</v>
      </c>
      <c r="C6" s="296" t="s">
        <v>22</v>
      </c>
      <c r="D6" s="296" t="s">
        <v>104</v>
      </c>
      <c r="E6" s="296" t="s">
        <v>105</v>
      </c>
      <c r="F6" s="296" t="s">
        <v>106</v>
      </c>
      <c r="G6" s="296" t="s">
        <v>134</v>
      </c>
      <c r="H6" s="296" t="s">
        <v>135</v>
      </c>
      <c r="I6" s="296" t="s">
        <v>136</v>
      </c>
      <c r="J6" s="292" t="s">
        <v>137</v>
      </c>
      <c r="K6" s="292"/>
      <c r="L6" s="292"/>
      <c r="M6" s="292"/>
      <c r="N6" s="292"/>
      <c r="O6" s="292"/>
      <c r="P6" s="292"/>
      <c r="Q6" s="292"/>
      <c r="R6" s="292"/>
      <c r="S6" s="295" t="s">
        <v>138</v>
      </c>
      <c r="T6" s="295"/>
      <c r="U6" s="295"/>
      <c r="V6" s="295"/>
      <c r="W6" s="295"/>
      <c r="X6" s="295" t="s">
        <v>139</v>
      </c>
      <c r="Y6" s="303"/>
      <c r="Z6" s="303"/>
      <c r="AA6" s="303"/>
      <c r="AB6" s="303"/>
      <c r="AC6" s="295" t="s">
        <v>140</v>
      </c>
      <c r="AD6" s="303"/>
      <c r="AE6" s="303"/>
      <c r="AF6" s="303"/>
      <c r="AG6" s="303"/>
      <c r="AH6" s="303"/>
      <c r="AI6" s="303"/>
      <c r="AJ6" s="295" t="s">
        <v>141</v>
      </c>
      <c r="AK6" s="295"/>
      <c r="AL6" s="295"/>
      <c r="AM6" s="295"/>
      <c r="AN6" s="295"/>
      <c r="AO6" s="295" t="s">
        <v>142</v>
      </c>
      <c r="AP6" s="295"/>
      <c r="AQ6" s="295"/>
      <c r="AR6" s="295"/>
      <c r="AS6" s="295"/>
      <c r="AT6" s="295"/>
      <c r="AU6" s="295"/>
      <c r="AV6" s="295" t="s">
        <v>143</v>
      </c>
      <c r="AW6" s="303"/>
      <c r="AX6" s="303"/>
      <c r="AY6" s="303"/>
      <c r="AZ6" s="303"/>
      <c r="BA6" s="292" t="s">
        <v>144</v>
      </c>
      <c r="BB6" s="292"/>
      <c r="BC6" s="292"/>
      <c r="BD6" s="292"/>
      <c r="BE6" s="292"/>
      <c r="BF6" s="292"/>
      <c r="BG6" s="292"/>
      <c r="BH6" s="292"/>
      <c r="BI6" s="292"/>
      <c r="BJ6" s="295" t="s">
        <v>145</v>
      </c>
      <c r="BK6" s="295"/>
      <c r="BL6" s="295"/>
      <c r="BM6" s="295"/>
      <c r="BN6" s="295"/>
      <c r="BO6" s="295"/>
      <c r="BP6" s="295"/>
      <c r="BQ6" s="306" t="s">
        <v>146</v>
      </c>
      <c r="BR6" s="307"/>
      <c r="BS6" s="307"/>
      <c r="BT6" s="307"/>
      <c r="BU6" s="307"/>
      <c r="BV6" s="307"/>
      <c r="BW6" s="307"/>
      <c r="BX6" s="307"/>
      <c r="BY6" s="308"/>
      <c r="BZ6" s="306" t="s">
        <v>147</v>
      </c>
      <c r="CA6" s="307"/>
      <c r="CB6" s="307"/>
      <c r="CC6" s="307"/>
      <c r="CD6" s="307"/>
      <c r="CE6" s="307"/>
      <c r="CF6" s="307"/>
      <c r="CG6" s="307"/>
      <c r="CH6" s="308"/>
      <c r="CI6" s="306" t="s">
        <v>117</v>
      </c>
      <c r="CJ6" s="307"/>
      <c r="CK6" s="307"/>
      <c r="CL6" s="307"/>
      <c r="CM6" s="307"/>
      <c r="CN6" s="307"/>
      <c r="CO6" s="308"/>
      <c r="CP6" s="296" t="s">
        <v>3</v>
      </c>
    </row>
    <row r="7" spans="1:94" s="40" customFormat="1" ht="25" customHeight="1">
      <c r="A7" s="297"/>
      <c r="B7" s="297"/>
      <c r="C7" s="297"/>
      <c r="D7" s="297"/>
      <c r="E7" s="297"/>
      <c r="F7" s="297"/>
      <c r="G7" s="297"/>
      <c r="H7" s="297"/>
      <c r="I7" s="297"/>
      <c r="J7" s="292" t="s">
        <v>148</v>
      </c>
      <c r="K7" s="292" t="s">
        <v>25</v>
      </c>
      <c r="L7" s="292"/>
      <c r="M7" s="292"/>
      <c r="N7" s="292"/>
      <c r="O7" s="292"/>
      <c r="P7" s="292"/>
      <c r="Q7" s="292"/>
      <c r="R7" s="292"/>
      <c r="S7" s="295"/>
      <c r="T7" s="295"/>
      <c r="U7" s="295"/>
      <c r="V7" s="295"/>
      <c r="W7" s="295"/>
      <c r="X7" s="303"/>
      <c r="Y7" s="303"/>
      <c r="Z7" s="303"/>
      <c r="AA7" s="303"/>
      <c r="AB7" s="303"/>
      <c r="AC7" s="303"/>
      <c r="AD7" s="303"/>
      <c r="AE7" s="303"/>
      <c r="AF7" s="303"/>
      <c r="AG7" s="303"/>
      <c r="AH7" s="303"/>
      <c r="AI7" s="303"/>
      <c r="AJ7" s="295"/>
      <c r="AK7" s="295"/>
      <c r="AL7" s="295"/>
      <c r="AM7" s="295"/>
      <c r="AN7" s="295"/>
      <c r="AO7" s="295"/>
      <c r="AP7" s="295"/>
      <c r="AQ7" s="295"/>
      <c r="AR7" s="295"/>
      <c r="AS7" s="295"/>
      <c r="AT7" s="295"/>
      <c r="AU7" s="295"/>
      <c r="AV7" s="303"/>
      <c r="AW7" s="303"/>
      <c r="AX7" s="303"/>
      <c r="AY7" s="303"/>
      <c r="AZ7" s="303"/>
      <c r="BA7" s="292" t="s">
        <v>148</v>
      </c>
      <c r="BB7" s="292" t="s">
        <v>25</v>
      </c>
      <c r="BC7" s="292"/>
      <c r="BD7" s="292"/>
      <c r="BE7" s="292"/>
      <c r="BF7" s="292"/>
      <c r="BG7" s="292"/>
      <c r="BH7" s="292"/>
      <c r="BI7" s="292"/>
      <c r="BJ7" s="295"/>
      <c r="BK7" s="295"/>
      <c r="BL7" s="295"/>
      <c r="BM7" s="295"/>
      <c r="BN7" s="295"/>
      <c r="BO7" s="295"/>
      <c r="BP7" s="295"/>
      <c r="BQ7" s="309"/>
      <c r="BR7" s="310"/>
      <c r="BS7" s="310"/>
      <c r="BT7" s="310"/>
      <c r="BU7" s="310"/>
      <c r="BV7" s="310"/>
      <c r="BW7" s="310"/>
      <c r="BX7" s="310"/>
      <c r="BY7" s="311"/>
      <c r="BZ7" s="309"/>
      <c r="CA7" s="310"/>
      <c r="CB7" s="310"/>
      <c r="CC7" s="310"/>
      <c r="CD7" s="310"/>
      <c r="CE7" s="310"/>
      <c r="CF7" s="310"/>
      <c r="CG7" s="310"/>
      <c r="CH7" s="311"/>
      <c r="CI7" s="309"/>
      <c r="CJ7" s="310"/>
      <c r="CK7" s="310"/>
      <c r="CL7" s="310"/>
      <c r="CM7" s="310"/>
      <c r="CN7" s="310"/>
      <c r="CO7" s="311"/>
      <c r="CP7" s="297"/>
    </row>
    <row r="8" spans="1:94" s="40" customFormat="1" ht="25" customHeight="1">
      <c r="A8" s="297"/>
      <c r="B8" s="297"/>
      <c r="C8" s="297"/>
      <c r="D8" s="297"/>
      <c r="E8" s="297"/>
      <c r="F8" s="297"/>
      <c r="G8" s="297"/>
      <c r="H8" s="297"/>
      <c r="I8" s="297"/>
      <c r="J8" s="292"/>
      <c r="K8" s="292" t="s">
        <v>26</v>
      </c>
      <c r="L8" s="293" t="s">
        <v>10</v>
      </c>
      <c r="M8" s="293"/>
      <c r="N8" s="293"/>
      <c r="O8" s="293"/>
      <c r="P8" s="293"/>
      <c r="Q8" s="293"/>
      <c r="R8" s="293"/>
      <c r="S8" s="292" t="s">
        <v>26</v>
      </c>
      <c r="T8" s="293" t="s">
        <v>10</v>
      </c>
      <c r="U8" s="293"/>
      <c r="V8" s="293"/>
      <c r="W8" s="293"/>
      <c r="X8" s="292" t="s">
        <v>26</v>
      </c>
      <c r="Y8" s="302" t="s">
        <v>10</v>
      </c>
      <c r="Z8" s="302"/>
      <c r="AA8" s="302"/>
      <c r="AB8" s="302"/>
      <c r="AC8" s="292" t="s">
        <v>26</v>
      </c>
      <c r="AD8" s="302" t="s">
        <v>10</v>
      </c>
      <c r="AE8" s="302"/>
      <c r="AF8" s="302"/>
      <c r="AG8" s="302"/>
      <c r="AH8" s="302"/>
      <c r="AI8" s="302"/>
      <c r="AJ8" s="292" t="s">
        <v>26</v>
      </c>
      <c r="AK8" s="302" t="s">
        <v>10</v>
      </c>
      <c r="AL8" s="302"/>
      <c r="AM8" s="302"/>
      <c r="AN8" s="302"/>
      <c r="AO8" s="292" t="s">
        <v>26</v>
      </c>
      <c r="AP8" s="302" t="s">
        <v>10</v>
      </c>
      <c r="AQ8" s="302"/>
      <c r="AR8" s="302"/>
      <c r="AS8" s="302"/>
      <c r="AT8" s="302"/>
      <c r="AU8" s="302"/>
      <c r="AV8" s="292" t="s">
        <v>26</v>
      </c>
      <c r="AW8" s="302" t="s">
        <v>10</v>
      </c>
      <c r="AX8" s="302"/>
      <c r="AY8" s="302"/>
      <c r="AZ8" s="302"/>
      <c r="BA8" s="292"/>
      <c r="BB8" s="292" t="s">
        <v>26</v>
      </c>
      <c r="BC8" s="302" t="s">
        <v>10</v>
      </c>
      <c r="BD8" s="302"/>
      <c r="BE8" s="302"/>
      <c r="BF8" s="302"/>
      <c r="BG8" s="302"/>
      <c r="BH8" s="302"/>
      <c r="BI8" s="302"/>
      <c r="BJ8" s="292" t="s">
        <v>26</v>
      </c>
      <c r="BK8" s="293" t="s">
        <v>10</v>
      </c>
      <c r="BL8" s="293"/>
      <c r="BM8" s="293"/>
      <c r="BN8" s="293"/>
      <c r="BO8" s="293"/>
      <c r="BP8" s="293"/>
      <c r="BQ8" s="292" t="s">
        <v>26</v>
      </c>
      <c r="BR8" s="299" t="s">
        <v>10</v>
      </c>
      <c r="BS8" s="300"/>
      <c r="BT8" s="300"/>
      <c r="BU8" s="300"/>
      <c r="BV8" s="300"/>
      <c r="BW8" s="300"/>
      <c r="BX8" s="300"/>
      <c r="BY8" s="301"/>
      <c r="BZ8" s="292" t="s">
        <v>26</v>
      </c>
      <c r="CA8" s="299" t="s">
        <v>10</v>
      </c>
      <c r="CB8" s="300"/>
      <c r="CC8" s="300"/>
      <c r="CD8" s="300"/>
      <c r="CE8" s="300"/>
      <c r="CF8" s="300"/>
      <c r="CG8" s="300"/>
      <c r="CH8" s="301"/>
      <c r="CI8" s="292" t="s">
        <v>26</v>
      </c>
      <c r="CJ8" s="299" t="s">
        <v>10</v>
      </c>
      <c r="CK8" s="300"/>
      <c r="CL8" s="300"/>
      <c r="CM8" s="300"/>
      <c r="CN8" s="300"/>
      <c r="CO8" s="301"/>
      <c r="CP8" s="297"/>
    </row>
    <row r="9" spans="1:94" s="40" customFormat="1" ht="25" customHeight="1">
      <c r="A9" s="297"/>
      <c r="B9" s="297"/>
      <c r="C9" s="297"/>
      <c r="D9" s="297"/>
      <c r="E9" s="297"/>
      <c r="F9" s="297"/>
      <c r="G9" s="297"/>
      <c r="H9" s="297"/>
      <c r="I9" s="297"/>
      <c r="J9" s="292"/>
      <c r="K9" s="292"/>
      <c r="L9" s="295" t="s">
        <v>149</v>
      </c>
      <c r="M9" s="295"/>
      <c r="N9" s="41"/>
      <c r="O9" s="292" t="s">
        <v>150</v>
      </c>
      <c r="P9" s="292"/>
      <c r="Q9" s="292"/>
      <c r="R9" s="292"/>
      <c r="S9" s="292"/>
      <c r="T9" s="295" t="s">
        <v>151</v>
      </c>
      <c r="U9" s="295"/>
      <c r="V9" s="295"/>
      <c r="W9" s="292" t="s">
        <v>152</v>
      </c>
      <c r="X9" s="292"/>
      <c r="Y9" s="295" t="s">
        <v>151</v>
      </c>
      <c r="Z9" s="295"/>
      <c r="AA9" s="295"/>
      <c r="AB9" s="292" t="s">
        <v>152</v>
      </c>
      <c r="AC9" s="292"/>
      <c r="AD9" s="295" t="s">
        <v>151</v>
      </c>
      <c r="AE9" s="295"/>
      <c r="AF9" s="295"/>
      <c r="AG9" s="292" t="s">
        <v>153</v>
      </c>
      <c r="AH9" s="292"/>
      <c r="AI9" s="292"/>
      <c r="AJ9" s="292"/>
      <c r="AK9" s="295" t="s">
        <v>151</v>
      </c>
      <c r="AL9" s="295"/>
      <c r="AM9" s="295"/>
      <c r="AN9" s="292" t="s">
        <v>152</v>
      </c>
      <c r="AO9" s="292"/>
      <c r="AP9" s="295" t="s">
        <v>151</v>
      </c>
      <c r="AQ9" s="295"/>
      <c r="AR9" s="295"/>
      <c r="AS9" s="292" t="s">
        <v>153</v>
      </c>
      <c r="AT9" s="292"/>
      <c r="AU9" s="292"/>
      <c r="AV9" s="292"/>
      <c r="AW9" s="295" t="s">
        <v>151</v>
      </c>
      <c r="AX9" s="295"/>
      <c r="AY9" s="295"/>
      <c r="AZ9" s="292" t="s">
        <v>152</v>
      </c>
      <c r="BA9" s="292"/>
      <c r="BB9" s="292"/>
      <c r="BC9" s="295" t="s">
        <v>154</v>
      </c>
      <c r="BD9" s="295"/>
      <c r="BE9" s="295"/>
      <c r="BF9" s="292" t="s">
        <v>155</v>
      </c>
      <c r="BG9" s="292"/>
      <c r="BH9" s="292"/>
      <c r="BI9" s="292"/>
      <c r="BJ9" s="292"/>
      <c r="BK9" s="295" t="s">
        <v>151</v>
      </c>
      <c r="BL9" s="295"/>
      <c r="BM9" s="295"/>
      <c r="BN9" s="292" t="s">
        <v>152</v>
      </c>
      <c r="BO9" s="292"/>
      <c r="BP9" s="292"/>
      <c r="BQ9" s="292"/>
      <c r="BR9" s="295" t="s">
        <v>151</v>
      </c>
      <c r="BS9" s="295"/>
      <c r="BT9" s="295"/>
      <c r="BU9" s="295"/>
      <c r="BV9" s="295"/>
      <c r="BW9" s="292" t="s">
        <v>152</v>
      </c>
      <c r="BX9" s="292"/>
      <c r="BY9" s="292"/>
      <c r="BZ9" s="292"/>
      <c r="CA9" s="295" t="s">
        <v>151</v>
      </c>
      <c r="CB9" s="295"/>
      <c r="CC9" s="295"/>
      <c r="CD9" s="295"/>
      <c r="CE9" s="295"/>
      <c r="CF9" s="292" t="s">
        <v>152</v>
      </c>
      <c r="CG9" s="292"/>
      <c r="CH9" s="292"/>
      <c r="CI9" s="292"/>
      <c r="CJ9" s="295" t="s">
        <v>151</v>
      </c>
      <c r="CK9" s="295"/>
      <c r="CL9" s="295"/>
      <c r="CM9" s="292" t="s">
        <v>152</v>
      </c>
      <c r="CN9" s="292"/>
      <c r="CO9" s="292"/>
      <c r="CP9" s="297"/>
    </row>
    <row r="10" spans="1:94" s="40" customFormat="1" ht="25" customHeight="1">
      <c r="A10" s="297"/>
      <c r="B10" s="297"/>
      <c r="C10" s="297"/>
      <c r="D10" s="297"/>
      <c r="E10" s="297"/>
      <c r="F10" s="297"/>
      <c r="G10" s="297"/>
      <c r="H10" s="297"/>
      <c r="I10" s="297"/>
      <c r="J10" s="292"/>
      <c r="K10" s="292"/>
      <c r="L10" s="292" t="s">
        <v>27</v>
      </c>
      <c r="M10" s="292" t="s">
        <v>156</v>
      </c>
      <c r="N10" s="41"/>
      <c r="O10" s="292" t="s">
        <v>157</v>
      </c>
      <c r="P10" s="292" t="s">
        <v>158</v>
      </c>
      <c r="Q10" s="292"/>
      <c r="R10" s="292"/>
      <c r="S10" s="292"/>
      <c r="T10" s="295"/>
      <c r="U10" s="295"/>
      <c r="V10" s="295"/>
      <c r="W10" s="292"/>
      <c r="X10" s="292"/>
      <c r="Y10" s="292" t="s">
        <v>27</v>
      </c>
      <c r="Z10" s="292" t="s">
        <v>28</v>
      </c>
      <c r="AA10" s="292"/>
      <c r="AB10" s="292"/>
      <c r="AC10" s="292"/>
      <c r="AD10" s="292" t="s">
        <v>27</v>
      </c>
      <c r="AE10" s="292" t="s">
        <v>156</v>
      </c>
      <c r="AF10" s="42"/>
      <c r="AG10" s="295" t="s">
        <v>27</v>
      </c>
      <c r="AH10" s="295" t="s">
        <v>28</v>
      </c>
      <c r="AI10" s="295"/>
      <c r="AJ10" s="292"/>
      <c r="AK10" s="292" t="s">
        <v>27</v>
      </c>
      <c r="AL10" s="292" t="s">
        <v>28</v>
      </c>
      <c r="AM10" s="292"/>
      <c r="AN10" s="292"/>
      <c r="AO10" s="292"/>
      <c r="AP10" s="292" t="s">
        <v>27</v>
      </c>
      <c r="AQ10" s="292" t="s">
        <v>156</v>
      </c>
      <c r="AR10" s="42"/>
      <c r="AS10" s="295" t="s">
        <v>27</v>
      </c>
      <c r="AT10" s="295" t="s">
        <v>28</v>
      </c>
      <c r="AU10" s="295"/>
      <c r="AV10" s="292"/>
      <c r="AW10" s="292" t="s">
        <v>27</v>
      </c>
      <c r="AX10" s="292" t="s">
        <v>28</v>
      </c>
      <c r="AY10" s="292"/>
      <c r="AZ10" s="292"/>
      <c r="BA10" s="292"/>
      <c r="BB10" s="292"/>
      <c r="BC10" s="295"/>
      <c r="BD10" s="295"/>
      <c r="BE10" s="295"/>
      <c r="BF10" s="292"/>
      <c r="BG10" s="292"/>
      <c r="BH10" s="292"/>
      <c r="BI10" s="292"/>
      <c r="BJ10" s="292"/>
      <c r="BK10" s="292" t="s">
        <v>27</v>
      </c>
      <c r="BL10" s="292" t="s">
        <v>39</v>
      </c>
      <c r="BM10" s="292"/>
      <c r="BN10" s="295" t="s">
        <v>27</v>
      </c>
      <c r="BO10" s="295" t="s">
        <v>28</v>
      </c>
      <c r="BP10" s="295"/>
      <c r="BQ10" s="292"/>
      <c r="BR10" s="292" t="s">
        <v>27</v>
      </c>
      <c r="BS10" s="292" t="s">
        <v>39</v>
      </c>
      <c r="BT10" s="292"/>
      <c r="BU10" s="42"/>
      <c r="BV10" s="42"/>
      <c r="BW10" s="296" t="s">
        <v>27</v>
      </c>
      <c r="BX10" s="295" t="s">
        <v>28</v>
      </c>
      <c r="BY10" s="295"/>
      <c r="BZ10" s="292"/>
      <c r="CA10" s="292" t="s">
        <v>27</v>
      </c>
      <c r="CB10" s="292" t="s">
        <v>39</v>
      </c>
      <c r="CC10" s="292"/>
      <c r="CD10" s="42"/>
      <c r="CE10" s="42"/>
      <c r="CF10" s="296" t="s">
        <v>27</v>
      </c>
      <c r="CG10" s="295" t="s">
        <v>28</v>
      </c>
      <c r="CH10" s="295"/>
      <c r="CI10" s="292"/>
      <c r="CJ10" s="292" t="s">
        <v>27</v>
      </c>
      <c r="CK10" s="292" t="s">
        <v>39</v>
      </c>
      <c r="CL10" s="292"/>
      <c r="CM10" s="296" t="s">
        <v>27</v>
      </c>
      <c r="CN10" s="295" t="s">
        <v>28</v>
      </c>
      <c r="CO10" s="295"/>
      <c r="CP10" s="297"/>
    </row>
    <row r="11" spans="1:94" s="40" customFormat="1" ht="25" customHeight="1">
      <c r="A11" s="297"/>
      <c r="B11" s="297"/>
      <c r="C11" s="297"/>
      <c r="D11" s="297"/>
      <c r="E11" s="297"/>
      <c r="F11" s="297"/>
      <c r="G11" s="297"/>
      <c r="H11" s="297"/>
      <c r="I11" s="297"/>
      <c r="J11" s="292"/>
      <c r="K11" s="292"/>
      <c r="L11" s="292"/>
      <c r="M11" s="292"/>
      <c r="N11" s="42"/>
      <c r="O11" s="292"/>
      <c r="P11" s="292" t="s">
        <v>27</v>
      </c>
      <c r="Q11" s="292" t="s">
        <v>5</v>
      </c>
      <c r="R11" s="292"/>
      <c r="S11" s="292"/>
      <c r="T11" s="292" t="s">
        <v>27</v>
      </c>
      <c r="U11" s="292" t="s">
        <v>5</v>
      </c>
      <c r="V11" s="292"/>
      <c r="W11" s="292"/>
      <c r="X11" s="292"/>
      <c r="Y11" s="292"/>
      <c r="Z11" s="292" t="s">
        <v>159</v>
      </c>
      <c r="AA11" s="292" t="s">
        <v>160</v>
      </c>
      <c r="AB11" s="292"/>
      <c r="AC11" s="292"/>
      <c r="AD11" s="292"/>
      <c r="AE11" s="292"/>
      <c r="AF11" s="292" t="s">
        <v>160</v>
      </c>
      <c r="AG11" s="295"/>
      <c r="AH11" s="292" t="s">
        <v>161</v>
      </c>
      <c r="AI11" s="292" t="s">
        <v>162</v>
      </c>
      <c r="AJ11" s="292"/>
      <c r="AK11" s="292"/>
      <c r="AL11" s="292" t="s">
        <v>159</v>
      </c>
      <c r="AM11" s="292" t="s">
        <v>160</v>
      </c>
      <c r="AN11" s="292"/>
      <c r="AO11" s="292"/>
      <c r="AP11" s="292"/>
      <c r="AQ11" s="292"/>
      <c r="AR11" s="292" t="s">
        <v>160</v>
      </c>
      <c r="AS11" s="295"/>
      <c r="AT11" s="292" t="s">
        <v>161</v>
      </c>
      <c r="AU11" s="292" t="s">
        <v>162</v>
      </c>
      <c r="AV11" s="292"/>
      <c r="AW11" s="292"/>
      <c r="AX11" s="292" t="s">
        <v>159</v>
      </c>
      <c r="AY11" s="292" t="s">
        <v>160</v>
      </c>
      <c r="AZ11" s="292"/>
      <c r="BA11" s="292"/>
      <c r="BB11" s="292"/>
      <c r="BC11" s="292" t="s">
        <v>27</v>
      </c>
      <c r="BD11" s="292" t="s">
        <v>156</v>
      </c>
      <c r="BE11" s="42"/>
      <c r="BF11" s="292" t="s">
        <v>157</v>
      </c>
      <c r="BG11" s="292" t="s">
        <v>158</v>
      </c>
      <c r="BH11" s="292"/>
      <c r="BI11" s="292"/>
      <c r="BJ11" s="292"/>
      <c r="BK11" s="292"/>
      <c r="BL11" s="292" t="s">
        <v>27</v>
      </c>
      <c r="BM11" s="293" t="s">
        <v>163</v>
      </c>
      <c r="BN11" s="295"/>
      <c r="BO11" s="292" t="s">
        <v>161</v>
      </c>
      <c r="BP11" s="292" t="s">
        <v>162</v>
      </c>
      <c r="BQ11" s="292"/>
      <c r="BR11" s="292"/>
      <c r="BS11" s="292" t="s">
        <v>27</v>
      </c>
      <c r="BT11" s="293" t="s">
        <v>163</v>
      </c>
      <c r="BU11" s="292" t="s">
        <v>160</v>
      </c>
      <c r="BV11" s="292"/>
      <c r="BW11" s="297"/>
      <c r="BX11" s="294" t="s">
        <v>161</v>
      </c>
      <c r="BY11" s="294" t="s">
        <v>162</v>
      </c>
      <c r="BZ11" s="292"/>
      <c r="CA11" s="292"/>
      <c r="CB11" s="292" t="s">
        <v>27</v>
      </c>
      <c r="CC11" s="293" t="s">
        <v>163</v>
      </c>
      <c r="CD11" s="292" t="s">
        <v>160</v>
      </c>
      <c r="CE11" s="292"/>
      <c r="CF11" s="297"/>
      <c r="CG11" s="294" t="s">
        <v>161</v>
      </c>
      <c r="CH11" s="294" t="s">
        <v>162</v>
      </c>
      <c r="CI11" s="292"/>
      <c r="CJ11" s="292"/>
      <c r="CK11" s="292" t="s">
        <v>27</v>
      </c>
      <c r="CL11" s="293" t="s">
        <v>163</v>
      </c>
      <c r="CM11" s="297"/>
      <c r="CN11" s="294" t="s">
        <v>161</v>
      </c>
      <c r="CO11" s="294" t="s">
        <v>162</v>
      </c>
      <c r="CP11" s="297"/>
    </row>
    <row r="12" spans="1:94" s="40" customFormat="1" ht="25" customHeight="1">
      <c r="A12" s="297"/>
      <c r="B12" s="297"/>
      <c r="C12" s="297"/>
      <c r="D12" s="297"/>
      <c r="E12" s="297"/>
      <c r="F12" s="297"/>
      <c r="G12" s="297"/>
      <c r="H12" s="297"/>
      <c r="I12" s="297"/>
      <c r="J12" s="292"/>
      <c r="K12" s="292"/>
      <c r="L12" s="292"/>
      <c r="M12" s="292"/>
      <c r="N12" s="292" t="s">
        <v>160</v>
      </c>
      <c r="O12" s="292"/>
      <c r="P12" s="292"/>
      <c r="Q12" s="292" t="s">
        <v>161</v>
      </c>
      <c r="R12" s="292" t="s">
        <v>162</v>
      </c>
      <c r="S12" s="292"/>
      <c r="T12" s="292"/>
      <c r="U12" s="43"/>
      <c r="V12" s="43"/>
      <c r="W12" s="292"/>
      <c r="X12" s="292"/>
      <c r="Y12" s="292"/>
      <c r="Z12" s="292"/>
      <c r="AA12" s="292"/>
      <c r="AB12" s="292"/>
      <c r="AC12" s="292"/>
      <c r="AD12" s="292"/>
      <c r="AE12" s="292"/>
      <c r="AF12" s="292"/>
      <c r="AG12" s="295"/>
      <c r="AH12" s="292"/>
      <c r="AI12" s="292"/>
      <c r="AJ12" s="292"/>
      <c r="AK12" s="292"/>
      <c r="AL12" s="292"/>
      <c r="AM12" s="292"/>
      <c r="AN12" s="292"/>
      <c r="AO12" s="292"/>
      <c r="AP12" s="292"/>
      <c r="AQ12" s="292"/>
      <c r="AR12" s="292"/>
      <c r="AS12" s="295"/>
      <c r="AT12" s="292"/>
      <c r="AU12" s="292"/>
      <c r="AV12" s="292"/>
      <c r="AW12" s="292"/>
      <c r="AX12" s="292"/>
      <c r="AY12" s="292"/>
      <c r="AZ12" s="292"/>
      <c r="BA12" s="292"/>
      <c r="BB12" s="292"/>
      <c r="BC12" s="292"/>
      <c r="BD12" s="292"/>
      <c r="BE12" s="292" t="s">
        <v>160</v>
      </c>
      <c r="BF12" s="292"/>
      <c r="BG12" s="292" t="s">
        <v>27</v>
      </c>
      <c r="BH12" s="292" t="s">
        <v>5</v>
      </c>
      <c r="BI12" s="292"/>
      <c r="BJ12" s="292"/>
      <c r="BK12" s="292"/>
      <c r="BL12" s="292"/>
      <c r="BM12" s="293"/>
      <c r="BN12" s="295"/>
      <c r="BO12" s="292"/>
      <c r="BP12" s="292"/>
      <c r="BQ12" s="292"/>
      <c r="BR12" s="292"/>
      <c r="BS12" s="292"/>
      <c r="BT12" s="293"/>
      <c r="BU12" s="292" t="s">
        <v>27</v>
      </c>
      <c r="BV12" s="293" t="s">
        <v>163</v>
      </c>
      <c r="BW12" s="297"/>
      <c r="BX12" s="285"/>
      <c r="BY12" s="285"/>
      <c r="BZ12" s="292"/>
      <c r="CA12" s="292"/>
      <c r="CB12" s="292"/>
      <c r="CC12" s="293"/>
      <c r="CD12" s="292" t="s">
        <v>27</v>
      </c>
      <c r="CE12" s="293" t="s">
        <v>163</v>
      </c>
      <c r="CF12" s="297"/>
      <c r="CG12" s="285"/>
      <c r="CH12" s="285"/>
      <c r="CI12" s="292"/>
      <c r="CJ12" s="292"/>
      <c r="CK12" s="292"/>
      <c r="CL12" s="293"/>
      <c r="CM12" s="297"/>
      <c r="CN12" s="285"/>
      <c r="CO12" s="285"/>
      <c r="CP12" s="297"/>
    </row>
    <row r="13" spans="1:94" s="40" customFormat="1" ht="39.75" customHeight="1">
      <c r="A13" s="298"/>
      <c r="B13" s="298"/>
      <c r="C13" s="298"/>
      <c r="D13" s="298"/>
      <c r="E13" s="298"/>
      <c r="F13" s="298"/>
      <c r="G13" s="298"/>
      <c r="H13" s="298"/>
      <c r="I13" s="298"/>
      <c r="J13" s="292"/>
      <c r="K13" s="292"/>
      <c r="L13" s="292"/>
      <c r="M13" s="292"/>
      <c r="N13" s="292"/>
      <c r="O13" s="292"/>
      <c r="P13" s="292"/>
      <c r="Q13" s="292"/>
      <c r="R13" s="292"/>
      <c r="S13" s="292"/>
      <c r="T13" s="292"/>
      <c r="U13" s="43" t="s">
        <v>164</v>
      </c>
      <c r="V13" s="43" t="s">
        <v>160</v>
      </c>
      <c r="W13" s="292"/>
      <c r="X13" s="292"/>
      <c r="Y13" s="292"/>
      <c r="Z13" s="292"/>
      <c r="AA13" s="292"/>
      <c r="AB13" s="292"/>
      <c r="AC13" s="292"/>
      <c r="AD13" s="292"/>
      <c r="AE13" s="292"/>
      <c r="AF13" s="292"/>
      <c r="AG13" s="295"/>
      <c r="AH13" s="292"/>
      <c r="AI13" s="292"/>
      <c r="AJ13" s="292"/>
      <c r="AK13" s="292"/>
      <c r="AL13" s="292"/>
      <c r="AM13" s="292"/>
      <c r="AN13" s="292"/>
      <c r="AO13" s="292"/>
      <c r="AP13" s="292"/>
      <c r="AQ13" s="292"/>
      <c r="AR13" s="292"/>
      <c r="AS13" s="295"/>
      <c r="AT13" s="292"/>
      <c r="AU13" s="292"/>
      <c r="AV13" s="292"/>
      <c r="AW13" s="292"/>
      <c r="AX13" s="292"/>
      <c r="AY13" s="292"/>
      <c r="AZ13" s="292"/>
      <c r="BA13" s="292"/>
      <c r="BB13" s="292"/>
      <c r="BC13" s="292"/>
      <c r="BD13" s="292"/>
      <c r="BE13" s="292"/>
      <c r="BF13" s="292"/>
      <c r="BG13" s="292"/>
      <c r="BH13" s="43" t="s">
        <v>161</v>
      </c>
      <c r="BI13" s="43" t="s">
        <v>162</v>
      </c>
      <c r="BJ13" s="292"/>
      <c r="BK13" s="292"/>
      <c r="BL13" s="292"/>
      <c r="BM13" s="293"/>
      <c r="BN13" s="295"/>
      <c r="BO13" s="292"/>
      <c r="BP13" s="292"/>
      <c r="BQ13" s="292"/>
      <c r="BR13" s="292"/>
      <c r="BS13" s="292"/>
      <c r="BT13" s="293"/>
      <c r="BU13" s="292"/>
      <c r="BV13" s="293"/>
      <c r="BW13" s="298"/>
      <c r="BX13" s="286"/>
      <c r="BY13" s="286"/>
      <c r="BZ13" s="292"/>
      <c r="CA13" s="292"/>
      <c r="CB13" s="292"/>
      <c r="CC13" s="293"/>
      <c r="CD13" s="292"/>
      <c r="CE13" s="293"/>
      <c r="CF13" s="298"/>
      <c r="CG13" s="286"/>
      <c r="CH13" s="286"/>
      <c r="CI13" s="292"/>
      <c r="CJ13" s="292"/>
      <c r="CK13" s="292"/>
      <c r="CL13" s="293"/>
      <c r="CM13" s="298"/>
      <c r="CN13" s="286"/>
      <c r="CO13" s="286"/>
      <c r="CP13" s="298"/>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5"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5"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5"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5"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5"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5"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5"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5"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5"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5"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5"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5"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5"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5"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5"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5"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5"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5"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5"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5"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5"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5"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5"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5"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5"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5"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5"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5"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5"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5"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5"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5"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5"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5"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5"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5"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5"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5"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5"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5"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5"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5"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5"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5"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5"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5"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5"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5"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5"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pans="1:94">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row>
    <row r="66" spans="1:94">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row>
    <row r="67" spans="1:94">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row>
    <row r="68" spans="1:94">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row>
    <row r="69" spans="1:94">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row>
    <row r="70" spans="1:94">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row>
    <row r="71" spans="1:94">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row>
    <row r="72" spans="1:94">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row>
    <row r="73" spans="1:94">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row>
    <row r="74" spans="1:94">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row>
    <row r="75" spans="1:94">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row>
    <row r="76" spans="1:94">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row>
    <row r="77" spans="1:94">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row>
    <row r="78" spans="1:94">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row>
    <row r="79" spans="1:94">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row>
    <row r="80" spans="1:94">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row>
    <row r="81" spans="1:94">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row>
    <row r="82" spans="1:94">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row>
    <row r="83" spans="1:94">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row>
    <row r="84" spans="1:9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row>
    <row r="85" spans="1:94">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row>
    <row r="86" spans="1:94">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row>
    <row r="87" spans="1:94">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row>
    <row r="88" spans="1:94">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row>
    <row r="89" spans="1:94">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row>
    <row r="90" spans="1:94">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row>
    <row r="91" spans="1:94">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row>
    <row r="92" spans="1:94">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row>
    <row r="93" spans="1:94">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row>
    <row r="94" spans="1:94">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row>
    <row r="95" spans="1:94">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row>
    <row r="96" spans="1:94">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row>
    <row r="97" spans="1:94">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row>
    <row r="98" spans="1:94">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row>
    <row r="99" spans="1:94">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row>
    <row r="100" spans="1:9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row>
    <row r="101" spans="1:9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row>
    <row r="102" spans="1:9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row>
    <row r="103" spans="1:9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row>
    <row r="104" spans="1:9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row>
    <row r="105" spans="1:9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row>
    <row r="106" spans="1:9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row>
    <row r="107" spans="1:9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row>
    <row r="108" spans="1:9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row>
    <row r="109" spans="1:9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row>
    <row r="110" spans="1:9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row>
    <row r="111" spans="1:9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row>
    <row r="112" spans="1:9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row>
    <row r="113" spans="1:94">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row>
    <row r="114" spans="1:94">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row>
    <row r="115" spans="1:94">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row>
    <row r="116" spans="1:94">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row>
    <row r="117" spans="1:94">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row>
    <row r="118" spans="1:94">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row>
    <row r="119" spans="1:94">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row>
    <row r="120" spans="1:94">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row>
    <row r="121" spans="1:94">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row>
    <row r="122" spans="1:94">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row>
    <row r="123" spans="1:94">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row>
    <row r="124" spans="1:94">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row>
    <row r="125" spans="1:94">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row>
    <row r="126" spans="1:94">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row>
    <row r="127" spans="1:94">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row>
    <row r="128" spans="1:94">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row>
    <row r="129" spans="1:94">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row>
    <row r="130" spans="1:94">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row>
    <row r="131" spans="1:94">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row>
    <row r="132" spans="1:94">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row>
    <row r="133" spans="1:94">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row>
    <row r="134" spans="1:94">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row>
    <row r="135" spans="1:94">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row>
    <row r="136" spans="1:94">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row>
    <row r="137" spans="1:94">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row>
    <row r="138" spans="1:94">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row>
    <row r="139" spans="1:94">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row>
    <row r="140" spans="1:94">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row>
    <row r="141" spans="1:94">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row>
    <row r="142" spans="1:94">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row>
    <row r="143" spans="1:94">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row>
    <row r="144" spans="1:94">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row>
    <row r="145" spans="1:94">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row>
    <row r="146" spans="1:94">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row>
    <row r="147" spans="1:94">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row>
    <row r="148" spans="1:94">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row>
    <row r="149" spans="1:94">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row>
    <row r="150" spans="1:94">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row>
    <row r="151" spans="1:94">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row>
    <row r="152" spans="1:94">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row>
    <row r="153" spans="1:94">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row>
    <row r="154" spans="1:94">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row>
    <row r="155" spans="1:94">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row>
    <row r="156" spans="1:94">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row>
    <row r="157" spans="1:94">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row>
    <row r="158" spans="1:94">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row>
    <row r="159" spans="1:94">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row>
    <row r="160" spans="1:94">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row>
    <row r="161" spans="1:94">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row>
    <row r="162" spans="1:94">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row>
    <row r="163" spans="1:94">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row>
    <row r="164" spans="1:94">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row>
    <row r="165" spans="1:94">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row>
    <row r="166" spans="1:94">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row>
    <row r="167" spans="1:94">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row>
    <row r="168" spans="1:94">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row>
    <row r="169" spans="1:94">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row>
    <row r="170" spans="1:94">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row>
    <row r="171" spans="1:94">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row>
    <row r="172" spans="1:94">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row>
    <row r="173" spans="1:94">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row>
    <row r="174" spans="1:94">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row>
    <row r="175" spans="1:94">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row>
    <row r="176" spans="1:94">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row>
    <row r="177" spans="1:94">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row>
    <row r="178" spans="1:94">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row>
    <row r="179" spans="1:94">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row>
    <row r="180" spans="1:94">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row>
    <row r="181" spans="1:94">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row>
    <row r="182" spans="1:94">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row>
    <row r="183" spans="1:94">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row>
    <row r="184" spans="1:94">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row>
    <row r="185" spans="1:94">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row>
    <row r="186" spans="1:94">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row>
    <row r="187" spans="1:94">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row>
    <row r="188" spans="1:94">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row>
    <row r="189" spans="1:94">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row>
    <row r="190" spans="1:94">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row>
    <row r="191" spans="1:94">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row>
    <row r="192" spans="1:94">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row>
    <row r="193" spans="1:94">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row>
    <row r="194" spans="1:94">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row>
    <row r="195" spans="1:94">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row>
    <row r="196" spans="1:94">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row>
    <row r="197" spans="1:94">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row>
    <row r="198" spans="1:94">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row>
    <row r="199" spans="1:94">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row>
    <row r="200" spans="1:94">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row>
    <row r="201" spans="1:94">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row>
    <row r="202" spans="1:94">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row>
    <row r="203" spans="1:94">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row>
    <row r="204" spans="1:94">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row>
    <row r="205" spans="1:94">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row>
    <row r="206" spans="1:94">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row>
    <row r="207" spans="1:94">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row>
    <row r="208" spans="1:94">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row>
    <row r="209" spans="1:94">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row>
    <row r="210" spans="1:94">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row>
    <row r="211" spans="1:94">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row>
    <row r="212" spans="1:94">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row>
    <row r="213" spans="1:94">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row>
    <row r="214" spans="1:94">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row>
    <row r="215" spans="1:94">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row>
    <row r="216" spans="1:94">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row>
    <row r="217" spans="1:94">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row>
    <row r="218" spans="1:94">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row>
    <row r="219" spans="1:94">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row>
    <row r="220" spans="1:94">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row>
    <row r="221" spans="1:94">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row>
    <row r="222" spans="1:94">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row>
    <row r="223" spans="1:94">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row>
    <row r="224" spans="1:94">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row>
    <row r="225" spans="1:94">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row>
    <row r="226" spans="1:94">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row>
    <row r="227" spans="1:94">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row>
    <row r="228" spans="1:94">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row>
    <row r="229" spans="1:94">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row>
    <row r="230" spans="1:94">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row>
    <row r="231" spans="1:94">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row>
    <row r="232" spans="1:94">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row>
    <row r="233" spans="1:94">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row>
    <row r="234" spans="1:94">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row>
    <row r="235" spans="1:94">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row>
    <row r="236" spans="1:94">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row>
    <row r="237" spans="1:94">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row>
    <row r="238" spans="1:94">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row>
    <row r="239" spans="1:94">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row>
    <row r="240" spans="1:94">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row>
    <row r="241" spans="1:94">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row>
    <row r="242" spans="1:94">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row>
    <row r="243" spans="1:94">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row>
    <row r="244" spans="1:94">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row>
    <row r="245" spans="1:94">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row>
    <row r="246" spans="1:94">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row>
    <row r="247" spans="1:94">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row>
    <row r="248" spans="1:94">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row>
    <row r="249" spans="1:94">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row>
    <row r="250" spans="1:94">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row>
    <row r="251" spans="1:94">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row>
    <row r="252" spans="1:94">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row>
    <row r="253" spans="1:94">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row>
    <row r="254" spans="1:94">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row>
    <row r="255" spans="1:94">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row>
    <row r="256" spans="1:94">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row>
    <row r="257" spans="1:94">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row>
    <row r="258" spans="1:94">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row>
    <row r="259" spans="1:94">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row>
    <row r="260" spans="1:94">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row>
    <row r="261" spans="1:94">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row>
    <row r="262" spans="1:94">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row>
    <row r="263" spans="1:94">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row>
    <row r="264" spans="1:94">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row>
    <row r="265" spans="1:94">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row>
    <row r="266" spans="1:94">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row>
    <row r="267" spans="1:94">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row>
    <row r="268" spans="1:94">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row>
    <row r="269" spans="1:94">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row>
    <row r="270" spans="1:94">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row>
    <row r="271" spans="1:94">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row>
    <row r="272" spans="1:94">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row>
    <row r="273" spans="1:94">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row>
    <row r="274" spans="1:94">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row>
    <row r="275" spans="1:94">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row>
    <row r="276" spans="1:94">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row>
    <row r="277" spans="1:94">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row>
    <row r="278" spans="1:94">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row>
    <row r="279" spans="1:94">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row>
    <row r="280" spans="1:94">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row>
    <row r="281" spans="1:94">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row>
    <row r="282" spans="1:94">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row>
    <row r="283" spans="1:94">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row>
    <row r="284" spans="1:94">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row>
    <row r="285" spans="1:94">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row>
    <row r="286" spans="1:94">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row>
    <row r="287" spans="1:94">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row>
    <row r="288" spans="1:94">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row>
    <row r="289" spans="1:94">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row>
    <row r="290" spans="1:94">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row>
    <row r="291" spans="1:94">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row>
    <row r="292" spans="1:94">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row>
    <row r="293" spans="1:94">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row>
    <row r="294" spans="1:94">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row>
    <row r="295" spans="1:94">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row>
    <row r="296" spans="1:94">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row>
    <row r="297" spans="1:94">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row>
    <row r="298" spans="1:94">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row>
    <row r="299" spans="1:94">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row>
    <row r="300" spans="1:94">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row>
    <row r="301" spans="1:94">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row>
    <row r="302" spans="1:94">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row>
    <row r="303" spans="1:94">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row>
    <row r="304" spans="1:94">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row>
    <row r="305" spans="1:94">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row>
    <row r="306" spans="1:94">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row>
    <row r="307" spans="1:94">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row>
    <row r="308" spans="1:94">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row>
    <row r="309" spans="1:94">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row>
    <row r="310" spans="1:94">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row>
    <row r="311" spans="1:94">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row>
    <row r="312" spans="1:94">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row>
    <row r="313" spans="1:94">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row>
    <row r="314" spans="1:94">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row>
    <row r="315" spans="1:94">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row>
    <row r="316" spans="1:94">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row>
    <row r="317" spans="1:94">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row>
    <row r="318" spans="1:94">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row>
    <row r="319" spans="1:94">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row>
    <row r="320" spans="1:94">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row>
    <row r="321" spans="1:94">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row>
    <row r="322" spans="1:94">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row>
    <row r="323" spans="1:94">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row>
    <row r="324" spans="1:94">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row>
    <row r="325" spans="1:94">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row>
    <row r="326" spans="1:94">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row>
    <row r="327" spans="1:94">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row>
    <row r="328" spans="1:94">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row>
    <row r="329" spans="1:94">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row>
    <row r="330" spans="1:94">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row>
    <row r="331" spans="1:94">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row>
    <row r="332" spans="1:94">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row>
    <row r="333" spans="1:94">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row>
    <row r="334" spans="1:94">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row>
    <row r="335" spans="1:94">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row>
    <row r="336" spans="1:94">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row>
    <row r="337" spans="1:94">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row>
    <row r="338" spans="1:94">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row>
    <row r="339" spans="1:94">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row>
    <row r="340" spans="1:94">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row>
    <row r="341" spans="1:94">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row>
    <row r="342" spans="1:94">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row>
    <row r="343" spans="1:94">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row>
    <row r="344" spans="1:94">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row>
    <row r="345" spans="1:94">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row>
    <row r="346" spans="1:94">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row>
    <row r="347" spans="1:94">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row>
    <row r="348" spans="1:94">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row>
    <row r="349" spans="1:94">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row>
    <row r="350" spans="1:94">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row>
  </sheetData>
  <mergeCells count="161">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1"/>
  <sheetViews>
    <sheetView view="pageBreakPreview" topLeftCell="A10" zoomScaleNormal="100" zoomScaleSheetLayoutView="100" workbookViewId="0">
      <selection activeCell="T9" sqref="T9"/>
    </sheetView>
  </sheetViews>
  <sheetFormatPr defaultRowHeight="13"/>
  <cols>
    <col min="1" max="1" width="6.109375" customWidth="1"/>
    <col min="2" max="2" width="40.33203125" style="172" customWidth="1"/>
    <col min="3" max="3" width="23.33203125" style="186" hidden="1" customWidth="1"/>
    <col min="4" max="4" width="21.77734375" style="187" hidden="1" customWidth="1"/>
    <col min="5" max="5" width="21.77734375" style="186" hidden="1" customWidth="1"/>
    <col min="6" max="6" width="21.33203125" style="186" hidden="1" customWidth="1"/>
    <col min="7" max="7" width="23.33203125" style="186" hidden="1" customWidth="1"/>
    <col min="8" max="8" width="21.77734375" style="187" hidden="1" customWidth="1"/>
    <col min="9" max="9" width="21.77734375" style="186" hidden="1" customWidth="1"/>
    <col min="10" max="10" width="21.33203125" style="186" hidden="1" customWidth="1"/>
    <col min="11" max="11" width="23.33203125" style="223" hidden="1" customWidth="1"/>
    <col min="12" max="12" width="21.77734375" style="224" hidden="1" customWidth="1"/>
    <col min="13" max="13" width="21.77734375" style="223" hidden="1" customWidth="1"/>
    <col min="14" max="14" width="21.33203125" style="223" hidden="1" customWidth="1"/>
    <col min="15" max="15" width="23.33203125" style="186" hidden="1" customWidth="1"/>
    <col min="16" max="16" width="21.77734375" style="187" hidden="1" customWidth="1"/>
    <col min="17" max="17" width="21.77734375" style="186" hidden="1" customWidth="1"/>
    <col min="18" max="18" width="21.33203125" style="186" hidden="1" customWidth="1"/>
    <col min="19" max="19" width="23.33203125" style="101" customWidth="1"/>
    <col min="20" max="20" width="21.77734375" style="254" customWidth="1"/>
    <col min="21" max="21" width="21.77734375" style="101" customWidth="1"/>
    <col min="22" max="22" width="21.33203125" style="101" customWidth="1"/>
    <col min="23" max="23" width="21" customWidth="1"/>
    <col min="25" max="25" width="22" customWidth="1"/>
  </cols>
  <sheetData>
    <row r="2" spans="1:25" ht="17.25" customHeight="1">
      <c r="A2" s="160"/>
      <c r="B2" s="161"/>
      <c r="C2" s="316" t="s">
        <v>287</v>
      </c>
      <c r="D2" s="316"/>
      <c r="E2" s="316"/>
      <c r="F2" s="316"/>
      <c r="G2" s="316"/>
      <c r="H2" s="316"/>
      <c r="I2" s="316"/>
      <c r="J2" s="316"/>
      <c r="K2" s="316"/>
      <c r="L2" s="316"/>
      <c r="M2" s="316"/>
      <c r="N2" s="316"/>
      <c r="O2" s="316"/>
      <c r="P2" s="316"/>
      <c r="Q2" s="316"/>
      <c r="R2" s="316"/>
      <c r="S2" s="316"/>
      <c r="T2" s="316"/>
      <c r="U2" s="316"/>
      <c r="V2" s="316"/>
      <c r="W2" s="316"/>
    </row>
    <row r="3" spans="1:25" ht="40.5" customHeight="1">
      <c r="A3" s="317" t="s">
        <v>306</v>
      </c>
      <c r="B3" s="318"/>
      <c r="C3" s="318"/>
      <c r="D3" s="318"/>
      <c r="E3" s="318"/>
      <c r="F3" s="318"/>
      <c r="G3" s="318"/>
      <c r="H3" s="318"/>
      <c r="I3" s="318"/>
      <c r="J3" s="318"/>
      <c r="K3" s="318"/>
      <c r="L3" s="318"/>
      <c r="M3" s="318"/>
      <c r="N3" s="318"/>
      <c r="O3" s="318"/>
      <c r="P3" s="318"/>
      <c r="Q3" s="318"/>
      <c r="R3" s="318"/>
      <c r="S3" s="318"/>
      <c r="T3" s="318"/>
      <c r="U3" s="318"/>
      <c r="V3" s="318"/>
      <c r="W3" s="318"/>
    </row>
    <row r="4" spans="1:25" ht="29.25" customHeight="1">
      <c r="A4" s="319" t="s">
        <v>438</v>
      </c>
      <c r="B4" s="320"/>
      <c r="C4" s="320"/>
      <c r="D4" s="320"/>
      <c r="E4" s="320"/>
      <c r="F4" s="320"/>
      <c r="G4" s="320"/>
      <c r="H4" s="320"/>
      <c r="I4" s="320"/>
      <c r="J4" s="320"/>
      <c r="K4" s="320"/>
      <c r="L4" s="320"/>
      <c r="M4" s="320"/>
      <c r="N4" s="320"/>
      <c r="O4" s="320"/>
      <c r="P4" s="320"/>
      <c r="Q4" s="320"/>
      <c r="R4" s="320"/>
      <c r="S4" s="320"/>
      <c r="T4" s="320"/>
      <c r="U4" s="320"/>
      <c r="V4" s="320"/>
      <c r="W4" s="320"/>
    </row>
    <row r="5" spans="1:25" ht="16.5">
      <c r="A5" s="162"/>
      <c r="B5" s="162"/>
      <c r="C5" s="321" t="s">
        <v>0</v>
      </c>
      <c r="D5" s="321"/>
      <c r="E5" s="321"/>
      <c r="F5" s="321"/>
      <c r="G5" s="321"/>
      <c r="H5" s="321"/>
      <c r="I5" s="321"/>
      <c r="J5" s="321"/>
      <c r="K5" s="321"/>
      <c r="L5" s="321"/>
      <c r="M5" s="321"/>
      <c r="N5" s="321"/>
      <c r="O5" s="321"/>
      <c r="P5" s="321"/>
      <c r="Q5" s="321"/>
      <c r="R5" s="321"/>
      <c r="S5" s="321"/>
      <c r="T5" s="321"/>
      <c r="U5" s="321"/>
      <c r="V5" s="321"/>
      <c r="W5" s="321"/>
    </row>
    <row r="6" spans="1:25" ht="50.25" customHeight="1">
      <c r="A6" s="322" t="s">
        <v>133</v>
      </c>
      <c r="B6" s="322" t="s">
        <v>302</v>
      </c>
      <c r="C6" s="312" t="s">
        <v>333</v>
      </c>
      <c r="D6" s="312"/>
      <c r="E6" s="312"/>
      <c r="F6" s="312"/>
      <c r="G6" s="312" t="s">
        <v>369</v>
      </c>
      <c r="H6" s="312"/>
      <c r="I6" s="312"/>
      <c r="J6" s="312"/>
      <c r="K6" s="323" t="s">
        <v>413</v>
      </c>
      <c r="L6" s="323"/>
      <c r="M6" s="323"/>
      <c r="N6" s="323"/>
      <c r="O6" s="312" t="s">
        <v>423</v>
      </c>
      <c r="P6" s="312"/>
      <c r="Q6" s="312"/>
      <c r="R6" s="312"/>
      <c r="S6" s="327" t="s">
        <v>339</v>
      </c>
      <c r="T6" s="327"/>
      <c r="U6" s="327"/>
      <c r="V6" s="327"/>
      <c r="W6" s="322" t="s">
        <v>3</v>
      </c>
    </row>
    <row r="7" spans="1:25" ht="32.25" customHeight="1">
      <c r="A7" s="322"/>
      <c r="B7" s="322"/>
      <c r="C7" s="312" t="s">
        <v>27</v>
      </c>
      <c r="D7" s="313" t="s">
        <v>28</v>
      </c>
      <c r="E7" s="314"/>
      <c r="F7" s="314"/>
      <c r="G7" s="312" t="s">
        <v>27</v>
      </c>
      <c r="H7" s="313" t="s">
        <v>28</v>
      </c>
      <c r="I7" s="314"/>
      <c r="J7" s="314"/>
      <c r="K7" s="323" t="s">
        <v>27</v>
      </c>
      <c r="L7" s="324" t="s">
        <v>28</v>
      </c>
      <c r="M7" s="325"/>
      <c r="N7" s="325"/>
      <c r="O7" s="312" t="s">
        <v>27</v>
      </c>
      <c r="P7" s="313" t="s">
        <v>28</v>
      </c>
      <c r="Q7" s="314"/>
      <c r="R7" s="314"/>
      <c r="S7" s="327" t="s">
        <v>27</v>
      </c>
      <c r="T7" s="328" t="s">
        <v>28</v>
      </c>
      <c r="U7" s="329"/>
      <c r="V7" s="329"/>
      <c r="W7" s="322"/>
    </row>
    <row r="8" spans="1:25" ht="22.5" customHeight="1">
      <c r="A8" s="322"/>
      <c r="B8" s="322"/>
      <c r="C8" s="312"/>
      <c r="D8" s="315" t="s">
        <v>303</v>
      </c>
      <c r="E8" s="315"/>
      <c r="F8" s="313" t="s">
        <v>304</v>
      </c>
      <c r="G8" s="312"/>
      <c r="H8" s="315" t="s">
        <v>303</v>
      </c>
      <c r="I8" s="315"/>
      <c r="J8" s="313" t="s">
        <v>304</v>
      </c>
      <c r="K8" s="323"/>
      <c r="L8" s="326" t="s">
        <v>303</v>
      </c>
      <c r="M8" s="326"/>
      <c r="N8" s="324" t="s">
        <v>304</v>
      </c>
      <c r="O8" s="312"/>
      <c r="P8" s="315" t="s">
        <v>303</v>
      </c>
      <c r="Q8" s="315"/>
      <c r="R8" s="313" t="s">
        <v>304</v>
      </c>
      <c r="S8" s="327"/>
      <c r="T8" s="330" t="s">
        <v>303</v>
      </c>
      <c r="U8" s="330"/>
      <c r="V8" s="328" t="s">
        <v>304</v>
      </c>
      <c r="W8" s="322"/>
    </row>
    <row r="9" spans="1:25" ht="55.5" customHeight="1">
      <c r="A9" s="322"/>
      <c r="B9" s="322"/>
      <c r="C9" s="312"/>
      <c r="D9" s="177" t="s">
        <v>308</v>
      </c>
      <c r="E9" s="178" t="s">
        <v>309</v>
      </c>
      <c r="F9" s="313"/>
      <c r="G9" s="312"/>
      <c r="H9" s="190" t="s">
        <v>308</v>
      </c>
      <c r="I9" s="191" t="s">
        <v>309</v>
      </c>
      <c r="J9" s="313"/>
      <c r="K9" s="323"/>
      <c r="L9" s="214" t="s">
        <v>308</v>
      </c>
      <c r="M9" s="215" t="s">
        <v>309</v>
      </c>
      <c r="N9" s="324"/>
      <c r="O9" s="312"/>
      <c r="P9" s="239" t="s">
        <v>308</v>
      </c>
      <c r="Q9" s="240" t="s">
        <v>309</v>
      </c>
      <c r="R9" s="313"/>
      <c r="S9" s="327"/>
      <c r="T9" s="245" t="s">
        <v>308</v>
      </c>
      <c r="U9" s="246" t="s">
        <v>309</v>
      </c>
      <c r="V9" s="328"/>
      <c r="W9" s="322"/>
    </row>
    <row r="10" spans="1:25" ht="16.5">
      <c r="A10" s="164">
        <v>1</v>
      </c>
      <c r="B10" s="164">
        <v>2</v>
      </c>
      <c r="C10" s="179">
        <v>3</v>
      </c>
      <c r="D10" s="179">
        <v>4</v>
      </c>
      <c r="E10" s="179">
        <v>5</v>
      </c>
      <c r="F10" s="179">
        <v>6</v>
      </c>
      <c r="G10" s="179">
        <v>3</v>
      </c>
      <c r="H10" s="179">
        <v>4</v>
      </c>
      <c r="I10" s="179">
        <v>5</v>
      </c>
      <c r="J10" s="179">
        <v>6</v>
      </c>
      <c r="K10" s="216">
        <v>3</v>
      </c>
      <c r="L10" s="216">
        <v>4</v>
      </c>
      <c r="M10" s="216">
        <v>5</v>
      </c>
      <c r="N10" s="216">
        <v>6</v>
      </c>
      <c r="O10" s="179">
        <v>7</v>
      </c>
      <c r="P10" s="179">
        <v>8</v>
      </c>
      <c r="Q10" s="179">
        <v>9</v>
      </c>
      <c r="R10" s="179">
        <v>10</v>
      </c>
      <c r="S10" s="247">
        <v>7</v>
      </c>
      <c r="T10" s="247">
        <v>8</v>
      </c>
      <c r="U10" s="247">
        <v>9</v>
      </c>
      <c r="V10" s="247">
        <v>10</v>
      </c>
      <c r="W10" s="164">
        <v>11</v>
      </c>
    </row>
    <row r="11" spans="1:25" ht="20.25" customHeight="1">
      <c r="A11" s="163"/>
      <c r="B11" s="163" t="s">
        <v>305</v>
      </c>
      <c r="C11" s="180" t="e">
        <f>C12</f>
        <v>#REF!</v>
      </c>
      <c r="D11" s="180" t="e">
        <f t="shared" ref="D11:N11" si="0">D12</f>
        <v>#REF!</v>
      </c>
      <c r="E11" s="180">
        <f t="shared" si="0"/>
        <v>0</v>
      </c>
      <c r="F11" s="180">
        <f t="shared" si="0"/>
        <v>0</v>
      </c>
      <c r="G11" s="180">
        <f>G12</f>
        <v>188281.99956600001</v>
      </c>
      <c r="H11" s="180">
        <f t="shared" si="0"/>
        <v>188281.99956600001</v>
      </c>
      <c r="I11" s="180">
        <f t="shared" si="0"/>
        <v>0</v>
      </c>
      <c r="J11" s="180">
        <f t="shared" si="0"/>
        <v>0</v>
      </c>
      <c r="K11" s="217">
        <f>K12</f>
        <v>259311.99956600001</v>
      </c>
      <c r="L11" s="217">
        <f>L12</f>
        <v>259311.99956600001</v>
      </c>
      <c r="M11" s="217">
        <f t="shared" si="0"/>
        <v>0</v>
      </c>
      <c r="N11" s="217">
        <f t="shared" si="0"/>
        <v>0</v>
      </c>
      <c r="O11" s="180">
        <f>O12</f>
        <v>260070.802566</v>
      </c>
      <c r="P11" s="180">
        <f>P12</f>
        <v>260070.802566</v>
      </c>
      <c r="Q11" s="180">
        <f t="shared" ref="Q11:R11" si="1">Q12</f>
        <v>0</v>
      </c>
      <c r="R11" s="180">
        <f t="shared" si="1"/>
        <v>0</v>
      </c>
      <c r="S11" s="248">
        <f>S12</f>
        <v>209972.01215699999</v>
      </c>
      <c r="T11" s="248">
        <f>T12</f>
        <v>0</v>
      </c>
      <c r="U11" s="248">
        <f t="shared" ref="U11:V11" si="2">U12</f>
        <v>209972.01215699999</v>
      </c>
      <c r="V11" s="248">
        <f t="shared" si="2"/>
        <v>0</v>
      </c>
      <c r="W11" s="165"/>
      <c r="Y11" s="201"/>
    </row>
    <row r="12" spans="1:25" ht="33">
      <c r="A12" s="163" t="s">
        <v>65</v>
      </c>
      <c r="B12" s="163" t="s">
        <v>307</v>
      </c>
      <c r="C12" s="180" t="e">
        <f t="shared" ref="C12:C18" si="3">D12+E12</f>
        <v>#REF!</v>
      </c>
      <c r="D12" s="180" t="e">
        <f t="shared" ref="D12:F12" si="4">D13+D17+D18</f>
        <v>#REF!</v>
      </c>
      <c r="E12" s="180">
        <f t="shared" si="4"/>
        <v>0</v>
      </c>
      <c r="F12" s="181">
        <f t="shared" si="4"/>
        <v>0</v>
      </c>
      <c r="G12" s="180">
        <f>H12+I12</f>
        <v>188281.99956600001</v>
      </c>
      <c r="H12" s="180">
        <f>H13+H17+H18+H19+H20</f>
        <v>188281.99956600001</v>
      </c>
      <c r="I12" s="180">
        <f t="shared" ref="I12:J12" si="5">I13+I17+I18</f>
        <v>0</v>
      </c>
      <c r="J12" s="181">
        <f t="shared" si="5"/>
        <v>0</v>
      </c>
      <c r="K12" s="217">
        <f>L12+M12</f>
        <v>259311.99956600001</v>
      </c>
      <c r="L12" s="217">
        <f>L13+L17+L18+L19+L20+L21</f>
        <v>259311.99956600001</v>
      </c>
      <c r="M12" s="217">
        <f t="shared" ref="M12:N12" si="6">M13+M17+M18+M19+M20+M21</f>
        <v>0</v>
      </c>
      <c r="N12" s="217">
        <f t="shared" si="6"/>
        <v>0</v>
      </c>
      <c r="O12" s="180">
        <f>P12+Q12</f>
        <v>260070.802566</v>
      </c>
      <c r="P12" s="180">
        <f>P13+P17+P18+P19+P20</f>
        <v>260070.802566</v>
      </c>
      <c r="Q12" s="180">
        <f t="shared" ref="Q12:R12" si="7">Q13+Q17+Q18</f>
        <v>0</v>
      </c>
      <c r="R12" s="181">
        <f t="shared" si="7"/>
        <v>0</v>
      </c>
      <c r="S12" s="248">
        <f>T12+U12</f>
        <v>209972.01215699999</v>
      </c>
      <c r="T12" s="248">
        <f>T13+T17+T18+T19+T20</f>
        <v>0</v>
      </c>
      <c r="U12" s="248">
        <f>U13+U17+U18+U19+U20+U21</f>
        <v>209972.01215699999</v>
      </c>
      <c r="V12" s="249">
        <f t="shared" ref="V12" si="8">V13+V17+V18</f>
        <v>0</v>
      </c>
      <c r="W12" s="166"/>
    </row>
    <row r="13" spans="1:25" ht="52.5" customHeight="1">
      <c r="A13" s="163" t="s">
        <v>19</v>
      </c>
      <c r="B13" s="167" t="str">
        <f>'Biểu 2'!B14</f>
        <v>Nguồn vốn cân đối NSĐP theo tiêu chí quy định tại Quyết định số 26/2020/QĐ-TTg</v>
      </c>
      <c r="C13" s="180" t="e">
        <f t="shared" si="3"/>
        <v>#REF!</v>
      </c>
      <c r="D13" s="182" t="e">
        <f>D14+D15+D16</f>
        <v>#REF!</v>
      </c>
      <c r="E13" s="180"/>
      <c r="F13" s="181">
        <v>0</v>
      </c>
      <c r="G13" s="180">
        <f>H13+I13</f>
        <v>70953</v>
      </c>
      <c r="H13" s="182">
        <f>H14+H15+H16</f>
        <v>70953</v>
      </c>
      <c r="I13" s="180"/>
      <c r="J13" s="181">
        <v>0</v>
      </c>
      <c r="K13" s="217">
        <f>L13+M13</f>
        <v>70953</v>
      </c>
      <c r="L13" s="218">
        <f>L14+L15+L16</f>
        <v>70953</v>
      </c>
      <c r="M13" s="218">
        <f t="shared" ref="M13:N13" si="9">M14+M15+M16</f>
        <v>0</v>
      </c>
      <c r="N13" s="218">
        <f t="shared" si="9"/>
        <v>0</v>
      </c>
      <c r="O13" s="180">
        <f>P13+Q13</f>
        <v>70953</v>
      </c>
      <c r="P13" s="182">
        <f>P14+P15+P16</f>
        <v>70953</v>
      </c>
      <c r="Q13" s="182">
        <f t="shared" ref="Q13:R13" si="10">Q14+Q15+Q16</f>
        <v>0</v>
      </c>
      <c r="R13" s="182">
        <f t="shared" si="10"/>
        <v>0</v>
      </c>
      <c r="S13" s="248">
        <f>T13+U13</f>
        <v>70953</v>
      </c>
      <c r="T13" s="250">
        <f>T14+T15+T16</f>
        <v>0</v>
      </c>
      <c r="U13" s="250">
        <f t="shared" ref="U13:V13" si="11">U14+U15+U16</f>
        <v>70953</v>
      </c>
      <c r="V13" s="250">
        <f t="shared" si="11"/>
        <v>0</v>
      </c>
      <c r="W13" s="168"/>
    </row>
    <row r="14" spans="1:25" s="173" customFormat="1" ht="66">
      <c r="A14" s="169">
        <v>1</v>
      </c>
      <c r="B14" s="170" t="str">
        <f>'Biểu 2'!B15</f>
        <v>Phân cấp cân đối theo tiêu chí theo quy định tại Nghị quyết 63/2020/NQ-HĐND ngày 08/12/2020</v>
      </c>
      <c r="C14" s="183" t="e">
        <f t="shared" si="3"/>
        <v>#REF!</v>
      </c>
      <c r="D14" s="184" t="e">
        <f>'Biểu 2'!#REF!</f>
        <v>#REF!</v>
      </c>
      <c r="E14" s="183"/>
      <c r="F14" s="185">
        <v>0</v>
      </c>
      <c r="G14" s="183">
        <f t="shared" ref="G14:G18" si="12">H14+I14</f>
        <v>47793</v>
      </c>
      <c r="H14" s="184">
        <f>'Biểu 2'!L15</f>
        <v>47793</v>
      </c>
      <c r="I14" s="183"/>
      <c r="J14" s="185">
        <v>0</v>
      </c>
      <c r="K14" s="219">
        <f>L14+M14</f>
        <v>47793</v>
      </c>
      <c r="L14" s="220">
        <f>'Biểu 2'!U15</f>
        <v>47793</v>
      </c>
      <c r="M14" s="219"/>
      <c r="N14" s="221">
        <v>0</v>
      </c>
      <c r="O14" s="183">
        <f t="shared" ref="O14:O20" si="13">P14+Q14</f>
        <v>47793</v>
      </c>
      <c r="P14" s="184">
        <f>'Biểu 2'!AD15</f>
        <v>47793</v>
      </c>
      <c r="Q14" s="183"/>
      <c r="R14" s="185">
        <v>0</v>
      </c>
      <c r="S14" s="251">
        <f t="shared" ref="S14:S21" si="14">T14+U14</f>
        <v>47793</v>
      </c>
      <c r="T14" s="252">
        <f>'Biểu 2'!AQ15</f>
        <v>0</v>
      </c>
      <c r="U14" s="251">
        <f>'Biểu 2'!AM15</f>
        <v>47793</v>
      </c>
      <c r="V14" s="253">
        <v>0</v>
      </c>
      <c r="W14" s="171"/>
    </row>
    <row r="15" spans="1:25" s="173" customFormat="1" ht="49.5">
      <c r="A15" s="169">
        <v>2</v>
      </c>
      <c r="B15" s="170" t="str">
        <f>'Biểu 2'!B48</f>
        <v>Phân cấp hỗ trợ xây dựng nông thôn mới (Ưu tiên đầu tư các công trình GD-ĐT)</v>
      </c>
      <c r="C15" s="183" t="e">
        <f t="shared" si="3"/>
        <v>#REF!</v>
      </c>
      <c r="D15" s="184" t="e">
        <f>'Biểu 2'!#REF!</f>
        <v>#REF!</v>
      </c>
      <c r="E15" s="183"/>
      <c r="F15" s="185">
        <v>0</v>
      </c>
      <c r="G15" s="183">
        <f t="shared" si="12"/>
        <v>13160</v>
      </c>
      <c r="H15" s="184">
        <f>'Biểu 2'!L48</f>
        <v>13160</v>
      </c>
      <c r="I15" s="183"/>
      <c r="J15" s="185">
        <v>0</v>
      </c>
      <c r="K15" s="219">
        <f t="shared" ref="K15:K20" si="15">L15+M15</f>
        <v>13160</v>
      </c>
      <c r="L15" s="220">
        <f>'Biểu 2'!U48</f>
        <v>13160</v>
      </c>
      <c r="M15" s="219"/>
      <c r="N15" s="221">
        <v>0</v>
      </c>
      <c r="O15" s="183">
        <f t="shared" si="13"/>
        <v>13160</v>
      </c>
      <c r="P15" s="184">
        <f>'Biểu 2'!AD48</f>
        <v>13160</v>
      </c>
      <c r="Q15" s="183"/>
      <c r="R15" s="185">
        <v>0</v>
      </c>
      <c r="S15" s="251">
        <f t="shared" si="14"/>
        <v>13160</v>
      </c>
      <c r="T15" s="252">
        <f>'Biểu 2'!AQ48</f>
        <v>0</v>
      </c>
      <c r="U15" s="251">
        <f>'Biểu 2'!AM48</f>
        <v>13160</v>
      </c>
      <c r="V15" s="253">
        <v>0</v>
      </c>
      <c r="W15" s="171"/>
    </row>
    <row r="16" spans="1:25" s="173" customFormat="1" ht="33">
      <c r="A16" s="169">
        <v>3</v>
      </c>
      <c r="B16" s="170" t="str">
        <f>'Biểu 2'!B55</f>
        <v>Phân cấp hỗ trợ đầu tư các công trình cấp bách</v>
      </c>
      <c r="C16" s="183" t="e">
        <f t="shared" si="3"/>
        <v>#REF!</v>
      </c>
      <c r="D16" s="184" t="e">
        <f>'Biểu 2'!#REF!</f>
        <v>#REF!</v>
      </c>
      <c r="E16" s="183"/>
      <c r="F16" s="185">
        <v>0</v>
      </c>
      <c r="G16" s="183">
        <f t="shared" si="12"/>
        <v>10000</v>
      </c>
      <c r="H16" s="184">
        <f>'Biểu 2'!L55</f>
        <v>10000</v>
      </c>
      <c r="I16" s="183"/>
      <c r="J16" s="185">
        <v>0</v>
      </c>
      <c r="K16" s="219">
        <f t="shared" si="15"/>
        <v>10000</v>
      </c>
      <c r="L16" s="220">
        <f>'Biểu 2'!U55</f>
        <v>10000</v>
      </c>
      <c r="M16" s="219"/>
      <c r="N16" s="221">
        <v>0</v>
      </c>
      <c r="O16" s="183">
        <f t="shared" si="13"/>
        <v>10000</v>
      </c>
      <c r="P16" s="184">
        <f>'Biểu 2'!AD55</f>
        <v>10000</v>
      </c>
      <c r="Q16" s="183"/>
      <c r="R16" s="185">
        <v>0</v>
      </c>
      <c r="S16" s="251">
        <f t="shared" si="14"/>
        <v>10000</v>
      </c>
      <c r="T16" s="252">
        <f>'Biểu 2'!AQ55</f>
        <v>0</v>
      </c>
      <c r="U16" s="251">
        <f>'Biểu 2'!AM55</f>
        <v>10000</v>
      </c>
      <c r="V16" s="253">
        <v>0</v>
      </c>
      <c r="W16" s="171"/>
    </row>
    <row r="17" spans="1:23" s="14" customFormat="1" ht="33">
      <c r="A17" s="163" t="s">
        <v>20</v>
      </c>
      <c r="B17" s="167" t="str">
        <f>'Biểu 2'!B65</f>
        <v>Phân cấp đầu tư từ nguồn thu tiền sử dụng đất trong cân đối</v>
      </c>
      <c r="C17" s="180" t="e">
        <f t="shared" si="3"/>
        <v>#REF!</v>
      </c>
      <c r="D17" s="182" t="e">
        <f>'Biểu 2'!#REF!</f>
        <v>#REF!</v>
      </c>
      <c r="E17" s="180"/>
      <c r="F17" s="181">
        <v>0</v>
      </c>
      <c r="G17" s="180">
        <f t="shared" si="12"/>
        <v>109962.99956600001</v>
      </c>
      <c r="H17" s="182">
        <f>'Biểu 2'!L65</f>
        <v>109962.99956600001</v>
      </c>
      <c r="I17" s="180"/>
      <c r="J17" s="181">
        <v>0</v>
      </c>
      <c r="K17" s="217">
        <f t="shared" si="15"/>
        <v>180992.99956600001</v>
      </c>
      <c r="L17" s="218">
        <f>'Biểu 2'!U65</f>
        <v>180992.99956600001</v>
      </c>
      <c r="M17" s="217"/>
      <c r="N17" s="222">
        <v>0</v>
      </c>
      <c r="O17" s="180">
        <f t="shared" si="13"/>
        <v>181219.00256600001</v>
      </c>
      <c r="P17" s="182">
        <f>'Biểu 2'!AD65</f>
        <v>181219.00256600001</v>
      </c>
      <c r="Q17" s="180"/>
      <c r="R17" s="181">
        <v>0</v>
      </c>
      <c r="S17" s="248">
        <f t="shared" si="14"/>
        <v>130970.212157</v>
      </c>
      <c r="T17" s="250">
        <f>'Biểu 2'!AQ65</f>
        <v>0</v>
      </c>
      <c r="U17" s="248">
        <f>'Biểu 2'!AM65</f>
        <v>130970.212157</v>
      </c>
      <c r="V17" s="249">
        <v>0</v>
      </c>
      <c r="W17" s="168"/>
    </row>
    <row r="18" spans="1:23" s="14" customFormat="1" ht="66">
      <c r="A18" s="163" t="s">
        <v>66</v>
      </c>
      <c r="B18" s="167" t="str">
        <f>'Biểu 2'!B86</f>
        <v>Phân cấp đầu tư từ nguồn thu XSKT (lồng ghép thực hiện CT MTQG xây dựng nông thôn mới)</v>
      </c>
      <c r="C18" s="180" t="e">
        <f t="shared" si="3"/>
        <v>#REF!</v>
      </c>
      <c r="D18" s="182" t="e">
        <f>'Biểu 2'!#REF!</f>
        <v>#REF!</v>
      </c>
      <c r="E18" s="180"/>
      <c r="F18" s="181">
        <v>0</v>
      </c>
      <c r="G18" s="180">
        <f t="shared" si="12"/>
        <v>4340</v>
      </c>
      <c r="H18" s="182">
        <f>'Biểu 2'!L86</f>
        <v>4340</v>
      </c>
      <c r="I18" s="180"/>
      <c r="J18" s="181">
        <v>0</v>
      </c>
      <c r="K18" s="217">
        <f t="shared" si="15"/>
        <v>4340</v>
      </c>
      <c r="L18" s="218">
        <f>'Biểu 2'!V86</f>
        <v>4340</v>
      </c>
      <c r="M18" s="217"/>
      <c r="N18" s="222">
        <v>0</v>
      </c>
      <c r="O18" s="180">
        <f t="shared" si="13"/>
        <v>4340</v>
      </c>
      <c r="P18" s="182">
        <f>'Biểu 2'!AD86</f>
        <v>4340</v>
      </c>
      <c r="Q18" s="180"/>
      <c r="R18" s="181">
        <v>0</v>
      </c>
      <c r="S18" s="248">
        <f t="shared" si="14"/>
        <v>4340</v>
      </c>
      <c r="T18" s="250">
        <f>'Biểu 2'!AQ86</f>
        <v>0</v>
      </c>
      <c r="U18" s="248">
        <f>'Biểu 2'!AM86</f>
        <v>4340</v>
      </c>
      <c r="V18" s="249">
        <v>0</v>
      </c>
      <c r="W18" s="168"/>
    </row>
    <row r="19" spans="1:23" s="14" customFormat="1" ht="33">
      <c r="A19" s="188" t="s">
        <v>352</v>
      </c>
      <c r="B19" s="167" t="str">
        <f>'Biểu 2'!B92</f>
        <v>Nguồn tăng thu ngân sách huyện năm 2020</v>
      </c>
      <c r="C19" s="180"/>
      <c r="D19" s="182"/>
      <c r="E19" s="180"/>
      <c r="F19" s="181">
        <v>0</v>
      </c>
      <c r="G19" s="180">
        <f t="shared" ref="G19:G20" si="16">H19+I19</f>
        <v>2926</v>
      </c>
      <c r="H19" s="182">
        <f>'Biểu 2'!L92</f>
        <v>2926</v>
      </c>
      <c r="I19" s="180"/>
      <c r="J19" s="181">
        <v>0</v>
      </c>
      <c r="K19" s="217">
        <f t="shared" si="15"/>
        <v>2926</v>
      </c>
      <c r="L19" s="218">
        <f>'Biểu 2'!U92</f>
        <v>2926</v>
      </c>
      <c r="M19" s="217"/>
      <c r="N19" s="222">
        <v>0</v>
      </c>
      <c r="O19" s="180">
        <f t="shared" si="13"/>
        <v>2926</v>
      </c>
      <c r="P19" s="182">
        <f>'Biểu 2'!AD92</f>
        <v>2926</v>
      </c>
      <c r="Q19" s="180"/>
      <c r="R19" s="181">
        <v>0</v>
      </c>
      <c r="S19" s="248">
        <f t="shared" si="14"/>
        <v>2926</v>
      </c>
      <c r="T19" s="250">
        <f>'Biểu 2'!AQ92</f>
        <v>0</v>
      </c>
      <c r="U19" s="248">
        <f>'Biểu 2'!AM92</f>
        <v>2926</v>
      </c>
      <c r="V19" s="249">
        <v>0</v>
      </c>
      <c r="W19" s="168"/>
    </row>
    <row r="20" spans="1:23" s="14" customFormat="1" ht="49.5">
      <c r="A20" s="188" t="s">
        <v>353</v>
      </c>
      <c r="B20" s="167" t="str">
        <f>'Biểu 2'!B99</f>
        <v>Nguồn tiết kiệm, cắt giảm theo Nghị quyết 84/NQ-CP của Chính phủ</v>
      </c>
      <c r="C20" s="180"/>
      <c r="D20" s="182"/>
      <c r="E20" s="180"/>
      <c r="F20" s="181">
        <v>0</v>
      </c>
      <c r="G20" s="180">
        <f t="shared" si="16"/>
        <v>100</v>
      </c>
      <c r="H20" s="182">
        <f>'Biểu 2'!L99</f>
        <v>100</v>
      </c>
      <c r="I20" s="180"/>
      <c r="J20" s="181">
        <v>0</v>
      </c>
      <c r="K20" s="217">
        <f t="shared" si="15"/>
        <v>100</v>
      </c>
      <c r="L20" s="218">
        <f>'Biểu 2'!U99</f>
        <v>100</v>
      </c>
      <c r="M20" s="217"/>
      <c r="N20" s="222">
        <v>0</v>
      </c>
      <c r="O20" s="180">
        <f t="shared" si="13"/>
        <v>632.79999999999995</v>
      </c>
      <c r="P20" s="182">
        <f>'Biểu 2'!AD99</f>
        <v>632.79999999999995</v>
      </c>
      <c r="Q20" s="180"/>
      <c r="R20" s="181">
        <v>0</v>
      </c>
      <c r="S20" s="248">
        <f t="shared" si="14"/>
        <v>632.79999999999995</v>
      </c>
      <c r="T20" s="250">
        <f>'Biểu 2'!AQ99</f>
        <v>0</v>
      </c>
      <c r="U20" s="248">
        <f>'Biểu 2'!AM99</f>
        <v>632.79999999999995</v>
      </c>
      <c r="V20" s="249">
        <v>0</v>
      </c>
      <c r="W20" s="168"/>
    </row>
    <row r="21" spans="1:23" s="14" customFormat="1" ht="33">
      <c r="A21" s="199" t="s">
        <v>414</v>
      </c>
      <c r="B21" s="167" t="str">
        <f>'Biểu 2'!B105</f>
        <v>Nguồn Kết dư ngân sách huyện</v>
      </c>
      <c r="C21" s="180"/>
      <c r="D21" s="182"/>
      <c r="E21" s="180"/>
      <c r="F21" s="181">
        <v>0</v>
      </c>
      <c r="G21" s="180">
        <f t="shared" ref="G21" si="17">H21+I21</f>
        <v>0</v>
      </c>
      <c r="H21" s="182">
        <f>'Biểu 2'!L100</f>
        <v>0</v>
      </c>
      <c r="I21" s="180"/>
      <c r="J21" s="181">
        <v>0</v>
      </c>
      <c r="K21" s="217">
        <f t="shared" ref="K21" si="18">L21+M21</f>
        <v>0</v>
      </c>
      <c r="L21" s="218">
        <f>'Biểu 2'!U100</f>
        <v>0</v>
      </c>
      <c r="M21" s="217"/>
      <c r="N21" s="222">
        <v>0</v>
      </c>
      <c r="O21" s="180">
        <f t="shared" ref="O21" si="19">P21+Q21</f>
        <v>150</v>
      </c>
      <c r="P21" s="182">
        <f>'Biểu 2'!AD105</f>
        <v>150</v>
      </c>
      <c r="Q21" s="180"/>
      <c r="R21" s="181">
        <v>0</v>
      </c>
      <c r="S21" s="248">
        <f t="shared" si="14"/>
        <v>150</v>
      </c>
      <c r="T21" s="250">
        <f>'Biểu 2'!AQ105</f>
        <v>0</v>
      </c>
      <c r="U21" s="248">
        <f>'Biểu 2'!AM105</f>
        <v>150</v>
      </c>
      <c r="V21" s="249">
        <v>0</v>
      </c>
      <c r="W21" s="168"/>
    </row>
  </sheetData>
  <mergeCells count="32">
    <mergeCell ref="S6:V6"/>
    <mergeCell ref="S7:S9"/>
    <mergeCell ref="T7:V7"/>
    <mergeCell ref="T8:U8"/>
    <mergeCell ref="V8:V9"/>
    <mergeCell ref="J8:J9"/>
    <mergeCell ref="K6:N6"/>
    <mergeCell ref="K7:K9"/>
    <mergeCell ref="L7:N7"/>
    <mergeCell ref="L8:M8"/>
    <mergeCell ref="N8:N9"/>
    <mergeCell ref="D8:E8"/>
    <mergeCell ref="C2:W2"/>
    <mergeCell ref="A3:W3"/>
    <mergeCell ref="A4:W4"/>
    <mergeCell ref="C5:W5"/>
    <mergeCell ref="C6:F6"/>
    <mergeCell ref="W6:W9"/>
    <mergeCell ref="D7:F7"/>
    <mergeCell ref="C7:C9"/>
    <mergeCell ref="F8:F9"/>
    <mergeCell ref="A6:A9"/>
    <mergeCell ref="B6:B9"/>
    <mergeCell ref="G6:J6"/>
    <mergeCell ref="G7:G9"/>
    <mergeCell ref="H7:J7"/>
    <mergeCell ref="H8:I8"/>
    <mergeCell ref="O6:R6"/>
    <mergeCell ref="O7:O9"/>
    <mergeCell ref="P7:R7"/>
    <mergeCell ref="P8:Q8"/>
    <mergeCell ref="R8:R9"/>
  </mergeCells>
  <pageMargins left="0.35433070866141736" right="0.35433070866141736"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7"/>
  <sheetViews>
    <sheetView tabSelected="1" view="pageBreakPreview" zoomScale="90" zoomScaleNormal="90" zoomScaleSheetLayoutView="90" workbookViewId="0">
      <selection activeCell="AJ9" sqref="AJ9:AJ11"/>
    </sheetView>
  </sheetViews>
  <sheetFormatPr defaultColWidth="9.33203125" defaultRowHeight="13"/>
  <cols>
    <col min="1" max="1" width="6.109375" style="148" customWidth="1"/>
    <col min="2" max="2" width="56.77734375" style="148" customWidth="1"/>
    <col min="3" max="4" width="12.109375" style="150" customWidth="1"/>
    <col min="5" max="5" width="13.77734375" style="150" customWidth="1"/>
    <col min="6" max="6" width="9.33203125" style="150"/>
    <col min="7" max="7" width="16.33203125" style="196" hidden="1" customWidth="1"/>
    <col min="8" max="9" width="17.33203125" style="154" hidden="1" customWidth="1"/>
    <col min="10" max="10" width="15" style="154" hidden="1" customWidth="1"/>
    <col min="11" max="11" width="15.77734375" style="154" hidden="1" customWidth="1"/>
    <col min="12" max="13" width="16" style="154" hidden="1" customWidth="1"/>
    <col min="14" max="15" width="10" style="154" hidden="1" customWidth="1"/>
    <col min="16" max="16" width="16.33203125" style="211" hidden="1" customWidth="1"/>
    <col min="17" max="18" width="17.33203125" style="212" hidden="1" customWidth="1"/>
    <col min="19" max="19" width="15" style="212" hidden="1" customWidth="1"/>
    <col min="20" max="20" width="15.77734375" style="212" hidden="1" customWidth="1"/>
    <col min="21" max="22" width="16" style="212" hidden="1" customWidth="1"/>
    <col min="23" max="24" width="10" style="212" hidden="1" customWidth="1"/>
    <col min="25" max="25" width="16.33203125" style="196" hidden="1" customWidth="1"/>
    <col min="26" max="27" width="17.33203125" style="154" hidden="1" customWidth="1"/>
    <col min="28" max="28" width="15" style="154" hidden="1" customWidth="1"/>
    <col min="29" max="29" width="15.77734375" style="154" hidden="1" customWidth="1"/>
    <col min="30" max="31" width="16" style="154" hidden="1" customWidth="1"/>
    <col min="32" max="33" width="10" style="154" hidden="1" customWidth="1"/>
    <col min="34" max="34" width="16.33203125" style="150" customWidth="1"/>
    <col min="35" max="36" width="17.33203125" style="148" customWidth="1"/>
    <col min="37" max="37" width="15" style="148" customWidth="1"/>
    <col min="38" max="38" width="15.77734375" style="148" customWidth="1"/>
    <col min="39" max="40" width="16" style="148" customWidth="1"/>
    <col min="41" max="42" width="10" style="148" bestFit="1" customWidth="1"/>
    <col min="43" max="43" width="31" style="150" customWidth="1"/>
    <col min="44" max="16384" width="9.33203125" style="148"/>
  </cols>
  <sheetData>
    <row r="1" spans="1:43" s="149" customFormat="1" ht="17.5">
      <c r="A1" s="348" t="s">
        <v>127</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row>
    <row r="2" spans="1:43" s="149" customFormat="1" ht="18" hidden="1">
      <c r="A2" s="351" t="s">
        <v>71</v>
      </c>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51"/>
      <c r="AQ2" s="351"/>
    </row>
    <row r="3" spans="1:43" ht="39.75" customHeight="1">
      <c r="A3" s="349" t="s">
        <v>233</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row>
    <row r="4" spans="1:43" ht="18" customHeight="1">
      <c r="A4" s="352" t="s">
        <v>438</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row>
    <row r="5" spans="1:43" ht="21.75" customHeight="1">
      <c r="A5" s="350" t="s">
        <v>0</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row>
    <row r="6" spans="1:43" ht="37.5" customHeight="1">
      <c r="A6" s="345" t="s">
        <v>1</v>
      </c>
      <c r="B6" s="345" t="s">
        <v>21</v>
      </c>
      <c r="C6" s="345" t="s">
        <v>22</v>
      </c>
      <c r="D6" s="345" t="s">
        <v>334</v>
      </c>
      <c r="E6" s="345" t="s">
        <v>37</v>
      </c>
      <c r="F6" s="345" t="s">
        <v>38</v>
      </c>
      <c r="G6" s="331" t="s">
        <v>365</v>
      </c>
      <c r="H6" s="332"/>
      <c r="I6" s="332"/>
      <c r="J6" s="332"/>
      <c r="K6" s="332"/>
      <c r="L6" s="332"/>
      <c r="M6" s="332"/>
      <c r="N6" s="332"/>
      <c r="O6" s="333"/>
      <c r="P6" s="338" t="s">
        <v>375</v>
      </c>
      <c r="Q6" s="339"/>
      <c r="R6" s="339"/>
      <c r="S6" s="339"/>
      <c r="T6" s="339"/>
      <c r="U6" s="339"/>
      <c r="V6" s="339"/>
      <c r="W6" s="339"/>
      <c r="X6" s="340"/>
      <c r="Y6" s="331" t="s">
        <v>423</v>
      </c>
      <c r="Z6" s="332"/>
      <c r="AA6" s="332"/>
      <c r="AB6" s="332"/>
      <c r="AC6" s="332"/>
      <c r="AD6" s="332"/>
      <c r="AE6" s="332"/>
      <c r="AF6" s="332"/>
      <c r="AG6" s="333"/>
      <c r="AH6" s="353" t="s">
        <v>376</v>
      </c>
      <c r="AI6" s="354"/>
      <c r="AJ6" s="354"/>
      <c r="AK6" s="354"/>
      <c r="AL6" s="354"/>
      <c r="AM6" s="354"/>
      <c r="AN6" s="354"/>
      <c r="AO6" s="354"/>
      <c r="AP6" s="355"/>
      <c r="AQ6" s="345" t="s">
        <v>3</v>
      </c>
    </row>
    <row r="7" spans="1:43" s="149" customFormat="1" ht="39.75" customHeight="1">
      <c r="A7" s="346"/>
      <c r="B7" s="346"/>
      <c r="C7" s="346"/>
      <c r="D7" s="346"/>
      <c r="E7" s="346"/>
      <c r="F7" s="346"/>
      <c r="G7" s="331" t="s">
        <v>23</v>
      </c>
      <c r="H7" s="332"/>
      <c r="I7" s="333"/>
      <c r="J7" s="331" t="s">
        <v>40</v>
      </c>
      <c r="K7" s="333"/>
      <c r="L7" s="334" t="s">
        <v>14</v>
      </c>
      <c r="M7" s="334"/>
      <c r="N7" s="334"/>
      <c r="O7" s="334"/>
      <c r="P7" s="338" t="s">
        <v>23</v>
      </c>
      <c r="Q7" s="339"/>
      <c r="R7" s="340"/>
      <c r="S7" s="338" t="s">
        <v>40</v>
      </c>
      <c r="T7" s="340"/>
      <c r="U7" s="341" t="s">
        <v>14</v>
      </c>
      <c r="V7" s="341"/>
      <c r="W7" s="341"/>
      <c r="X7" s="341"/>
      <c r="Y7" s="331" t="s">
        <v>23</v>
      </c>
      <c r="Z7" s="332"/>
      <c r="AA7" s="333"/>
      <c r="AB7" s="331" t="s">
        <v>40</v>
      </c>
      <c r="AC7" s="333"/>
      <c r="AD7" s="334" t="s">
        <v>14</v>
      </c>
      <c r="AE7" s="334"/>
      <c r="AF7" s="334"/>
      <c r="AG7" s="334"/>
      <c r="AH7" s="353" t="s">
        <v>23</v>
      </c>
      <c r="AI7" s="354"/>
      <c r="AJ7" s="355"/>
      <c r="AK7" s="353" t="s">
        <v>40</v>
      </c>
      <c r="AL7" s="355"/>
      <c r="AM7" s="356" t="s">
        <v>14</v>
      </c>
      <c r="AN7" s="356"/>
      <c r="AO7" s="356"/>
      <c r="AP7" s="356"/>
      <c r="AQ7" s="346"/>
    </row>
    <row r="8" spans="1:43" s="149" customFormat="1" ht="31.5" customHeight="1">
      <c r="A8" s="346"/>
      <c r="B8" s="346"/>
      <c r="C8" s="346"/>
      <c r="D8" s="346"/>
      <c r="E8" s="346"/>
      <c r="F8" s="346"/>
      <c r="G8" s="335" t="s">
        <v>24</v>
      </c>
      <c r="H8" s="334" t="s">
        <v>25</v>
      </c>
      <c r="I8" s="334"/>
      <c r="J8" s="334" t="s">
        <v>26</v>
      </c>
      <c r="K8" s="334" t="s">
        <v>67</v>
      </c>
      <c r="L8" s="334" t="s">
        <v>321</v>
      </c>
      <c r="M8" s="334"/>
      <c r="N8" s="334"/>
      <c r="O8" s="334"/>
      <c r="P8" s="342" t="s">
        <v>24</v>
      </c>
      <c r="Q8" s="341" t="s">
        <v>25</v>
      </c>
      <c r="R8" s="341"/>
      <c r="S8" s="341" t="s">
        <v>26</v>
      </c>
      <c r="T8" s="341" t="s">
        <v>67</v>
      </c>
      <c r="U8" s="341" t="s">
        <v>321</v>
      </c>
      <c r="V8" s="341"/>
      <c r="W8" s="341"/>
      <c r="X8" s="341"/>
      <c r="Y8" s="335" t="s">
        <v>24</v>
      </c>
      <c r="Z8" s="334" t="s">
        <v>25</v>
      </c>
      <c r="AA8" s="334"/>
      <c r="AB8" s="334" t="s">
        <v>26</v>
      </c>
      <c r="AC8" s="334" t="s">
        <v>67</v>
      </c>
      <c r="AD8" s="334" t="s">
        <v>321</v>
      </c>
      <c r="AE8" s="334"/>
      <c r="AF8" s="334"/>
      <c r="AG8" s="334"/>
      <c r="AH8" s="345" t="s">
        <v>24</v>
      </c>
      <c r="AI8" s="356" t="s">
        <v>25</v>
      </c>
      <c r="AJ8" s="356"/>
      <c r="AK8" s="356" t="s">
        <v>26</v>
      </c>
      <c r="AL8" s="356" t="s">
        <v>67</v>
      </c>
      <c r="AM8" s="356" t="s">
        <v>321</v>
      </c>
      <c r="AN8" s="356"/>
      <c r="AO8" s="356"/>
      <c r="AP8" s="356"/>
      <c r="AQ8" s="346"/>
    </row>
    <row r="9" spans="1:43" s="149" customFormat="1" ht="25" customHeight="1">
      <c r="A9" s="346"/>
      <c r="B9" s="346"/>
      <c r="C9" s="346"/>
      <c r="D9" s="346"/>
      <c r="E9" s="346"/>
      <c r="F9" s="346"/>
      <c r="G9" s="336"/>
      <c r="H9" s="334" t="s">
        <v>26</v>
      </c>
      <c r="I9" s="334" t="s">
        <v>67</v>
      </c>
      <c r="J9" s="334"/>
      <c r="K9" s="334"/>
      <c r="L9" s="334" t="s">
        <v>26</v>
      </c>
      <c r="M9" s="334" t="s">
        <v>68</v>
      </c>
      <c r="N9" s="334"/>
      <c r="O9" s="334"/>
      <c r="P9" s="343"/>
      <c r="Q9" s="341" t="s">
        <v>26</v>
      </c>
      <c r="R9" s="341" t="s">
        <v>67</v>
      </c>
      <c r="S9" s="341"/>
      <c r="T9" s="341"/>
      <c r="U9" s="341" t="s">
        <v>26</v>
      </c>
      <c r="V9" s="341" t="s">
        <v>68</v>
      </c>
      <c r="W9" s="341"/>
      <c r="X9" s="341"/>
      <c r="Y9" s="336"/>
      <c r="Z9" s="334" t="s">
        <v>26</v>
      </c>
      <c r="AA9" s="334" t="s">
        <v>67</v>
      </c>
      <c r="AB9" s="334"/>
      <c r="AC9" s="334"/>
      <c r="AD9" s="334" t="s">
        <v>26</v>
      </c>
      <c r="AE9" s="334" t="s">
        <v>68</v>
      </c>
      <c r="AF9" s="334"/>
      <c r="AG9" s="334"/>
      <c r="AH9" s="346"/>
      <c r="AI9" s="356" t="s">
        <v>26</v>
      </c>
      <c r="AJ9" s="356" t="s">
        <v>67</v>
      </c>
      <c r="AK9" s="356"/>
      <c r="AL9" s="356"/>
      <c r="AM9" s="356" t="s">
        <v>26</v>
      </c>
      <c r="AN9" s="356" t="s">
        <v>68</v>
      </c>
      <c r="AO9" s="356"/>
      <c r="AP9" s="356"/>
      <c r="AQ9" s="346"/>
    </row>
    <row r="10" spans="1:43" s="149" customFormat="1" ht="21.75" customHeight="1">
      <c r="A10" s="346"/>
      <c r="B10" s="346"/>
      <c r="C10" s="346"/>
      <c r="D10" s="346"/>
      <c r="E10" s="346"/>
      <c r="F10" s="346"/>
      <c r="G10" s="336"/>
      <c r="H10" s="334"/>
      <c r="I10" s="334"/>
      <c r="J10" s="334"/>
      <c r="K10" s="334"/>
      <c r="L10" s="334"/>
      <c r="M10" s="334" t="s">
        <v>27</v>
      </c>
      <c r="N10" s="334" t="s">
        <v>28</v>
      </c>
      <c r="O10" s="334"/>
      <c r="P10" s="343"/>
      <c r="Q10" s="341"/>
      <c r="R10" s="341"/>
      <c r="S10" s="341"/>
      <c r="T10" s="341"/>
      <c r="U10" s="341"/>
      <c r="V10" s="341" t="s">
        <v>27</v>
      </c>
      <c r="W10" s="341" t="s">
        <v>28</v>
      </c>
      <c r="X10" s="341"/>
      <c r="Y10" s="336"/>
      <c r="Z10" s="334"/>
      <c r="AA10" s="334"/>
      <c r="AB10" s="334"/>
      <c r="AC10" s="334"/>
      <c r="AD10" s="334"/>
      <c r="AE10" s="334" t="s">
        <v>27</v>
      </c>
      <c r="AF10" s="334" t="s">
        <v>28</v>
      </c>
      <c r="AG10" s="334"/>
      <c r="AH10" s="346"/>
      <c r="AI10" s="356"/>
      <c r="AJ10" s="356"/>
      <c r="AK10" s="356"/>
      <c r="AL10" s="356"/>
      <c r="AM10" s="356"/>
      <c r="AN10" s="356" t="s">
        <v>27</v>
      </c>
      <c r="AO10" s="356" t="s">
        <v>28</v>
      </c>
      <c r="AP10" s="356"/>
      <c r="AQ10" s="346"/>
    </row>
    <row r="11" spans="1:43" s="149" customFormat="1" ht="66" customHeight="1">
      <c r="A11" s="347"/>
      <c r="B11" s="347"/>
      <c r="C11" s="347"/>
      <c r="D11" s="347"/>
      <c r="E11" s="347"/>
      <c r="F11" s="347"/>
      <c r="G11" s="337"/>
      <c r="H11" s="334"/>
      <c r="I11" s="334"/>
      <c r="J11" s="334"/>
      <c r="K11" s="334"/>
      <c r="L11" s="334"/>
      <c r="M11" s="334"/>
      <c r="N11" s="198" t="s">
        <v>29</v>
      </c>
      <c r="O11" s="198" t="s">
        <v>285</v>
      </c>
      <c r="P11" s="344"/>
      <c r="Q11" s="341"/>
      <c r="R11" s="341"/>
      <c r="S11" s="341"/>
      <c r="T11" s="341"/>
      <c r="U11" s="341"/>
      <c r="V11" s="341"/>
      <c r="W11" s="203" t="s">
        <v>29</v>
      </c>
      <c r="X11" s="203" t="s">
        <v>285</v>
      </c>
      <c r="Y11" s="337"/>
      <c r="Z11" s="334"/>
      <c r="AA11" s="334"/>
      <c r="AB11" s="334"/>
      <c r="AC11" s="334"/>
      <c r="AD11" s="334"/>
      <c r="AE11" s="334"/>
      <c r="AF11" s="241" t="s">
        <v>29</v>
      </c>
      <c r="AG11" s="241" t="s">
        <v>285</v>
      </c>
      <c r="AH11" s="347"/>
      <c r="AI11" s="356"/>
      <c r="AJ11" s="356"/>
      <c r="AK11" s="356"/>
      <c r="AL11" s="356"/>
      <c r="AM11" s="356"/>
      <c r="AN11" s="356"/>
      <c r="AO11" s="202" t="s">
        <v>29</v>
      </c>
      <c r="AP11" s="202" t="s">
        <v>285</v>
      </c>
      <c r="AQ11" s="347"/>
    </row>
    <row r="12" spans="1:43" s="149" customFormat="1" ht="25" customHeight="1">
      <c r="A12" s="189">
        <v>1</v>
      </c>
      <c r="B12" s="189">
        <v>2</v>
      </c>
      <c r="C12" s="189">
        <v>3</v>
      </c>
      <c r="D12" s="189"/>
      <c r="E12" s="189">
        <v>4</v>
      </c>
      <c r="F12" s="189">
        <v>5</v>
      </c>
      <c r="G12" s="198">
        <v>6</v>
      </c>
      <c r="H12" s="198">
        <v>7</v>
      </c>
      <c r="I12" s="198">
        <v>8</v>
      </c>
      <c r="J12" s="198">
        <v>9</v>
      </c>
      <c r="K12" s="198">
        <v>10</v>
      </c>
      <c r="L12" s="198">
        <v>11</v>
      </c>
      <c r="M12" s="198">
        <v>12</v>
      </c>
      <c r="N12" s="198">
        <v>13</v>
      </c>
      <c r="O12" s="198">
        <v>14</v>
      </c>
      <c r="P12" s="203">
        <v>6</v>
      </c>
      <c r="Q12" s="203">
        <v>7</v>
      </c>
      <c r="R12" s="203">
        <v>8</v>
      </c>
      <c r="S12" s="203">
        <v>9</v>
      </c>
      <c r="T12" s="203">
        <v>10</v>
      </c>
      <c r="U12" s="203">
        <v>11</v>
      </c>
      <c r="V12" s="203">
        <v>12</v>
      </c>
      <c r="W12" s="203">
        <v>13</v>
      </c>
      <c r="X12" s="203">
        <v>14</v>
      </c>
      <c r="Y12" s="241">
        <v>6</v>
      </c>
      <c r="Z12" s="241">
        <v>7</v>
      </c>
      <c r="AA12" s="241">
        <v>8</v>
      </c>
      <c r="AB12" s="241">
        <v>9</v>
      </c>
      <c r="AC12" s="241">
        <v>10</v>
      </c>
      <c r="AD12" s="241">
        <v>11</v>
      </c>
      <c r="AE12" s="241">
        <v>12</v>
      </c>
      <c r="AF12" s="241">
        <v>13</v>
      </c>
      <c r="AG12" s="241">
        <v>14</v>
      </c>
      <c r="AH12" s="202">
        <v>6</v>
      </c>
      <c r="AI12" s="202">
        <v>7</v>
      </c>
      <c r="AJ12" s="202">
        <v>8</v>
      </c>
      <c r="AK12" s="202">
        <v>9</v>
      </c>
      <c r="AL12" s="202">
        <v>10</v>
      </c>
      <c r="AM12" s="202">
        <v>11</v>
      </c>
      <c r="AN12" s="202">
        <v>12</v>
      </c>
      <c r="AO12" s="202">
        <v>13</v>
      </c>
      <c r="AP12" s="202">
        <v>14</v>
      </c>
      <c r="AQ12" s="189">
        <v>19</v>
      </c>
    </row>
    <row r="13" spans="1:43" s="149" customFormat="1" ht="22" customHeight="1">
      <c r="A13" s="189"/>
      <c r="B13" s="200" t="s">
        <v>411</v>
      </c>
      <c r="C13" s="189"/>
      <c r="D13" s="189"/>
      <c r="E13" s="152"/>
      <c r="F13" s="152"/>
      <c r="G13" s="192">
        <f t="shared" ref="G13:V13" si="0">G14+G65+G86+G92+G99</f>
        <v>0</v>
      </c>
      <c r="H13" s="192">
        <f t="shared" si="0"/>
        <v>0</v>
      </c>
      <c r="I13" s="192">
        <f t="shared" si="0"/>
        <v>0</v>
      </c>
      <c r="J13" s="192">
        <f t="shared" si="0"/>
        <v>13111.616349</v>
      </c>
      <c r="K13" s="192">
        <f t="shared" si="0"/>
        <v>13111.616349</v>
      </c>
      <c r="L13" s="192">
        <f t="shared" si="0"/>
        <v>188281.99956600001</v>
      </c>
      <c r="M13" s="192">
        <f t="shared" si="0"/>
        <v>188281.99956600001</v>
      </c>
      <c r="N13" s="192">
        <f t="shared" si="0"/>
        <v>0</v>
      </c>
      <c r="O13" s="192">
        <f t="shared" si="0"/>
        <v>0</v>
      </c>
      <c r="P13" s="204">
        <f t="shared" si="0"/>
        <v>0</v>
      </c>
      <c r="Q13" s="204">
        <f t="shared" si="0"/>
        <v>0</v>
      </c>
      <c r="R13" s="204">
        <f t="shared" si="0"/>
        <v>0</v>
      </c>
      <c r="S13" s="204">
        <f t="shared" si="0"/>
        <v>13111.616349</v>
      </c>
      <c r="T13" s="204">
        <f t="shared" si="0"/>
        <v>13111.616349</v>
      </c>
      <c r="U13" s="204">
        <f t="shared" si="0"/>
        <v>259311.99956600001</v>
      </c>
      <c r="V13" s="204">
        <f t="shared" si="0"/>
        <v>259311.99956600001</v>
      </c>
      <c r="W13" s="204">
        <f>W14+W65+W84+W92+W99</f>
        <v>0</v>
      </c>
      <c r="X13" s="204">
        <f>X14+X65+X84+X92+X99</f>
        <v>0</v>
      </c>
      <c r="Y13" s="192">
        <f t="shared" ref="Y13:AE13" si="1">Y14+Y65+Y86+Y92+Y99</f>
        <v>0</v>
      </c>
      <c r="Z13" s="192">
        <f t="shared" si="1"/>
        <v>0</v>
      </c>
      <c r="AA13" s="192">
        <f t="shared" si="1"/>
        <v>0</v>
      </c>
      <c r="AB13" s="192">
        <f t="shared" si="1"/>
        <v>13111.616349</v>
      </c>
      <c r="AC13" s="192">
        <f t="shared" si="1"/>
        <v>13111.616349</v>
      </c>
      <c r="AD13" s="192">
        <f t="shared" si="1"/>
        <v>260070.802566</v>
      </c>
      <c r="AE13" s="192">
        <f t="shared" si="1"/>
        <v>260070.802566</v>
      </c>
      <c r="AF13" s="192">
        <f>AF14+AF65+AF86+AF92+AF99+AF105</f>
        <v>0</v>
      </c>
      <c r="AG13" s="192">
        <f>AG14+AG65+AG86+AG92+AG99+AG105</f>
        <v>0</v>
      </c>
      <c r="AH13" s="152">
        <f t="shared" ref="AH13:AJ13" si="2">AH14+AH65+AH86+AH92+AH99</f>
        <v>0</v>
      </c>
      <c r="AI13" s="152">
        <f t="shared" si="2"/>
        <v>0</v>
      </c>
      <c r="AJ13" s="152">
        <f t="shared" si="2"/>
        <v>0</v>
      </c>
      <c r="AK13" s="152">
        <f t="shared" ref="AK13:AM13" si="3">AK14+AK65+AK86+AK92+AK99+AK105</f>
        <v>9767.6163489999999</v>
      </c>
      <c r="AL13" s="152">
        <f t="shared" si="3"/>
        <v>9567.6163489999999</v>
      </c>
      <c r="AM13" s="152">
        <f t="shared" si="3"/>
        <v>209972.01215699999</v>
      </c>
      <c r="AN13" s="152">
        <f>AN14+AN65+AN86+AN92+AN99+AN105</f>
        <v>209972.01215699999</v>
      </c>
      <c r="AO13" s="152">
        <f>AO14+AO65+AO86+AO92+AO99+AO105</f>
        <v>0</v>
      </c>
      <c r="AP13" s="152">
        <f>AP14+AP65+AP86+AP92+AP99+AP105</f>
        <v>0</v>
      </c>
      <c r="AQ13" s="189"/>
    </row>
    <row r="14" spans="1:43" s="149" customFormat="1" ht="27.75" customHeight="1">
      <c r="A14" s="189" t="s">
        <v>65</v>
      </c>
      <c r="B14" s="189" t="s">
        <v>298</v>
      </c>
      <c r="C14" s="189"/>
      <c r="D14" s="189"/>
      <c r="E14" s="152"/>
      <c r="F14" s="152"/>
      <c r="G14" s="192">
        <f t="shared" ref="G14:O14" si="4">G15+G48+G55</f>
        <v>0</v>
      </c>
      <c r="H14" s="192">
        <f t="shared" si="4"/>
        <v>0</v>
      </c>
      <c r="I14" s="192">
        <f t="shared" si="4"/>
        <v>0</v>
      </c>
      <c r="J14" s="192">
        <f t="shared" si="4"/>
        <v>0</v>
      </c>
      <c r="K14" s="192">
        <f t="shared" si="4"/>
        <v>0</v>
      </c>
      <c r="L14" s="192">
        <f t="shared" si="4"/>
        <v>70953</v>
      </c>
      <c r="M14" s="192">
        <f t="shared" si="4"/>
        <v>70953</v>
      </c>
      <c r="N14" s="192">
        <f t="shared" si="4"/>
        <v>0</v>
      </c>
      <c r="O14" s="192">
        <f t="shared" si="4"/>
        <v>0</v>
      </c>
      <c r="P14" s="204">
        <f t="shared" ref="P14:X14" si="5">P15+P48+P55</f>
        <v>0</v>
      </c>
      <c r="Q14" s="204">
        <f t="shared" si="5"/>
        <v>0</v>
      </c>
      <c r="R14" s="204">
        <f t="shared" si="5"/>
        <v>0</v>
      </c>
      <c r="S14" s="204">
        <f t="shared" si="5"/>
        <v>0</v>
      </c>
      <c r="T14" s="204">
        <f t="shared" si="5"/>
        <v>0</v>
      </c>
      <c r="U14" s="204">
        <f t="shared" si="5"/>
        <v>70953</v>
      </c>
      <c r="V14" s="204">
        <f t="shared" si="5"/>
        <v>70953</v>
      </c>
      <c r="W14" s="204">
        <f t="shared" si="5"/>
        <v>0</v>
      </c>
      <c r="X14" s="204">
        <f t="shared" si="5"/>
        <v>0</v>
      </c>
      <c r="Y14" s="192">
        <f t="shared" ref="Y14:AG14" si="6">Y15+Y48+Y55</f>
        <v>0</v>
      </c>
      <c r="Z14" s="192">
        <f t="shared" si="6"/>
        <v>0</v>
      </c>
      <c r="AA14" s="192">
        <f t="shared" si="6"/>
        <v>0</v>
      </c>
      <c r="AB14" s="192">
        <f t="shared" si="6"/>
        <v>0</v>
      </c>
      <c r="AC14" s="192">
        <f t="shared" si="6"/>
        <v>0</v>
      </c>
      <c r="AD14" s="192">
        <f>AD15+AD48+AD55</f>
        <v>70953</v>
      </c>
      <c r="AE14" s="192">
        <f t="shared" si="6"/>
        <v>70953</v>
      </c>
      <c r="AF14" s="192">
        <f t="shared" si="6"/>
        <v>0</v>
      </c>
      <c r="AG14" s="192">
        <f t="shared" si="6"/>
        <v>0</v>
      </c>
      <c r="AH14" s="152">
        <f t="shared" ref="AH14:AL14" si="7">AH15+AH48+AH55</f>
        <v>0</v>
      </c>
      <c r="AI14" s="152">
        <f t="shared" si="7"/>
        <v>0</v>
      </c>
      <c r="AJ14" s="152">
        <f t="shared" si="7"/>
        <v>0</v>
      </c>
      <c r="AK14" s="152">
        <f t="shared" si="7"/>
        <v>0</v>
      </c>
      <c r="AL14" s="152">
        <f t="shared" si="7"/>
        <v>0</v>
      </c>
      <c r="AM14" s="152">
        <f>AM15+AM48+AM55</f>
        <v>70953</v>
      </c>
      <c r="AN14" s="152">
        <f>AN15+AN48+AN55</f>
        <v>70953</v>
      </c>
      <c r="AO14" s="152">
        <f t="shared" ref="AO14:AP14" si="8">AO15+AO48+AO55</f>
        <v>0</v>
      </c>
      <c r="AP14" s="152">
        <f t="shared" si="8"/>
        <v>0</v>
      </c>
      <c r="AQ14" s="189"/>
    </row>
    <row r="15" spans="1:43" s="149" customFormat="1" ht="35.25" customHeight="1">
      <c r="A15" s="189" t="s">
        <v>19</v>
      </c>
      <c r="B15" s="189" t="s">
        <v>331</v>
      </c>
      <c r="C15" s="189"/>
      <c r="D15" s="189"/>
      <c r="E15" s="152"/>
      <c r="F15" s="152"/>
      <c r="G15" s="192"/>
      <c r="H15" s="192">
        <f t="shared" ref="H15:O15" si="9">H16+H32</f>
        <v>0</v>
      </c>
      <c r="I15" s="192">
        <f t="shared" si="9"/>
        <v>0</v>
      </c>
      <c r="J15" s="192">
        <f t="shared" si="9"/>
        <v>0</v>
      </c>
      <c r="K15" s="192">
        <f t="shared" si="9"/>
        <v>0</v>
      </c>
      <c r="L15" s="192">
        <f t="shared" si="9"/>
        <v>47793</v>
      </c>
      <c r="M15" s="192">
        <f t="shared" si="9"/>
        <v>47793</v>
      </c>
      <c r="N15" s="192">
        <f t="shared" si="9"/>
        <v>0</v>
      </c>
      <c r="O15" s="192">
        <f t="shared" si="9"/>
        <v>0</v>
      </c>
      <c r="P15" s="204"/>
      <c r="Q15" s="204">
        <f t="shared" ref="Q15:X15" si="10">Q16+Q32</f>
        <v>0</v>
      </c>
      <c r="R15" s="204">
        <f t="shared" si="10"/>
        <v>0</v>
      </c>
      <c r="S15" s="204">
        <f t="shared" si="10"/>
        <v>0</v>
      </c>
      <c r="T15" s="204">
        <f t="shared" si="10"/>
        <v>0</v>
      </c>
      <c r="U15" s="204">
        <f t="shared" si="10"/>
        <v>47793</v>
      </c>
      <c r="V15" s="204">
        <f t="shared" si="10"/>
        <v>47793</v>
      </c>
      <c r="W15" s="204">
        <f t="shared" si="10"/>
        <v>0</v>
      </c>
      <c r="X15" s="204">
        <f t="shared" si="10"/>
        <v>0</v>
      </c>
      <c r="Y15" s="192"/>
      <c r="Z15" s="192">
        <f t="shared" ref="Z15:AG15" si="11">Z16+Z32</f>
        <v>0</v>
      </c>
      <c r="AA15" s="192">
        <f t="shared" si="11"/>
        <v>0</v>
      </c>
      <c r="AB15" s="192">
        <f t="shared" si="11"/>
        <v>0</v>
      </c>
      <c r="AC15" s="192">
        <f t="shared" si="11"/>
        <v>0</v>
      </c>
      <c r="AD15" s="192">
        <f t="shared" si="11"/>
        <v>47793</v>
      </c>
      <c r="AE15" s="192">
        <f t="shared" si="11"/>
        <v>47793</v>
      </c>
      <c r="AF15" s="192">
        <f t="shared" si="11"/>
        <v>0</v>
      </c>
      <c r="AG15" s="192">
        <f t="shared" si="11"/>
        <v>0</v>
      </c>
      <c r="AH15" s="152"/>
      <c r="AI15" s="152">
        <f t="shared" ref="AI15:AP15" si="12">AI16+AI32</f>
        <v>0</v>
      </c>
      <c r="AJ15" s="152">
        <f t="shared" si="12"/>
        <v>0</v>
      </c>
      <c r="AK15" s="152">
        <f t="shared" si="12"/>
        <v>0</v>
      </c>
      <c r="AL15" s="152">
        <f t="shared" si="12"/>
        <v>0</v>
      </c>
      <c r="AM15" s="152">
        <f t="shared" si="12"/>
        <v>47793</v>
      </c>
      <c r="AN15" s="152">
        <f>AN16+AN32</f>
        <v>47793</v>
      </c>
      <c r="AO15" s="152">
        <f t="shared" si="12"/>
        <v>0</v>
      </c>
      <c r="AP15" s="152">
        <f t="shared" si="12"/>
        <v>0</v>
      </c>
      <c r="AQ15" s="189"/>
    </row>
    <row r="16" spans="1:43" ht="22" customHeight="1">
      <c r="A16" s="189">
        <v>1</v>
      </c>
      <c r="B16" s="189" t="s">
        <v>45</v>
      </c>
      <c r="C16" s="189"/>
      <c r="D16" s="189"/>
      <c r="E16" s="153"/>
      <c r="F16" s="153"/>
      <c r="G16" s="193"/>
      <c r="H16" s="192"/>
      <c r="I16" s="192"/>
      <c r="J16" s="192">
        <f>SUM(J17:J31)</f>
        <v>0</v>
      </c>
      <c r="K16" s="192">
        <f t="shared" ref="K16" si="13">SUM(K17:K31)</f>
        <v>0</v>
      </c>
      <c r="L16" s="192">
        <f>SUM(L17:L31)</f>
        <v>2750</v>
      </c>
      <c r="M16" s="192">
        <f t="shared" ref="M16:O16" si="14">SUM(M17:M31)</f>
        <v>2750</v>
      </c>
      <c r="N16" s="192">
        <f t="shared" si="14"/>
        <v>0</v>
      </c>
      <c r="O16" s="192">
        <f t="shared" si="14"/>
        <v>0</v>
      </c>
      <c r="P16" s="205"/>
      <c r="Q16" s="204"/>
      <c r="R16" s="204"/>
      <c r="S16" s="204">
        <f>SUM(S17:S31)</f>
        <v>0</v>
      </c>
      <c r="T16" s="204">
        <f t="shared" ref="T16" si="15">SUM(T17:T31)</f>
        <v>0</v>
      </c>
      <c r="U16" s="204">
        <f>SUM(U17:U31)</f>
        <v>2750</v>
      </c>
      <c r="V16" s="204">
        <f t="shared" ref="V16:X16" si="16">SUM(V17:V31)</f>
        <v>2750</v>
      </c>
      <c r="W16" s="204">
        <f t="shared" si="16"/>
        <v>0</v>
      </c>
      <c r="X16" s="204">
        <f t="shared" si="16"/>
        <v>0</v>
      </c>
      <c r="Y16" s="193"/>
      <c r="Z16" s="192"/>
      <c r="AA16" s="192"/>
      <c r="AB16" s="192">
        <f t="shared" ref="AB16:AD16" si="17">SUM(AB17:AB31)</f>
        <v>0</v>
      </c>
      <c r="AC16" s="192">
        <f t="shared" si="17"/>
        <v>0</v>
      </c>
      <c r="AD16" s="192">
        <f t="shared" si="17"/>
        <v>2750</v>
      </c>
      <c r="AE16" s="192">
        <f>SUM(AE17:AE31)</f>
        <v>2750</v>
      </c>
      <c r="AF16" s="192">
        <f t="shared" ref="AF16:AG16" si="18">SUM(AF17:AF31)</f>
        <v>0</v>
      </c>
      <c r="AG16" s="192">
        <f t="shared" si="18"/>
        <v>0</v>
      </c>
      <c r="AH16" s="153"/>
      <c r="AI16" s="152"/>
      <c r="AJ16" s="152"/>
      <c r="AK16" s="152">
        <f t="shared" ref="AK16:AM16" si="19">SUM(AK17:AK31)</f>
        <v>0</v>
      </c>
      <c r="AL16" s="152">
        <f t="shared" si="19"/>
        <v>0</v>
      </c>
      <c r="AM16" s="152">
        <f t="shared" si="19"/>
        <v>2750</v>
      </c>
      <c r="AN16" s="152">
        <f>SUM(AN17:AN31)</f>
        <v>2750</v>
      </c>
      <c r="AO16" s="152">
        <f t="shared" ref="AO16:AP16" si="20">SUM(AO17:AO31)</f>
        <v>0</v>
      </c>
      <c r="AP16" s="152">
        <f t="shared" si="20"/>
        <v>0</v>
      </c>
      <c r="AQ16" s="189"/>
    </row>
    <row r="17" spans="1:43" ht="42.75" customHeight="1">
      <c r="A17" s="142" t="s">
        <v>15</v>
      </c>
      <c r="B17" s="146" t="s">
        <v>289</v>
      </c>
      <c r="C17" s="144"/>
      <c r="D17" s="144" t="s">
        <v>335</v>
      </c>
      <c r="E17" s="144" t="s">
        <v>243</v>
      </c>
      <c r="F17" s="144" t="s">
        <v>236</v>
      </c>
      <c r="G17" s="174" t="s">
        <v>358</v>
      </c>
      <c r="H17" s="175">
        <v>4500</v>
      </c>
      <c r="I17" s="175">
        <v>4500</v>
      </c>
      <c r="J17" s="175"/>
      <c r="K17" s="175"/>
      <c r="L17" s="175">
        <v>200</v>
      </c>
      <c r="M17" s="175">
        <v>200</v>
      </c>
      <c r="N17" s="175"/>
      <c r="O17" s="175"/>
      <c r="P17" s="206" t="s">
        <v>358</v>
      </c>
      <c r="Q17" s="207">
        <v>4500</v>
      </c>
      <c r="R17" s="207">
        <v>4500</v>
      </c>
      <c r="S17" s="207"/>
      <c r="T17" s="207"/>
      <c r="U17" s="207">
        <v>200</v>
      </c>
      <c r="V17" s="207">
        <v>200</v>
      </c>
      <c r="W17" s="207"/>
      <c r="X17" s="207"/>
      <c r="Y17" s="174" t="s">
        <v>402</v>
      </c>
      <c r="Z17" s="175">
        <v>4500</v>
      </c>
      <c r="AA17" s="175">
        <v>4500</v>
      </c>
      <c r="AB17" s="175"/>
      <c r="AC17" s="175"/>
      <c r="AD17" s="175">
        <v>200</v>
      </c>
      <c r="AE17" s="175">
        <v>200</v>
      </c>
      <c r="AF17" s="175"/>
      <c r="AG17" s="175"/>
      <c r="AH17" s="144" t="s">
        <v>402</v>
      </c>
      <c r="AI17" s="151">
        <v>4500</v>
      </c>
      <c r="AJ17" s="151">
        <v>4500</v>
      </c>
      <c r="AK17" s="151"/>
      <c r="AL17" s="151"/>
      <c r="AM17" s="151">
        <v>200</v>
      </c>
      <c r="AN17" s="151">
        <v>200</v>
      </c>
      <c r="AO17" s="151"/>
      <c r="AP17" s="151"/>
      <c r="AQ17" s="144"/>
    </row>
    <row r="18" spans="1:43" ht="42.75" customHeight="1">
      <c r="A18" s="142" t="s">
        <v>15</v>
      </c>
      <c r="B18" s="146" t="s">
        <v>295</v>
      </c>
      <c r="C18" s="144"/>
      <c r="D18" s="144" t="s">
        <v>335</v>
      </c>
      <c r="E18" s="144" t="s">
        <v>243</v>
      </c>
      <c r="F18" s="144" t="s">
        <v>236</v>
      </c>
      <c r="G18" s="174" t="s">
        <v>359</v>
      </c>
      <c r="H18" s="175">
        <v>750</v>
      </c>
      <c r="I18" s="175">
        <v>750</v>
      </c>
      <c r="J18" s="175"/>
      <c r="K18" s="175"/>
      <c r="L18" s="175">
        <v>50</v>
      </c>
      <c r="M18" s="175">
        <v>50</v>
      </c>
      <c r="N18" s="175"/>
      <c r="O18" s="175"/>
      <c r="P18" s="206" t="s">
        <v>359</v>
      </c>
      <c r="Q18" s="207">
        <v>750</v>
      </c>
      <c r="R18" s="207">
        <v>750</v>
      </c>
      <c r="S18" s="207"/>
      <c r="T18" s="207"/>
      <c r="U18" s="207">
        <v>50</v>
      </c>
      <c r="V18" s="207">
        <v>50</v>
      </c>
      <c r="W18" s="207"/>
      <c r="X18" s="207"/>
      <c r="Y18" s="174" t="s">
        <v>401</v>
      </c>
      <c r="Z18" s="175">
        <v>750</v>
      </c>
      <c r="AA18" s="175">
        <v>750</v>
      </c>
      <c r="AB18" s="175"/>
      <c r="AC18" s="175"/>
      <c r="AD18" s="175">
        <v>50</v>
      </c>
      <c r="AE18" s="175">
        <v>50</v>
      </c>
      <c r="AF18" s="175"/>
      <c r="AG18" s="175"/>
      <c r="AH18" s="144" t="s">
        <v>401</v>
      </c>
      <c r="AI18" s="151">
        <v>750</v>
      </c>
      <c r="AJ18" s="151">
        <v>750</v>
      </c>
      <c r="AK18" s="151"/>
      <c r="AL18" s="151"/>
      <c r="AM18" s="151">
        <v>50</v>
      </c>
      <c r="AN18" s="151">
        <v>50</v>
      </c>
      <c r="AO18" s="151"/>
      <c r="AP18" s="151"/>
      <c r="AQ18" s="144"/>
    </row>
    <row r="19" spans="1:43" ht="42.75" customHeight="1">
      <c r="A19" s="142" t="s">
        <v>15</v>
      </c>
      <c r="B19" s="146" t="s">
        <v>296</v>
      </c>
      <c r="C19" s="144"/>
      <c r="D19" s="144" t="s">
        <v>335</v>
      </c>
      <c r="E19" s="144" t="s">
        <v>243</v>
      </c>
      <c r="F19" s="144" t="s">
        <v>236</v>
      </c>
      <c r="G19" s="174" t="s">
        <v>360</v>
      </c>
      <c r="H19" s="175">
        <v>1285</v>
      </c>
      <c r="I19" s="175">
        <v>1285</v>
      </c>
      <c r="J19" s="175"/>
      <c r="K19" s="175"/>
      <c r="L19" s="175">
        <v>100</v>
      </c>
      <c r="M19" s="175">
        <v>100</v>
      </c>
      <c r="N19" s="175"/>
      <c r="O19" s="175"/>
      <c r="P19" s="206" t="s">
        <v>360</v>
      </c>
      <c r="Q19" s="207">
        <v>1285</v>
      </c>
      <c r="R19" s="207">
        <v>1285</v>
      </c>
      <c r="S19" s="207"/>
      <c r="T19" s="207"/>
      <c r="U19" s="207">
        <v>100</v>
      </c>
      <c r="V19" s="207">
        <v>100</v>
      </c>
      <c r="W19" s="207"/>
      <c r="X19" s="207"/>
      <c r="Y19" s="174" t="s">
        <v>407</v>
      </c>
      <c r="Z19" s="175">
        <v>1285</v>
      </c>
      <c r="AA19" s="175">
        <v>1285</v>
      </c>
      <c r="AB19" s="175"/>
      <c r="AC19" s="175"/>
      <c r="AD19" s="175">
        <v>100</v>
      </c>
      <c r="AE19" s="175">
        <v>100</v>
      </c>
      <c r="AF19" s="175"/>
      <c r="AG19" s="175"/>
      <c r="AH19" s="144" t="s">
        <v>407</v>
      </c>
      <c r="AI19" s="151">
        <v>1285</v>
      </c>
      <c r="AJ19" s="151">
        <v>1285</v>
      </c>
      <c r="AK19" s="151"/>
      <c r="AL19" s="151"/>
      <c r="AM19" s="151">
        <v>100</v>
      </c>
      <c r="AN19" s="151">
        <v>100</v>
      </c>
      <c r="AO19" s="151"/>
      <c r="AP19" s="151"/>
      <c r="AQ19" s="144"/>
    </row>
    <row r="20" spans="1:43" ht="42.75" customHeight="1">
      <c r="A20" s="142" t="s">
        <v>15</v>
      </c>
      <c r="B20" s="146" t="s">
        <v>310</v>
      </c>
      <c r="C20" s="144"/>
      <c r="D20" s="144" t="s">
        <v>335</v>
      </c>
      <c r="E20" s="144" t="s">
        <v>243</v>
      </c>
      <c r="F20" s="144" t="s">
        <v>236</v>
      </c>
      <c r="G20" s="174" t="s">
        <v>337</v>
      </c>
      <c r="H20" s="175">
        <v>1628</v>
      </c>
      <c r="I20" s="175">
        <v>1628</v>
      </c>
      <c r="J20" s="175"/>
      <c r="K20" s="175"/>
      <c r="L20" s="175">
        <v>200</v>
      </c>
      <c r="M20" s="175">
        <v>200</v>
      </c>
      <c r="N20" s="175"/>
      <c r="O20" s="175"/>
      <c r="P20" s="206" t="s">
        <v>337</v>
      </c>
      <c r="Q20" s="207">
        <v>1628</v>
      </c>
      <c r="R20" s="207">
        <v>1628</v>
      </c>
      <c r="S20" s="207"/>
      <c r="T20" s="207"/>
      <c r="U20" s="207">
        <v>200</v>
      </c>
      <c r="V20" s="207">
        <v>200</v>
      </c>
      <c r="W20" s="207"/>
      <c r="X20" s="207"/>
      <c r="Y20" s="174" t="s">
        <v>398</v>
      </c>
      <c r="Z20" s="175">
        <v>1628</v>
      </c>
      <c r="AA20" s="175">
        <v>1628</v>
      </c>
      <c r="AB20" s="175"/>
      <c r="AC20" s="175"/>
      <c r="AD20" s="175">
        <v>200</v>
      </c>
      <c r="AE20" s="175">
        <v>200</v>
      </c>
      <c r="AF20" s="175"/>
      <c r="AG20" s="175"/>
      <c r="AH20" s="144" t="s">
        <v>398</v>
      </c>
      <c r="AI20" s="151">
        <v>1628</v>
      </c>
      <c r="AJ20" s="151">
        <v>1628</v>
      </c>
      <c r="AK20" s="151"/>
      <c r="AL20" s="151"/>
      <c r="AM20" s="151">
        <v>200</v>
      </c>
      <c r="AN20" s="151">
        <v>200</v>
      </c>
      <c r="AO20" s="151"/>
      <c r="AP20" s="151"/>
      <c r="AQ20" s="144"/>
    </row>
    <row r="21" spans="1:43" ht="39">
      <c r="A21" s="142" t="s">
        <v>15</v>
      </c>
      <c r="B21" s="146" t="s">
        <v>311</v>
      </c>
      <c r="C21" s="144"/>
      <c r="D21" s="144" t="s">
        <v>335</v>
      </c>
      <c r="E21" s="144" t="s">
        <v>243</v>
      </c>
      <c r="F21" s="144" t="s">
        <v>236</v>
      </c>
      <c r="G21" s="174" t="s">
        <v>336</v>
      </c>
      <c r="H21" s="175">
        <v>1506.2180000000001</v>
      </c>
      <c r="I21" s="175">
        <v>1506.2180000000001</v>
      </c>
      <c r="J21" s="175"/>
      <c r="K21" s="175"/>
      <c r="L21" s="175">
        <v>200</v>
      </c>
      <c r="M21" s="175">
        <v>200</v>
      </c>
      <c r="N21" s="175"/>
      <c r="O21" s="175"/>
      <c r="P21" s="206" t="s">
        <v>336</v>
      </c>
      <c r="Q21" s="207">
        <v>1506.2180000000001</v>
      </c>
      <c r="R21" s="207">
        <v>1506.2180000000001</v>
      </c>
      <c r="S21" s="207"/>
      <c r="T21" s="207"/>
      <c r="U21" s="207">
        <v>200</v>
      </c>
      <c r="V21" s="207">
        <v>200</v>
      </c>
      <c r="W21" s="207"/>
      <c r="X21" s="207"/>
      <c r="Y21" s="174" t="s">
        <v>406</v>
      </c>
      <c r="Z21" s="175">
        <v>1506.2180000000001</v>
      </c>
      <c r="AA21" s="175">
        <v>1506.2180000000001</v>
      </c>
      <c r="AB21" s="175"/>
      <c r="AC21" s="175"/>
      <c r="AD21" s="175">
        <v>200</v>
      </c>
      <c r="AE21" s="175">
        <v>200</v>
      </c>
      <c r="AF21" s="175"/>
      <c r="AG21" s="175"/>
      <c r="AH21" s="144" t="s">
        <v>406</v>
      </c>
      <c r="AI21" s="151">
        <v>1506.2180000000001</v>
      </c>
      <c r="AJ21" s="151">
        <v>1506.2180000000001</v>
      </c>
      <c r="AK21" s="151"/>
      <c r="AL21" s="151"/>
      <c r="AM21" s="151">
        <v>200</v>
      </c>
      <c r="AN21" s="151">
        <v>200</v>
      </c>
      <c r="AO21" s="151"/>
      <c r="AP21" s="151"/>
      <c r="AQ21" s="144"/>
    </row>
    <row r="22" spans="1:43" ht="44.25" customHeight="1">
      <c r="A22" s="142" t="s">
        <v>15</v>
      </c>
      <c r="B22" s="146" t="s">
        <v>312</v>
      </c>
      <c r="C22" s="144"/>
      <c r="D22" s="144" t="s">
        <v>335</v>
      </c>
      <c r="E22" s="144" t="s">
        <v>243</v>
      </c>
      <c r="F22" s="144" t="s">
        <v>236</v>
      </c>
      <c r="G22" s="174" t="s">
        <v>338</v>
      </c>
      <c r="H22" s="175">
        <v>4967.05</v>
      </c>
      <c r="I22" s="175">
        <v>4967.05</v>
      </c>
      <c r="J22" s="175"/>
      <c r="K22" s="175"/>
      <c r="L22" s="175">
        <v>200</v>
      </c>
      <c r="M22" s="175">
        <v>200</v>
      </c>
      <c r="N22" s="175"/>
      <c r="O22" s="175"/>
      <c r="P22" s="206" t="s">
        <v>338</v>
      </c>
      <c r="Q22" s="207">
        <v>4967.05</v>
      </c>
      <c r="R22" s="207">
        <v>4967.05</v>
      </c>
      <c r="S22" s="207"/>
      <c r="T22" s="207"/>
      <c r="U22" s="207">
        <v>200</v>
      </c>
      <c r="V22" s="207">
        <v>200</v>
      </c>
      <c r="W22" s="207"/>
      <c r="X22" s="207"/>
      <c r="Y22" s="174" t="s">
        <v>405</v>
      </c>
      <c r="Z22" s="175">
        <v>4967.05</v>
      </c>
      <c r="AA22" s="175">
        <v>4967.05</v>
      </c>
      <c r="AB22" s="175"/>
      <c r="AC22" s="175"/>
      <c r="AD22" s="175">
        <v>200</v>
      </c>
      <c r="AE22" s="175">
        <v>200</v>
      </c>
      <c r="AF22" s="175"/>
      <c r="AG22" s="175"/>
      <c r="AH22" s="144" t="s">
        <v>405</v>
      </c>
      <c r="AI22" s="151">
        <v>4967.05</v>
      </c>
      <c r="AJ22" s="151">
        <v>4967.05</v>
      </c>
      <c r="AK22" s="151"/>
      <c r="AL22" s="151"/>
      <c r="AM22" s="151">
        <v>200</v>
      </c>
      <c r="AN22" s="151">
        <v>200</v>
      </c>
      <c r="AO22" s="151"/>
      <c r="AP22" s="151"/>
      <c r="AQ22" s="144"/>
    </row>
    <row r="23" spans="1:43" ht="39">
      <c r="A23" s="142" t="s">
        <v>15</v>
      </c>
      <c r="B23" s="146" t="s">
        <v>313</v>
      </c>
      <c r="C23" s="144"/>
      <c r="D23" s="144" t="s">
        <v>335</v>
      </c>
      <c r="E23" s="144" t="s">
        <v>243</v>
      </c>
      <c r="F23" s="144" t="s">
        <v>236</v>
      </c>
      <c r="G23" s="174" t="s">
        <v>340</v>
      </c>
      <c r="H23" s="175">
        <v>5890</v>
      </c>
      <c r="I23" s="175">
        <v>5890</v>
      </c>
      <c r="J23" s="175"/>
      <c r="K23" s="175"/>
      <c r="L23" s="175">
        <v>200</v>
      </c>
      <c r="M23" s="175">
        <v>200</v>
      </c>
      <c r="N23" s="175"/>
      <c r="O23" s="175"/>
      <c r="P23" s="206" t="s">
        <v>340</v>
      </c>
      <c r="Q23" s="207">
        <v>5890</v>
      </c>
      <c r="R23" s="207">
        <v>5890</v>
      </c>
      <c r="S23" s="207"/>
      <c r="T23" s="207"/>
      <c r="U23" s="207">
        <v>200</v>
      </c>
      <c r="V23" s="207">
        <v>200</v>
      </c>
      <c r="W23" s="207"/>
      <c r="X23" s="207"/>
      <c r="Y23" s="174" t="s">
        <v>378</v>
      </c>
      <c r="Z23" s="175">
        <v>5890</v>
      </c>
      <c r="AA23" s="175">
        <v>5890</v>
      </c>
      <c r="AB23" s="175"/>
      <c r="AC23" s="175"/>
      <c r="AD23" s="175">
        <v>200</v>
      </c>
      <c r="AE23" s="175">
        <v>200</v>
      </c>
      <c r="AF23" s="175"/>
      <c r="AG23" s="175"/>
      <c r="AH23" s="144" t="s">
        <v>378</v>
      </c>
      <c r="AI23" s="151">
        <v>5890</v>
      </c>
      <c r="AJ23" s="151">
        <v>5890</v>
      </c>
      <c r="AK23" s="151"/>
      <c r="AL23" s="151"/>
      <c r="AM23" s="151">
        <v>200</v>
      </c>
      <c r="AN23" s="151">
        <v>200</v>
      </c>
      <c r="AO23" s="151"/>
      <c r="AP23" s="151"/>
      <c r="AQ23" s="144"/>
    </row>
    <row r="24" spans="1:43" ht="39">
      <c r="A24" s="142" t="s">
        <v>15</v>
      </c>
      <c r="B24" s="146" t="s">
        <v>314</v>
      </c>
      <c r="C24" s="144"/>
      <c r="D24" s="144" t="s">
        <v>335</v>
      </c>
      <c r="E24" s="144" t="s">
        <v>243</v>
      </c>
      <c r="F24" s="144" t="s">
        <v>236</v>
      </c>
      <c r="G24" s="174" t="s">
        <v>340</v>
      </c>
      <c r="H24" s="175">
        <v>4842</v>
      </c>
      <c r="I24" s="175">
        <v>4842</v>
      </c>
      <c r="J24" s="175"/>
      <c r="K24" s="175"/>
      <c r="L24" s="175">
        <v>200</v>
      </c>
      <c r="M24" s="175">
        <v>200</v>
      </c>
      <c r="N24" s="175"/>
      <c r="O24" s="175"/>
      <c r="P24" s="206" t="s">
        <v>340</v>
      </c>
      <c r="Q24" s="207">
        <v>4842</v>
      </c>
      <c r="R24" s="207">
        <v>4842</v>
      </c>
      <c r="S24" s="207"/>
      <c r="T24" s="207"/>
      <c r="U24" s="207">
        <v>200</v>
      </c>
      <c r="V24" s="207">
        <v>200</v>
      </c>
      <c r="W24" s="207"/>
      <c r="X24" s="207"/>
      <c r="Y24" s="174" t="s">
        <v>377</v>
      </c>
      <c r="Z24" s="175">
        <v>4842</v>
      </c>
      <c r="AA24" s="175">
        <v>4842</v>
      </c>
      <c r="AB24" s="175"/>
      <c r="AC24" s="175"/>
      <c r="AD24" s="175">
        <v>200</v>
      </c>
      <c r="AE24" s="175">
        <v>200</v>
      </c>
      <c r="AF24" s="175"/>
      <c r="AG24" s="175"/>
      <c r="AH24" s="144" t="s">
        <v>377</v>
      </c>
      <c r="AI24" s="151">
        <v>4842</v>
      </c>
      <c r="AJ24" s="151">
        <v>4842</v>
      </c>
      <c r="AK24" s="151"/>
      <c r="AL24" s="151"/>
      <c r="AM24" s="151">
        <v>200</v>
      </c>
      <c r="AN24" s="151">
        <v>200</v>
      </c>
      <c r="AO24" s="151"/>
      <c r="AP24" s="151"/>
      <c r="AQ24" s="144"/>
    </row>
    <row r="25" spans="1:43" ht="39">
      <c r="A25" s="142" t="s">
        <v>15</v>
      </c>
      <c r="B25" s="146" t="s">
        <v>315</v>
      </c>
      <c r="C25" s="144"/>
      <c r="D25" s="144" t="s">
        <v>335</v>
      </c>
      <c r="E25" s="144" t="s">
        <v>243</v>
      </c>
      <c r="F25" s="144" t="s">
        <v>236</v>
      </c>
      <c r="G25" s="174" t="s">
        <v>340</v>
      </c>
      <c r="H25" s="175">
        <v>6851</v>
      </c>
      <c r="I25" s="175">
        <v>6851</v>
      </c>
      <c r="J25" s="175"/>
      <c r="K25" s="175"/>
      <c r="L25" s="175">
        <v>200</v>
      </c>
      <c r="M25" s="175">
        <v>200</v>
      </c>
      <c r="N25" s="175"/>
      <c r="O25" s="175"/>
      <c r="P25" s="206" t="s">
        <v>340</v>
      </c>
      <c r="Q25" s="207">
        <v>6851</v>
      </c>
      <c r="R25" s="207">
        <v>6851</v>
      </c>
      <c r="S25" s="207"/>
      <c r="T25" s="207"/>
      <c r="U25" s="207">
        <v>200</v>
      </c>
      <c r="V25" s="207">
        <v>200</v>
      </c>
      <c r="W25" s="207"/>
      <c r="X25" s="207"/>
      <c r="Y25" s="174" t="s">
        <v>379</v>
      </c>
      <c r="Z25" s="175">
        <v>6851</v>
      </c>
      <c r="AA25" s="175">
        <v>6851</v>
      </c>
      <c r="AB25" s="175"/>
      <c r="AC25" s="175"/>
      <c r="AD25" s="175">
        <v>200</v>
      </c>
      <c r="AE25" s="175">
        <v>200</v>
      </c>
      <c r="AF25" s="175"/>
      <c r="AG25" s="175"/>
      <c r="AH25" s="144" t="s">
        <v>379</v>
      </c>
      <c r="AI25" s="151">
        <v>6851</v>
      </c>
      <c r="AJ25" s="151">
        <v>6851</v>
      </c>
      <c r="AK25" s="151"/>
      <c r="AL25" s="151"/>
      <c r="AM25" s="151">
        <v>200</v>
      </c>
      <c r="AN25" s="151">
        <v>200</v>
      </c>
      <c r="AO25" s="151"/>
      <c r="AP25" s="151"/>
      <c r="AQ25" s="144"/>
    </row>
    <row r="26" spans="1:43" ht="39">
      <c r="A26" s="142" t="s">
        <v>15</v>
      </c>
      <c r="B26" s="146" t="s">
        <v>316</v>
      </c>
      <c r="C26" s="144"/>
      <c r="D26" s="144" t="s">
        <v>335</v>
      </c>
      <c r="E26" s="144" t="s">
        <v>243</v>
      </c>
      <c r="F26" s="144" t="s">
        <v>236</v>
      </c>
      <c r="G26" s="174" t="s">
        <v>340</v>
      </c>
      <c r="H26" s="175">
        <v>3808</v>
      </c>
      <c r="I26" s="175">
        <v>3808</v>
      </c>
      <c r="J26" s="175"/>
      <c r="K26" s="175"/>
      <c r="L26" s="175">
        <v>200</v>
      </c>
      <c r="M26" s="175">
        <v>200</v>
      </c>
      <c r="N26" s="175"/>
      <c r="O26" s="175"/>
      <c r="P26" s="206" t="s">
        <v>340</v>
      </c>
      <c r="Q26" s="207">
        <v>3808</v>
      </c>
      <c r="R26" s="207">
        <v>3808</v>
      </c>
      <c r="S26" s="207"/>
      <c r="T26" s="207"/>
      <c r="U26" s="207">
        <v>200</v>
      </c>
      <c r="V26" s="207">
        <v>200</v>
      </c>
      <c r="W26" s="207"/>
      <c r="X26" s="207"/>
      <c r="Y26" s="174" t="s">
        <v>380</v>
      </c>
      <c r="Z26" s="175">
        <v>3808</v>
      </c>
      <c r="AA26" s="175">
        <v>3808</v>
      </c>
      <c r="AB26" s="175"/>
      <c r="AC26" s="175"/>
      <c r="AD26" s="175">
        <v>200</v>
      </c>
      <c r="AE26" s="175">
        <v>200</v>
      </c>
      <c r="AF26" s="175"/>
      <c r="AG26" s="175"/>
      <c r="AH26" s="144" t="s">
        <v>380</v>
      </c>
      <c r="AI26" s="151">
        <v>3808</v>
      </c>
      <c r="AJ26" s="151">
        <v>3808</v>
      </c>
      <c r="AK26" s="151"/>
      <c r="AL26" s="151"/>
      <c r="AM26" s="151">
        <v>200</v>
      </c>
      <c r="AN26" s="151">
        <v>200</v>
      </c>
      <c r="AO26" s="151"/>
      <c r="AP26" s="151"/>
      <c r="AQ26" s="144"/>
    </row>
    <row r="27" spans="1:43" ht="39">
      <c r="A27" s="142" t="s">
        <v>15</v>
      </c>
      <c r="B27" s="146" t="s">
        <v>317</v>
      </c>
      <c r="C27" s="144"/>
      <c r="D27" s="144" t="s">
        <v>335</v>
      </c>
      <c r="E27" s="144" t="s">
        <v>243</v>
      </c>
      <c r="F27" s="144" t="s">
        <v>236</v>
      </c>
      <c r="G27" s="174" t="s">
        <v>340</v>
      </c>
      <c r="H27" s="175">
        <v>5957</v>
      </c>
      <c r="I27" s="175">
        <v>5957</v>
      </c>
      <c r="J27" s="175"/>
      <c r="K27" s="175"/>
      <c r="L27" s="175">
        <v>200</v>
      </c>
      <c r="M27" s="175">
        <v>200</v>
      </c>
      <c r="N27" s="175"/>
      <c r="O27" s="175"/>
      <c r="P27" s="206" t="s">
        <v>340</v>
      </c>
      <c r="Q27" s="207">
        <v>5957</v>
      </c>
      <c r="R27" s="207">
        <v>5957</v>
      </c>
      <c r="S27" s="207"/>
      <c r="T27" s="207"/>
      <c r="U27" s="207">
        <v>200</v>
      </c>
      <c r="V27" s="207">
        <v>200</v>
      </c>
      <c r="W27" s="207"/>
      <c r="X27" s="207"/>
      <c r="Y27" s="174" t="s">
        <v>381</v>
      </c>
      <c r="Z27" s="175">
        <v>5957</v>
      </c>
      <c r="AA27" s="175">
        <v>5957</v>
      </c>
      <c r="AB27" s="175"/>
      <c r="AC27" s="175"/>
      <c r="AD27" s="175">
        <v>200</v>
      </c>
      <c r="AE27" s="175">
        <v>200</v>
      </c>
      <c r="AF27" s="175"/>
      <c r="AG27" s="175"/>
      <c r="AH27" s="144" t="s">
        <v>381</v>
      </c>
      <c r="AI27" s="151">
        <v>5957</v>
      </c>
      <c r="AJ27" s="151">
        <v>5957</v>
      </c>
      <c r="AK27" s="151"/>
      <c r="AL27" s="151"/>
      <c r="AM27" s="151">
        <v>200</v>
      </c>
      <c r="AN27" s="151">
        <v>200</v>
      </c>
      <c r="AO27" s="151"/>
      <c r="AP27" s="151"/>
      <c r="AQ27" s="144"/>
    </row>
    <row r="28" spans="1:43" ht="39">
      <c r="A28" s="142" t="s">
        <v>15</v>
      </c>
      <c r="B28" s="146" t="s">
        <v>318</v>
      </c>
      <c r="C28" s="144"/>
      <c r="D28" s="144" t="s">
        <v>335</v>
      </c>
      <c r="E28" s="144" t="s">
        <v>243</v>
      </c>
      <c r="F28" s="144" t="s">
        <v>236</v>
      </c>
      <c r="G28" s="174" t="s">
        <v>340</v>
      </c>
      <c r="H28" s="175">
        <v>4230</v>
      </c>
      <c r="I28" s="175">
        <v>4230</v>
      </c>
      <c r="J28" s="175"/>
      <c r="K28" s="175"/>
      <c r="L28" s="175">
        <v>200</v>
      </c>
      <c r="M28" s="175">
        <v>200</v>
      </c>
      <c r="N28" s="175"/>
      <c r="O28" s="175"/>
      <c r="P28" s="206" t="s">
        <v>340</v>
      </c>
      <c r="Q28" s="207">
        <v>4230</v>
      </c>
      <c r="R28" s="207">
        <v>4230</v>
      </c>
      <c r="S28" s="207"/>
      <c r="T28" s="207"/>
      <c r="U28" s="207">
        <v>200</v>
      </c>
      <c r="V28" s="207">
        <v>200</v>
      </c>
      <c r="W28" s="207"/>
      <c r="X28" s="207"/>
      <c r="Y28" s="174" t="s">
        <v>404</v>
      </c>
      <c r="Z28" s="175">
        <v>4230</v>
      </c>
      <c r="AA28" s="175">
        <v>4230</v>
      </c>
      <c r="AB28" s="175"/>
      <c r="AC28" s="175"/>
      <c r="AD28" s="175">
        <v>200</v>
      </c>
      <c r="AE28" s="175">
        <v>200</v>
      </c>
      <c r="AF28" s="175"/>
      <c r="AG28" s="175"/>
      <c r="AH28" s="144" t="s">
        <v>404</v>
      </c>
      <c r="AI28" s="151">
        <v>4230</v>
      </c>
      <c r="AJ28" s="151">
        <v>4230</v>
      </c>
      <c r="AK28" s="151"/>
      <c r="AL28" s="151"/>
      <c r="AM28" s="151">
        <v>200</v>
      </c>
      <c r="AN28" s="151">
        <v>200</v>
      </c>
      <c r="AO28" s="151"/>
      <c r="AP28" s="151"/>
      <c r="AQ28" s="144"/>
    </row>
    <row r="29" spans="1:43" ht="39">
      <c r="A29" s="142" t="s">
        <v>15</v>
      </c>
      <c r="B29" s="146" t="s">
        <v>319</v>
      </c>
      <c r="C29" s="144"/>
      <c r="D29" s="144" t="s">
        <v>335</v>
      </c>
      <c r="E29" s="144" t="s">
        <v>243</v>
      </c>
      <c r="F29" s="144" t="s">
        <v>236</v>
      </c>
      <c r="G29" s="174" t="s">
        <v>340</v>
      </c>
      <c r="H29" s="175">
        <v>1968</v>
      </c>
      <c r="I29" s="175">
        <v>1968</v>
      </c>
      <c r="J29" s="175"/>
      <c r="K29" s="175"/>
      <c r="L29" s="175">
        <v>200</v>
      </c>
      <c r="M29" s="175">
        <v>200</v>
      </c>
      <c r="N29" s="175"/>
      <c r="O29" s="175"/>
      <c r="P29" s="206" t="s">
        <v>340</v>
      </c>
      <c r="Q29" s="207">
        <v>1968</v>
      </c>
      <c r="R29" s="207">
        <v>1968</v>
      </c>
      <c r="S29" s="207"/>
      <c r="T29" s="207"/>
      <c r="U29" s="207">
        <v>200</v>
      </c>
      <c r="V29" s="207">
        <v>200</v>
      </c>
      <c r="W29" s="207"/>
      <c r="X29" s="207"/>
      <c r="Y29" s="174" t="s">
        <v>403</v>
      </c>
      <c r="Z29" s="175">
        <v>1968</v>
      </c>
      <c r="AA29" s="175">
        <v>1968</v>
      </c>
      <c r="AB29" s="175"/>
      <c r="AC29" s="175"/>
      <c r="AD29" s="175">
        <v>200</v>
      </c>
      <c r="AE29" s="175">
        <v>200</v>
      </c>
      <c r="AF29" s="175"/>
      <c r="AG29" s="175"/>
      <c r="AH29" s="144" t="s">
        <v>403</v>
      </c>
      <c r="AI29" s="151">
        <v>1968</v>
      </c>
      <c r="AJ29" s="151">
        <v>1968</v>
      </c>
      <c r="AK29" s="151"/>
      <c r="AL29" s="151"/>
      <c r="AM29" s="151">
        <v>200</v>
      </c>
      <c r="AN29" s="151">
        <v>200</v>
      </c>
      <c r="AO29" s="151"/>
      <c r="AP29" s="151"/>
      <c r="AQ29" s="144"/>
    </row>
    <row r="30" spans="1:43" ht="39">
      <c r="A30" s="142" t="s">
        <v>15</v>
      </c>
      <c r="B30" s="146" t="s">
        <v>332</v>
      </c>
      <c r="C30" s="144"/>
      <c r="D30" s="144" t="s">
        <v>335</v>
      </c>
      <c r="E30" s="144" t="s">
        <v>243</v>
      </c>
      <c r="F30" s="144" t="s">
        <v>236</v>
      </c>
      <c r="G30" s="174" t="s">
        <v>340</v>
      </c>
      <c r="H30" s="175">
        <v>1968</v>
      </c>
      <c r="I30" s="175">
        <v>1968</v>
      </c>
      <c r="J30" s="175"/>
      <c r="K30" s="175"/>
      <c r="L30" s="175">
        <v>200</v>
      </c>
      <c r="M30" s="175">
        <v>200</v>
      </c>
      <c r="N30" s="175"/>
      <c r="O30" s="175"/>
      <c r="P30" s="206" t="s">
        <v>340</v>
      </c>
      <c r="Q30" s="207">
        <v>1968</v>
      </c>
      <c r="R30" s="207">
        <v>1968</v>
      </c>
      <c r="S30" s="207"/>
      <c r="T30" s="207"/>
      <c r="U30" s="207">
        <v>200</v>
      </c>
      <c r="V30" s="207">
        <v>200</v>
      </c>
      <c r="W30" s="207"/>
      <c r="X30" s="207"/>
      <c r="Y30" s="174" t="s">
        <v>382</v>
      </c>
      <c r="Z30" s="175">
        <v>1968</v>
      </c>
      <c r="AA30" s="175">
        <v>1968</v>
      </c>
      <c r="AB30" s="175"/>
      <c r="AC30" s="175"/>
      <c r="AD30" s="175">
        <v>200</v>
      </c>
      <c r="AE30" s="175">
        <v>200</v>
      </c>
      <c r="AF30" s="175"/>
      <c r="AG30" s="175"/>
      <c r="AH30" s="144" t="s">
        <v>382</v>
      </c>
      <c r="AI30" s="151">
        <v>1968</v>
      </c>
      <c r="AJ30" s="151">
        <v>1968</v>
      </c>
      <c r="AK30" s="151"/>
      <c r="AL30" s="151"/>
      <c r="AM30" s="151">
        <v>200</v>
      </c>
      <c r="AN30" s="151">
        <v>200</v>
      </c>
      <c r="AO30" s="151"/>
      <c r="AP30" s="151"/>
      <c r="AQ30" s="144"/>
    </row>
    <row r="31" spans="1:43" ht="39">
      <c r="A31" s="142" t="s">
        <v>15</v>
      </c>
      <c r="B31" s="146" t="s">
        <v>320</v>
      </c>
      <c r="C31" s="144"/>
      <c r="D31" s="144" t="s">
        <v>335</v>
      </c>
      <c r="E31" s="144" t="s">
        <v>243</v>
      </c>
      <c r="F31" s="144" t="s">
        <v>236</v>
      </c>
      <c r="G31" s="174" t="s">
        <v>340</v>
      </c>
      <c r="H31" s="175">
        <v>1968</v>
      </c>
      <c r="I31" s="175">
        <v>1968</v>
      </c>
      <c r="J31" s="175"/>
      <c r="K31" s="175"/>
      <c r="L31" s="175">
        <v>200</v>
      </c>
      <c r="M31" s="175">
        <v>200</v>
      </c>
      <c r="N31" s="175"/>
      <c r="O31" s="175"/>
      <c r="P31" s="206" t="s">
        <v>340</v>
      </c>
      <c r="Q31" s="207">
        <v>1968</v>
      </c>
      <c r="R31" s="207">
        <v>1968</v>
      </c>
      <c r="S31" s="207"/>
      <c r="T31" s="207"/>
      <c r="U31" s="207">
        <v>200</v>
      </c>
      <c r="V31" s="207">
        <v>200</v>
      </c>
      <c r="W31" s="207"/>
      <c r="X31" s="207"/>
      <c r="Y31" s="174" t="s">
        <v>383</v>
      </c>
      <c r="Z31" s="175">
        <v>1968</v>
      </c>
      <c r="AA31" s="175">
        <v>1968</v>
      </c>
      <c r="AB31" s="175"/>
      <c r="AC31" s="175"/>
      <c r="AD31" s="175">
        <v>200</v>
      </c>
      <c r="AE31" s="175">
        <v>200</v>
      </c>
      <c r="AF31" s="175"/>
      <c r="AG31" s="175"/>
      <c r="AH31" s="144" t="s">
        <v>383</v>
      </c>
      <c r="AI31" s="151">
        <v>1968</v>
      </c>
      <c r="AJ31" s="151">
        <v>1968</v>
      </c>
      <c r="AK31" s="151"/>
      <c r="AL31" s="151"/>
      <c r="AM31" s="151">
        <v>200</v>
      </c>
      <c r="AN31" s="151">
        <v>200</v>
      </c>
      <c r="AO31" s="151"/>
      <c r="AP31" s="151"/>
      <c r="AQ31" s="144"/>
    </row>
    <row r="32" spans="1:43" s="147" customFormat="1" ht="21" customHeight="1">
      <c r="A32" s="189">
        <v>2</v>
      </c>
      <c r="B32" s="189" t="s">
        <v>46</v>
      </c>
      <c r="C32" s="189"/>
      <c r="D32" s="189"/>
      <c r="E32" s="189"/>
      <c r="F32" s="189"/>
      <c r="G32" s="198"/>
      <c r="H32" s="192"/>
      <c r="I32" s="192"/>
      <c r="J32" s="192"/>
      <c r="K32" s="192"/>
      <c r="L32" s="192">
        <f>SUM(L33:L47)</f>
        <v>45043</v>
      </c>
      <c r="M32" s="192">
        <f t="shared" ref="M32:O32" si="21">SUM(M33:M47)</f>
        <v>45043</v>
      </c>
      <c r="N32" s="192">
        <f t="shared" si="21"/>
        <v>0</v>
      </c>
      <c r="O32" s="192">
        <f t="shared" si="21"/>
        <v>0</v>
      </c>
      <c r="P32" s="203"/>
      <c r="Q32" s="204"/>
      <c r="R32" s="204"/>
      <c r="S32" s="204"/>
      <c r="T32" s="204"/>
      <c r="U32" s="204">
        <f>SUM(U33:U47)</f>
        <v>45043</v>
      </c>
      <c r="V32" s="204">
        <f t="shared" ref="V32:X32" si="22">SUM(V33:V47)</f>
        <v>45043</v>
      </c>
      <c r="W32" s="204">
        <f t="shared" si="22"/>
        <v>0</v>
      </c>
      <c r="X32" s="204">
        <f t="shared" si="22"/>
        <v>0</v>
      </c>
      <c r="Y32" s="241"/>
      <c r="Z32" s="192"/>
      <c r="AA32" s="192"/>
      <c r="AB32" s="192">
        <f t="shared" ref="AB32:AD32" si="23">SUM(AB33:AB47)</f>
        <v>0</v>
      </c>
      <c r="AC32" s="192">
        <f t="shared" si="23"/>
        <v>0</v>
      </c>
      <c r="AD32" s="192">
        <f t="shared" si="23"/>
        <v>45043</v>
      </c>
      <c r="AE32" s="192">
        <f>SUM(AE33:AE47)</f>
        <v>45043</v>
      </c>
      <c r="AF32" s="192">
        <f t="shared" ref="AF32:AG32" si="24">SUM(AF33:AF47)</f>
        <v>0</v>
      </c>
      <c r="AG32" s="192">
        <f t="shared" si="24"/>
        <v>0</v>
      </c>
      <c r="AH32" s="202"/>
      <c r="AI32" s="152"/>
      <c r="AJ32" s="152"/>
      <c r="AK32" s="152">
        <f t="shared" ref="AK32:AM32" si="25">SUM(AK33:AK47)</f>
        <v>0</v>
      </c>
      <c r="AL32" s="152">
        <f t="shared" si="25"/>
        <v>0</v>
      </c>
      <c r="AM32" s="152">
        <f t="shared" si="25"/>
        <v>45043</v>
      </c>
      <c r="AN32" s="152">
        <f>SUM(AN33:AN47)</f>
        <v>45043</v>
      </c>
      <c r="AO32" s="152">
        <f t="shared" ref="AO32:AP32" si="26">SUM(AO33:AO47)</f>
        <v>0</v>
      </c>
      <c r="AP32" s="152">
        <f t="shared" si="26"/>
        <v>0</v>
      </c>
      <c r="AQ32" s="189"/>
    </row>
    <row r="33" spans="1:43" ht="39">
      <c r="A33" s="142" t="s">
        <v>15</v>
      </c>
      <c r="B33" s="146" t="s">
        <v>289</v>
      </c>
      <c r="C33" s="144"/>
      <c r="D33" s="144" t="s">
        <v>335</v>
      </c>
      <c r="E33" s="144" t="s">
        <v>243</v>
      </c>
      <c r="F33" s="144" t="s">
        <v>236</v>
      </c>
      <c r="G33" s="174" t="s">
        <v>358</v>
      </c>
      <c r="H33" s="175">
        <v>4500</v>
      </c>
      <c r="I33" s="175">
        <v>4500</v>
      </c>
      <c r="J33" s="175"/>
      <c r="K33" s="175"/>
      <c r="L33" s="175">
        <f>I17-L17</f>
        <v>4300</v>
      </c>
      <c r="M33" s="175">
        <f>L33</f>
        <v>4300</v>
      </c>
      <c r="N33" s="175"/>
      <c r="O33" s="175"/>
      <c r="P33" s="206" t="s">
        <v>358</v>
      </c>
      <c r="Q33" s="207">
        <v>4500</v>
      </c>
      <c r="R33" s="207">
        <v>4500</v>
      </c>
      <c r="S33" s="207"/>
      <c r="T33" s="207"/>
      <c r="U33" s="207">
        <f>R17-U17</f>
        <v>4300</v>
      </c>
      <c r="V33" s="207">
        <f>U33</f>
        <v>4300</v>
      </c>
      <c r="W33" s="207"/>
      <c r="X33" s="207"/>
      <c r="Y33" s="174" t="s">
        <v>402</v>
      </c>
      <c r="Z33" s="175">
        <v>4500</v>
      </c>
      <c r="AA33" s="175">
        <v>4500</v>
      </c>
      <c r="AB33" s="175"/>
      <c r="AC33" s="175"/>
      <c r="AD33" s="175">
        <f>AA17-AD17</f>
        <v>4300</v>
      </c>
      <c r="AE33" s="175">
        <f>AD33</f>
        <v>4300</v>
      </c>
      <c r="AF33" s="175"/>
      <c r="AG33" s="175"/>
      <c r="AH33" s="144" t="s">
        <v>402</v>
      </c>
      <c r="AI33" s="151">
        <v>4500</v>
      </c>
      <c r="AJ33" s="151">
        <v>4500</v>
      </c>
      <c r="AK33" s="151"/>
      <c r="AL33" s="151"/>
      <c r="AM33" s="151">
        <f>AJ17-AM17</f>
        <v>4300</v>
      </c>
      <c r="AN33" s="151">
        <f>AM33</f>
        <v>4300</v>
      </c>
      <c r="AO33" s="151"/>
      <c r="AP33" s="151"/>
      <c r="AQ33" s="144"/>
    </row>
    <row r="34" spans="1:43" ht="39">
      <c r="A34" s="142" t="s">
        <v>15</v>
      </c>
      <c r="B34" s="146" t="s">
        <v>295</v>
      </c>
      <c r="C34" s="144"/>
      <c r="D34" s="144" t="s">
        <v>335</v>
      </c>
      <c r="E34" s="144" t="s">
        <v>243</v>
      </c>
      <c r="F34" s="144" t="s">
        <v>236</v>
      </c>
      <c r="G34" s="174" t="s">
        <v>359</v>
      </c>
      <c r="H34" s="175">
        <v>750</v>
      </c>
      <c r="I34" s="175">
        <v>750</v>
      </c>
      <c r="J34" s="175"/>
      <c r="K34" s="175"/>
      <c r="L34" s="175">
        <f t="shared" ref="L34:L35" si="27">I18-L18</f>
        <v>700</v>
      </c>
      <c r="M34" s="175">
        <f t="shared" ref="M34:M47" si="28">L34</f>
        <v>700</v>
      </c>
      <c r="N34" s="175"/>
      <c r="O34" s="175"/>
      <c r="P34" s="206" t="s">
        <v>359</v>
      </c>
      <c r="Q34" s="207">
        <v>750</v>
      </c>
      <c r="R34" s="207">
        <v>750</v>
      </c>
      <c r="S34" s="207"/>
      <c r="T34" s="207"/>
      <c r="U34" s="207">
        <f t="shared" ref="U34:U35" si="29">R18-U18</f>
        <v>700</v>
      </c>
      <c r="V34" s="207">
        <f t="shared" ref="V34:V36" si="30">U34</f>
        <v>700</v>
      </c>
      <c r="W34" s="207"/>
      <c r="X34" s="207"/>
      <c r="Y34" s="174" t="s">
        <v>401</v>
      </c>
      <c r="Z34" s="175">
        <v>750</v>
      </c>
      <c r="AA34" s="175">
        <v>750</v>
      </c>
      <c r="AB34" s="175"/>
      <c r="AC34" s="175"/>
      <c r="AD34" s="175">
        <f t="shared" ref="AD34:AD35" si="31">AA18-AD18</f>
        <v>700</v>
      </c>
      <c r="AE34" s="175">
        <f t="shared" ref="AE34:AE36" si="32">AD34</f>
        <v>700</v>
      </c>
      <c r="AF34" s="175"/>
      <c r="AG34" s="175"/>
      <c r="AH34" s="144" t="s">
        <v>401</v>
      </c>
      <c r="AI34" s="151">
        <v>750</v>
      </c>
      <c r="AJ34" s="151">
        <v>750</v>
      </c>
      <c r="AK34" s="151"/>
      <c r="AL34" s="151"/>
      <c r="AM34" s="151">
        <f t="shared" ref="AM34:AM35" si="33">AJ18-AM18</f>
        <v>700</v>
      </c>
      <c r="AN34" s="151">
        <f t="shared" ref="AN34:AN36" si="34">AM34</f>
        <v>700</v>
      </c>
      <c r="AO34" s="151"/>
      <c r="AP34" s="151"/>
      <c r="AQ34" s="144"/>
    </row>
    <row r="35" spans="1:43" ht="39">
      <c r="A35" s="142" t="s">
        <v>15</v>
      </c>
      <c r="B35" s="146" t="s">
        <v>296</v>
      </c>
      <c r="C35" s="144"/>
      <c r="D35" s="144" t="s">
        <v>335</v>
      </c>
      <c r="E35" s="144" t="s">
        <v>243</v>
      </c>
      <c r="F35" s="144" t="s">
        <v>236</v>
      </c>
      <c r="G35" s="174" t="s">
        <v>360</v>
      </c>
      <c r="H35" s="175">
        <v>1285</v>
      </c>
      <c r="I35" s="175">
        <v>1285</v>
      </c>
      <c r="J35" s="175"/>
      <c r="K35" s="175"/>
      <c r="L35" s="175">
        <f t="shared" si="27"/>
        <v>1185</v>
      </c>
      <c r="M35" s="175">
        <f t="shared" si="28"/>
        <v>1185</v>
      </c>
      <c r="N35" s="175"/>
      <c r="O35" s="175"/>
      <c r="P35" s="206" t="s">
        <v>360</v>
      </c>
      <c r="Q35" s="207">
        <v>1285</v>
      </c>
      <c r="R35" s="207">
        <v>1285</v>
      </c>
      <c r="S35" s="207"/>
      <c r="T35" s="207"/>
      <c r="U35" s="207">
        <f t="shared" si="29"/>
        <v>1185</v>
      </c>
      <c r="V35" s="207">
        <f t="shared" si="30"/>
        <v>1185</v>
      </c>
      <c r="W35" s="207"/>
      <c r="X35" s="207"/>
      <c r="Y35" s="174" t="s">
        <v>400</v>
      </c>
      <c r="Z35" s="175">
        <v>1285</v>
      </c>
      <c r="AA35" s="175">
        <v>1285</v>
      </c>
      <c r="AB35" s="175"/>
      <c r="AC35" s="175"/>
      <c r="AD35" s="175">
        <f t="shared" si="31"/>
        <v>1185</v>
      </c>
      <c r="AE35" s="175">
        <f t="shared" si="32"/>
        <v>1185</v>
      </c>
      <c r="AF35" s="175"/>
      <c r="AG35" s="175"/>
      <c r="AH35" s="144" t="s">
        <v>400</v>
      </c>
      <c r="AI35" s="151">
        <v>1285</v>
      </c>
      <c r="AJ35" s="151">
        <v>1285</v>
      </c>
      <c r="AK35" s="151"/>
      <c r="AL35" s="151"/>
      <c r="AM35" s="151">
        <f t="shared" si="33"/>
        <v>1185</v>
      </c>
      <c r="AN35" s="151">
        <f t="shared" si="34"/>
        <v>1185</v>
      </c>
      <c r="AO35" s="151"/>
      <c r="AP35" s="151"/>
      <c r="AQ35" s="144"/>
    </row>
    <row r="36" spans="1:43" ht="39">
      <c r="A36" s="142" t="s">
        <v>15</v>
      </c>
      <c r="B36" s="146" t="s">
        <v>310</v>
      </c>
      <c r="C36" s="144"/>
      <c r="D36" s="144" t="s">
        <v>335</v>
      </c>
      <c r="E36" s="144" t="s">
        <v>243</v>
      </c>
      <c r="F36" s="144" t="s">
        <v>236</v>
      </c>
      <c r="G36" s="174" t="s">
        <v>337</v>
      </c>
      <c r="H36" s="175">
        <v>1628</v>
      </c>
      <c r="I36" s="175">
        <v>1628</v>
      </c>
      <c r="J36" s="175"/>
      <c r="K36" s="175"/>
      <c r="L36" s="175">
        <f>I20-L20</f>
        <v>1428</v>
      </c>
      <c r="M36" s="175">
        <f t="shared" si="28"/>
        <v>1428</v>
      </c>
      <c r="N36" s="175"/>
      <c r="O36" s="175"/>
      <c r="P36" s="206" t="s">
        <v>337</v>
      </c>
      <c r="Q36" s="207">
        <v>1628</v>
      </c>
      <c r="R36" s="207">
        <v>1628</v>
      </c>
      <c r="S36" s="207"/>
      <c r="T36" s="207"/>
      <c r="U36" s="207">
        <f>R20-U20</f>
        <v>1428</v>
      </c>
      <c r="V36" s="207">
        <f t="shared" si="30"/>
        <v>1428</v>
      </c>
      <c r="W36" s="207"/>
      <c r="X36" s="207"/>
      <c r="Y36" s="174" t="s">
        <v>398</v>
      </c>
      <c r="Z36" s="175">
        <v>1628</v>
      </c>
      <c r="AA36" s="175">
        <v>1628</v>
      </c>
      <c r="AB36" s="175"/>
      <c r="AC36" s="175"/>
      <c r="AD36" s="175">
        <f>AA20-AD20</f>
        <v>1428</v>
      </c>
      <c r="AE36" s="175">
        <f t="shared" si="32"/>
        <v>1428</v>
      </c>
      <c r="AF36" s="175"/>
      <c r="AG36" s="175"/>
      <c r="AH36" s="144" t="s">
        <v>398</v>
      </c>
      <c r="AI36" s="151">
        <v>1628</v>
      </c>
      <c r="AJ36" s="151">
        <v>1628</v>
      </c>
      <c r="AK36" s="151"/>
      <c r="AL36" s="151"/>
      <c r="AM36" s="151">
        <f>AJ20-AM20</f>
        <v>1428</v>
      </c>
      <c r="AN36" s="151">
        <f t="shared" si="34"/>
        <v>1428</v>
      </c>
      <c r="AO36" s="151"/>
      <c r="AP36" s="151"/>
      <c r="AQ36" s="144"/>
    </row>
    <row r="37" spans="1:43" ht="45" customHeight="1">
      <c r="A37" s="142" t="s">
        <v>15</v>
      </c>
      <c r="B37" s="146" t="s">
        <v>311</v>
      </c>
      <c r="C37" s="144"/>
      <c r="D37" s="144" t="s">
        <v>335</v>
      </c>
      <c r="E37" s="144" t="s">
        <v>243</v>
      </c>
      <c r="F37" s="144" t="s">
        <v>236</v>
      </c>
      <c r="G37" s="174" t="s">
        <v>336</v>
      </c>
      <c r="H37" s="175">
        <v>1506.2180000000001</v>
      </c>
      <c r="I37" s="175">
        <v>1506.2180000000001</v>
      </c>
      <c r="J37" s="175"/>
      <c r="K37" s="175"/>
      <c r="L37" s="175">
        <f>M37</f>
        <v>1306</v>
      </c>
      <c r="M37" s="175">
        <v>1306</v>
      </c>
      <c r="N37" s="175"/>
      <c r="O37" s="175"/>
      <c r="P37" s="206" t="s">
        <v>336</v>
      </c>
      <c r="Q37" s="207">
        <v>1506.2180000000001</v>
      </c>
      <c r="R37" s="207">
        <v>1506.2180000000001</v>
      </c>
      <c r="S37" s="207"/>
      <c r="T37" s="207"/>
      <c r="U37" s="207">
        <f>V37</f>
        <v>1306</v>
      </c>
      <c r="V37" s="207">
        <v>1306</v>
      </c>
      <c r="W37" s="207"/>
      <c r="X37" s="207"/>
      <c r="Y37" s="174" t="s">
        <v>399</v>
      </c>
      <c r="Z37" s="175">
        <v>1506.2180000000001</v>
      </c>
      <c r="AA37" s="175">
        <v>1506.2180000000001</v>
      </c>
      <c r="AB37" s="175"/>
      <c r="AC37" s="175"/>
      <c r="AD37" s="175">
        <f>AE37</f>
        <v>1306</v>
      </c>
      <c r="AE37" s="175">
        <v>1306</v>
      </c>
      <c r="AF37" s="175"/>
      <c r="AG37" s="175"/>
      <c r="AH37" s="144" t="s">
        <v>399</v>
      </c>
      <c r="AI37" s="151">
        <v>1506.2180000000001</v>
      </c>
      <c r="AJ37" s="151">
        <v>1506.2180000000001</v>
      </c>
      <c r="AK37" s="151"/>
      <c r="AL37" s="151"/>
      <c r="AM37" s="151">
        <f>AN37</f>
        <v>1306</v>
      </c>
      <c r="AN37" s="151">
        <v>1306</v>
      </c>
      <c r="AO37" s="151"/>
      <c r="AP37" s="151"/>
      <c r="AQ37" s="144"/>
    </row>
    <row r="38" spans="1:43" ht="50.25" customHeight="1">
      <c r="A38" s="142" t="s">
        <v>15</v>
      </c>
      <c r="B38" s="146" t="s">
        <v>312</v>
      </c>
      <c r="C38" s="144"/>
      <c r="D38" s="144" t="s">
        <v>335</v>
      </c>
      <c r="E38" s="144" t="s">
        <v>243</v>
      </c>
      <c r="F38" s="144" t="s">
        <v>236</v>
      </c>
      <c r="G38" s="174" t="s">
        <v>338</v>
      </c>
      <c r="H38" s="175">
        <v>4967.05</v>
      </c>
      <c r="I38" s="175">
        <v>4967.05</v>
      </c>
      <c r="J38" s="175"/>
      <c r="K38" s="175"/>
      <c r="L38" s="175">
        <v>442</v>
      </c>
      <c r="M38" s="175">
        <v>442</v>
      </c>
      <c r="N38" s="175"/>
      <c r="O38" s="175"/>
      <c r="P38" s="206" t="s">
        <v>338</v>
      </c>
      <c r="Q38" s="207">
        <v>4967.05</v>
      </c>
      <c r="R38" s="207">
        <v>4967.05</v>
      </c>
      <c r="S38" s="207"/>
      <c r="T38" s="207"/>
      <c r="U38" s="207">
        <v>442</v>
      </c>
      <c r="V38" s="207">
        <v>442</v>
      </c>
      <c r="W38" s="207"/>
      <c r="X38" s="207"/>
      <c r="Y38" s="174" t="s">
        <v>397</v>
      </c>
      <c r="Z38" s="175">
        <v>4967.05</v>
      </c>
      <c r="AA38" s="175">
        <v>4967.05</v>
      </c>
      <c r="AB38" s="175"/>
      <c r="AC38" s="175"/>
      <c r="AD38" s="175">
        <v>442</v>
      </c>
      <c r="AE38" s="175">
        <v>442</v>
      </c>
      <c r="AF38" s="175"/>
      <c r="AG38" s="175"/>
      <c r="AH38" s="144" t="s">
        <v>397</v>
      </c>
      <c r="AI38" s="151">
        <v>4967.05</v>
      </c>
      <c r="AJ38" s="151">
        <v>4967.05</v>
      </c>
      <c r="AK38" s="151"/>
      <c r="AL38" s="151"/>
      <c r="AM38" s="151">
        <v>442</v>
      </c>
      <c r="AN38" s="151">
        <v>442</v>
      </c>
      <c r="AO38" s="151"/>
      <c r="AP38" s="151"/>
      <c r="AQ38" s="144"/>
    </row>
    <row r="39" spans="1:43" ht="39">
      <c r="A39" s="142" t="s">
        <v>15</v>
      </c>
      <c r="B39" s="146" t="s">
        <v>313</v>
      </c>
      <c r="C39" s="144"/>
      <c r="D39" s="144" t="s">
        <v>335</v>
      </c>
      <c r="E39" s="144" t="s">
        <v>243</v>
      </c>
      <c r="F39" s="144" t="s">
        <v>236</v>
      </c>
      <c r="G39" s="174" t="s">
        <v>340</v>
      </c>
      <c r="H39" s="175">
        <v>5890</v>
      </c>
      <c r="I39" s="175">
        <v>5890</v>
      </c>
      <c r="J39" s="175"/>
      <c r="K39" s="175"/>
      <c r="L39" s="175">
        <f>M39</f>
        <v>5690</v>
      </c>
      <c r="M39" s="175">
        <v>5690</v>
      </c>
      <c r="N39" s="175"/>
      <c r="O39" s="175"/>
      <c r="P39" s="206" t="s">
        <v>340</v>
      </c>
      <c r="Q39" s="207">
        <v>5890</v>
      </c>
      <c r="R39" s="207">
        <v>5890</v>
      </c>
      <c r="S39" s="207"/>
      <c r="T39" s="207"/>
      <c r="U39" s="207">
        <f>V39</f>
        <v>5690</v>
      </c>
      <c r="V39" s="207">
        <v>5690</v>
      </c>
      <c r="W39" s="207"/>
      <c r="X39" s="207"/>
      <c r="Y39" s="174" t="s">
        <v>378</v>
      </c>
      <c r="Z39" s="175">
        <v>5890</v>
      </c>
      <c r="AA39" s="175">
        <v>5890</v>
      </c>
      <c r="AB39" s="175"/>
      <c r="AC39" s="175"/>
      <c r="AD39" s="175">
        <f>AE39</f>
        <v>5690</v>
      </c>
      <c r="AE39" s="175">
        <v>5690</v>
      </c>
      <c r="AF39" s="175"/>
      <c r="AG39" s="175"/>
      <c r="AH39" s="144" t="s">
        <v>378</v>
      </c>
      <c r="AI39" s="151">
        <v>5890</v>
      </c>
      <c r="AJ39" s="151">
        <v>5890</v>
      </c>
      <c r="AK39" s="151"/>
      <c r="AL39" s="151"/>
      <c r="AM39" s="151">
        <f>AN39</f>
        <v>5690</v>
      </c>
      <c r="AN39" s="151">
        <v>5690</v>
      </c>
      <c r="AO39" s="151"/>
      <c r="AP39" s="151"/>
      <c r="AQ39" s="143"/>
    </row>
    <row r="40" spans="1:43" ht="39">
      <c r="A40" s="142" t="s">
        <v>15</v>
      </c>
      <c r="B40" s="146" t="s">
        <v>314</v>
      </c>
      <c r="C40" s="144"/>
      <c r="D40" s="144" t="s">
        <v>335</v>
      </c>
      <c r="E40" s="144" t="s">
        <v>243</v>
      </c>
      <c r="F40" s="144" t="s">
        <v>236</v>
      </c>
      <c r="G40" s="174" t="s">
        <v>340</v>
      </c>
      <c r="H40" s="175">
        <v>4842</v>
      </c>
      <c r="I40" s="175">
        <v>4842</v>
      </c>
      <c r="J40" s="175"/>
      <c r="K40" s="175"/>
      <c r="L40" s="175">
        <f>M40</f>
        <v>4642</v>
      </c>
      <c r="M40" s="175">
        <v>4642</v>
      </c>
      <c r="N40" s="175"/>
      <c r="O40" s="175"/>
      <c r="P40" s="206" t="s">
        <v>340</v>
      </c>
      <c r="Q40" s="207">
        <v>4842</v>
      </c>
      <c r="R40" s="207">
        <v>4842</v>
      </c>
      <c r="S40" s="207"/>
      <c r="T40" s="207"/>
      <c r="U40" s="207">
        <f>V40</f>
        <v>4642</v>
      </c>
      <c r="V40" s="207">
        <v>4642</v>
      </c>
      <c r="W40" s="207"/>
      <c r="X40" s="207"/>
      <c r="Y40" s="174" t="s">
        <v>377</v>
      </c>
      <c r="Z40" s="175">
        <v>4842</v>
      </c>
      <c r="AA40" s="175">
        <v>4842</v>
      </c>
      <c r="AB40" s="175"/>
      <c r="AC40" s="175"/>
      <c r="AD40" s="175">
        <f>AE40</f>
        <v>4642</v>
      </c>
      <c r="AE40" s="175">
        <v>4642</v>
      </c>
      <c r="AF40" s="175"/>
      <c r="AG40" s="175"/>
      <c r="AH40" s="144" t="s">
        <v>377</v>
      </c>
      <c r="AI40" s="151">
        <v>4842</v>
      </c>
      <c r="AJ40" s="151">
        <v>4842</v>
      </c>
      <c r="AK40" s="151"/>
      <c r="AL40" s="151"/>
      <c r="AM40" s="151">
        <f>AN40</f>
        <v>4642</v>
      </c>
      <c r="AN40" s="151">
        <v>4642</v>
      </c>
      <c r="AO40" s="151"/>
      <c r="AP40" s="151"/>
      <c r="AQ40" s="143"/>
    </row>
    <row r="41" spans="1:43" ht="39">
      <c r="A41" s="142" t="s">
        <v>15</v>
      </c>
      <c r="B41" s="146" t="s">
        <v>315</v>
      </c>
      <c r="C41" s="144"/>
      <c r="D41" s="144" t="s">
        <v>335</v>
      </c>
      <c r="E41" s="144" t="s">
        <v>243</v>
      </c>
      <c r="F41" s="144" t="s">
        <v>236</v>
      </c>
      <c r="G41" s="174" t="s">
        <v>340</v>
      </c>
      <c r="H41" s="175">
        <v>6851</v>
      </c>
      <c r="I41" s="175">
        <v>6851</v>
      </c>
      <c r="J41" s="175"/>
      <c r="K41" s="175"/>
      <c r="L41" s="175">
        <f t="shared" ref="L41:L47" si="35">I25-L25</f>
        <v>6651</v>
      </c>
      <c r="M41" s="175">
        <f t="shared" si="28"/>
        <v>6651</v>
      </c>
      <c r="N41" s="175"/>
      <c r="O41" s="175"/>
      <c r="P41" s="206" t="s">
        <v>340</v>
      </c>
      <c r="Q41" s="207">
        <v>6851</v>
      </c>
      <c r="R41" s="207">
        <v>6851</v>
      </c>
      <c r="S41" s="207"/>
      <c r="T41" s="207"/>
      <c r="U41" s="207">
        <f t="shared" ref="U41:U47" si="36">R25-U25</f>
        <v>6651</v>
      </c>
      <c r="V41" s="207">
        <f t="shared" ref="V41:V47" si="37">U41</f>
        <v>6651</v>
      </c>
      <c r="W41" s="207"/>
      <c r="X41" s="207"/>
      <c r="Y41" s="174" t="s">
        <v>379</v>
      </c>
      <c r="Z41" s="175">
        <v>6851</v>
      </c>
      <c r="AA41" s="175">
        <v>6851</v>
      </c>
      <c r="AB41" s="175"/>
      <c r="AC41" s="175"/>
      <c r="AD41" s="175">
        <f t="shared" ref="AD41:AD47" si="38">AA25-AD25</f>
        <v>6651</v>
      </c>
      <c r="AE41" s="175">
        <f t="shared" ref="AE41:AE47" si="39">AD41</f>
        <v>6651</v>
      </c>
      <c r="AF41" s="175"/>
      <c r="AG41" s="175"/>
      <c r="AH41" s="144" t="s">
        <v>379</v>
      </c>
      <c r="AI41" s="151">
        <v>6851</v>
      </c>
      <c r="AJ41" s="151">
        <v>6851</v>
      </c>
      <c r="AK41" s="151"/>
      <c r="AL41" s="151"/>
      <c r="AM41" s="151">
        <f t="shared" ref="AM41:AM47" si="40">AJ25-AM25</f>
        <v>6651</v>
      </c>
      <c r="AN41" s="151">
        <f t="shared" ref="AN41:AN47" si="41">AM41</f>
        <v>6651</v>
      </c>
      <c r="AO41" s="151"/>
      <c r="AP41" s="151"/>
      <c r="AQ41" s="144"/>
    </row>
    <row r="42" spans="1:43" ht="39">
      <c r="A42" s="142" t="s">
        <v>15</v>
      </c>
      <c r="B42" s="146" t="s">
        <v>316</v>
      </c>
      <c r="C42" s="144"/>
      <c r="D42" s="144" t="s">
        <v>335</v>
      </c>
      <c r="E42" s="144" t="s">
        <v>243</v>
      </c>
      <c r="F42" s="144" t="s">
        <v>236</v>
      </c>
      <c r="G42" s="174" t="s">
        <v>340</v>
      </c>
      <c r="H42" s="175">
        <v>3808</v>
      </c>
      <c r="I42" s="175">
        <v>3808</v>
      </c>
      <c r="J42" s="175"/>
      <c r="K42" s="175"/>
      <c r="L42" s="175">
        <f t="shared" si="35"/>
        <v>3608</v>
      </c>
      <c r="M42" s="175">
        <f t="shared" si="28"/>
        <v>3608</v>
      </c>
      <c r="N42" s="175"/>
      <c r="O42" s="175"/>
      <c r="P42" s="206" t="s">
        <v>340</v>
      </c>
      <c r="Q42" s="207">
        <v>3808</v>
      </c>
      <c r="R42" s="207">
        <v>3808</v>
      </c>
      <c r="S42" s="207"/>
      <c r="T42" s="207"/>
      <c r="U42" s="207">
        <f t="shared" si="36"/>
        <v>3608</v>
      </c>
      <c r="V42" s="207">
        <f t="shared" si="37"/>
        <v>3608</v>
      </c>
      <c r="W42" s="207"/>
      <c r="X42" s="207"/>
      <c r="Y42" s="174" t="s">
        <v>380</v>
      </c>
      <c r="Z42" s="175">
        <v>3808</v>
      </c>
      <c r="AA42" s="175">
        <v>3808</v>
      </c>
      <c r="AB42" s="175"/>
      <c r="AC42" s="175"/>
      <c r="AD42" s="175">
        <f t="shared" si="38"/>
        <v>3608</v>
      </c>
      <c r="AE42" s="175">
        <f t="shared" si="39"/>
        <v>3608</v>
      </c>
      <c r="AF42" s="175"/>
      <c r="AG42" s="175"/>
      <c r="AH42" s="144" t="s">
        <v>380</v>
      </c>
      <c r="AI42" s="151">
        <v>3808</v>
      </c>
      <c r="AJ42" s="151">
        <v>3808</v>
      </c>
      <c r="AK42" s="151"/>
      <c r="AL42" s="151"/>
      <c r="AM42" s="151">
        <f t="shared" si="40"/>
        <v>3608</v>
      </c>
      <c r="AN42" s="151">
        <f t="shared" si="41"/>
        <v>3608</v>
      </c>
      <c r="AO42" s="151"/>
      <c r="AP42" s="151"/>
      <c r="AQ42" s="144"/>
    </row>
    <row r="43" spans="1:43" ht="39">
      <c r="A43" s="142" t="s">
        <v>15</v>
      </c>
      <c r="B43" s="146" t="s">
        <v>317</v>
      </c>
      <c r="C43" s="144"/>
      <c r="D43" s="144" t="s">
        <v>335</v>
      </c>
      <c r="E43" s="144" t="s">
        <v>243</v>
      </c>
      <c r="F43" s="144" t="s">
        <v>236</v>
      </c>
      <c r="G43" s="174" t="s">
        <v>340</v>
      </c>
      <c r="H43" s="175">
        <v>5957</v>
      </c>
      <c r="I43" s="175">
        <v>5957</v>
      </c>
      <c r="J43" s="175"/>
      <c r="K43" s="175"/>
      <c r="L43" s="175">
        <f t="shared" si="35"/>
        <v>5757</v>
      </c>
      <c r="M43" s="175">
        <f t="shared" si="28"/>
        <v>5757</v>
      </c>
      <c r="N43" s="175"/>
      <c r="O43" s="175"/>
      <c r="P43" s="206" t="s">
        <v>340</v>
      </c>
      <c r="Q43" s="207">
        <v>5957</v>
      </c>
      <c r="R43" s="207">
        <v>5957</v>
      </c>
      <c r="S43" s="207"/>
      <c r="T43" s="207"/>
      <c r="U43" s="207">
        <f t="shared" si="36"/>
        <v>5757</v>
      </c>
      <c r="V43" s="207">
        <f t="shared" si="37"/>
        <v>5757</v>
      </c>
      <c r="W43" s="207"/>
      <c r="X43" s="207"/>
      <c r="Y43" s="174" t="s">
        <v>381</v>
      </c>
      <c r="Z43" s="175">
        <v>5957</v>
      </c>
      <c r="AA43" s="175">
        <v>5957</v>
      </c>
      <c r="AB43" s="175"/>
      <c r="AC43" s="175"/>
      <c r="AD43" s="175">
        <f t="shared" si="38"/>
        <v>5757</v>
      </c>
      <c r="AE43" s="175">
        <f t="shared" si="39"/>
        <v>5757</v>
      </c>
      <c r="AF43" s="175"/>
      <c r="AG43" s="175"/>
      <c r="AH43" s="144" t="s">
        <v>381</v>
      </c>
      <c r="AI43" s="151">
        <v>5957</v>
      </c>
      <c r="AJ43" s="151">
        <v>5957</v>
      </c>
      <c r="AK43" s="151"/>
      <c r="AL43" s="151"/>
      <c r="AM43" s="151">
        <f t="shared" si="40"/>
        <v>5757</v>
      </c>
      <c r="AN43" s="151">
        <f t="shared" si="41"/>
        <v>5757</v>
      </c>
      <c r="AO43" s="151"/>
      <c r="AP43" s="151"/>
      <c r="AQ43" s="144"/>
    </row>
    <row r="44" spans="1:43" ht="39">
      <c r="A44" s="142" t="s">
        <v>15</v>
      </c>
      <c r="B44" s="146" t="s">
        <v>318</v>
      </c>
      <c r="C44" s="144"/>
      <c r="D44" s="144" t="s">
        <v>335</v>
      </c>
      <c r="E44" s="144" t="s">
        <v>243</v>
      </c>
      <c r="F44" s="144" t="s">
        <v>236</v>
      </c>
      <c r="G44" s="174" t="s">
        <v>340</v>
      </c>
      <c r="H44" s="175">
        <v>4230</v>
      </c>
      <c r="I44" s="175">
        <v>4230</v>
      </c>
      <c r="J44" s="175"/>
      <c r="K44" s="175"/>
      <c r="L44" s="175">
        <f t="shared" si="35"/>
        <v>4030</v>
      </c>
      <c r="M44" s="175">
        <f t="shared" si="28"/>
        <v>4030</v>
      </c>
      <c r="N44" s="175"/>
      <c r="O44" s="175"/>
      <c r="P44" s="206" t="s">
        <v>340</v>
      </c>
      <c r="Q44" s="207">
        <v>4230</v>
      </c>
      <c r="R44" s="207">
        <v>4230</v>
      </c>
      <c r="S44" s="207"/>
      <c r="T44" s="207"/>
      <c r="U44" s="207">
        <f t="shared" si="36"/>
        <v>4030</v>
      </c>
      <c r="V44" s="207">
        <f t="shared" si="37"/>
        <v>4030</v>
      </c>
      <c r="W44" s="207"/>
      <c r="X44" s="207"/>
      <c r="Y44" s="174" t="s">
        <v>396</v>
      </c>
      <c r="Z44" s="175">
        <v>4230</v>
      </c>
      <c r="AA44" s="175">
        <v>4230</v>
      </c>
      <c r="AB44" s="175"/>
      <c r="AC44" s="175"/>
      <c r="AD44" s="175">
        <f t="shared" si="38"/>
        <v>4030</v>
      </c>
      <c r="AE44" s="175">
        <f t="shared" si="39"/>
        <v>4030</v>
      </c>
      <c r="AF44" s="175"/>
      <c r="AG44" s="175"/>
      <c r="AH44" s="144" t="s">
        <v>396</v>
      </c>
      <c r="AI44" s="151">
        <v>4230</v>
      </c>
      <c r="AJ44" s="151">
        <v>4230</v>
      </c>
      <c r="AK44" s="151"/>
      <c r="AL44" s="151"/>
      <c r="AM44" s="151">
        <f t="shared" si="40"/>
        <v>4030</v>
      </c>
      <c r="AN44" s="151">
        <f t="shared" si="41"/>
        <v>4030</v>
      </c>
      <c r="AO44" s="151"/>
      <c r="AP44" s="151"/>
      <c r="AQ44" s="144"/>
    </row>
    <row r="45" spans="1:43" ht="39">
      <c r="A45" s="142" t="s">
        <v>15</v>
      </c>
      <c r="B45" s="146" t="s">
        <v>319</v>
      </c>
      <c r="C45" s="144"/>
      <c r="D45" s="144" t="s">
        <v>335</v>
      </c>
      <c r="E45" s="144" t="s">
        <v>243</v>
      </c>
      <c r="F45" s="144" t="s">
        <v>236</v>
      </c>
      <c r="G45" s="174" t="s">
        <v>340</v>
      </c>
      <c r="H45" s="175">
        <v>1968</v>
      </c>
      <c r="I45" s="175">
        <v>1968</v>
      </c>
      <c r="J45" s="175"/>
      <c r="K45" s="175"/>
      <c r="L45" s="175">
        <f t="shared" si="35"/>
        <v>1768</v>
      </c>
      <c r="M45" s="175">
        <f t="shared" si="28"/>
        <v>1768</v>
      </c>
      <c r="N45" s="175"/>
      <c r="O45" s="175"/>
      <c r="P45" s="206" t="s">
        <v>340</v>
      </c>
      <c r="Q45" s="207">
        <v>1968</v>
      </c>
      <c r="R45" s="207">
        <v>1968</v>
      </c>
      <c r="S45" s="207"/>
      <c r="T45" s="207"/>
      <c r="U45" s="207">
        <f t="shared" si="36"/>
        <v>1768</v>
      </c>
      <c r="V45" s="207">
        <f t="shared" si="37"/>
        <v>1768</v>
      </c>
      <c r="W45" s="207"/>
      <c r="X45" s="207"/>
      <c r="Y45" s="174" t="s">
        <v>395</v>
      </c>
      <c r="Z45" s="175">
        <v>1968</v>
      </c>
      <c r="AA45" s="175">
        <v>1968</v>
      </c>
      <c r="AB45" s="175"/>
      <c r="AC45" s="175"/>
      <c r="AD45" s="175">
        <f t="shared" si="38"/>
        <v>1768</v>
      </c>
      <c r="AE45" s="175">
        <f t="shared" si="39"/>
        <v>1768</v>
      </c>
      <c r="AF45" s="175"/>
      <c r="AG45" s="175"/>
      <c r="AH45" s="144" t="s">
        <v>395</v>
      </c>
      <c r="AI45" s="151">
        <v>1968</v>
      </c>
      <c r="AJ45" s="151">
        <v>1968</v>
      </c>
      <c r="AK45" s="151"/>
      <c r="AL45" s="151"/>
      <c r="AM45" s="151">
        <f t="shared" si="40"/>
        <v>1768</v>
      </c>
      <c r="AN45" s="151">
        <f t="shared" si="41"/>
        <v>1768</v>
      </c>
      <c r="AO45" s="151"/>
      <c r="AP45" s="151"/>
      <c r="AQ45" s="144"/>
    </row>
    <row r="46" spans="1:43" ht="39">
      <c r="A46" s="142" t="s">
        <v>15</v>
      </c>
      <c r="B46" s="146" t="s">
        <v>332</v>
      </c>
      <c r="C46" s="144"/>
      <c r="D46" s="144" t="s">
        <v>335</v>
      </c>
      <c r="E46" s="144" t="s">
        <v>243</v>
      </c>
      <c r="F46" s="144" t="s">
        <v>236</v>
      </c>
      <c r="G46" s="174" t="s">
        <v>340</v>
      </c>
      <c r="H46" s="175">
        <v>1968</v>
      </c>
      <c r="I46" s="175">
        <v>1968</v>
      </c>
      <c r="J46" s="175"/>
      <c r="K46" s="175"/>
      <c r="L46" s="175">
        <f t="shared" si="35"/>
        <v>1768</v>
      </c>
      <c r="M46" s="175">
        <f t="shared" si="28"/>
        <v>1768</v>
      </c>
      <c r="N46" s="175"/>
      <c r="O46" s="175"/>
      <c r="P46" s="206" t="s">
        <v>340</v>
      </c>
      <c r="Q46" s="207">
        <v>1968</v>
      </c>
      <c r="R46" s="207">
        <v>1968</v>
      </c>
      <c r="S46" s="207"/>
      <c r="T46" s="207"/>
      <c r="U46" s="207">
        <f t="shared" si="36"/>
        <v>1768</v>
      </c>
      <c r="V46" s="207">
        <f t="shared" si="37"/>
        <v>1768</v>
      </c>
      <c r="W46" s="207"/>
      <c r="X46" s="207"/>
      <c r="Y46" s="174" t="s">
        <v>382</v>
      </c>
      <c r="Z46" s="175">
        <v>1968</v>
      </c>
      <c r="AA46" s="175">
        <v>1968</v>
      </c>
      <c r="AB46" s="175"/>
      <c r="AC46" s="175"/>
      <c r="AD46" s="175">
        <f t="shared" si="38"/>
        <v>1768</v>
      </c>
      <c r="AE46" s="175">
        <f t="shared" si="39"/>
        <v>1768</v>
      </c>
      <c r="AF46" s="175"/>
      <c r="AG46" s="175"/>
      <c r="AH46" s="144" t="s">
        <v>382</v>
      </c>
      <c r="AI46" s="151">
        <v>1968</v>
      </c>
      <c r="AJ46" s="151">
        <v>1968</v>
      </c>
      <c r="AK46" s="151"/>
      <c r="AL46" s="151"/>
      <c r="AM46" s="151">
        <f t="shared" si="40"/>
        <v>1768</v>
      </c>
      <c r="AN46" s="151">
        <f t="shared" si="41"/>
        <v>1768</v>
      </c>
      <c r="AO46" s="151"/>
      <c r="AP46" s="151"/>
      <c r="AQ46" s="144"/>
    </row>
    <row r="47" spans="1:43" ht="39">
      <c r="A47" s="142" t="s">
        <v>15</v>
      </c>
      <c r="B47" s="146" t="s">
        <v>320</v>
      </c>
      <c r="C47" s="144"/>
      <c r="D47" s="144" t="s">
        <v>335</v>
      </c>
      <c r="E47" s="144" t="s">
        <v>243</v>
      </c>
      <c r="F47" s="144" t="s">
        <v>236</v>
      </c>
      <c r="G47" s="174" t="s">
        <v>340</v>
      </c>
      <c r="H47" s="175">
        <v>1968</v>
      </c>
      <c r="I47" s="175">
        <v>1968</v>
      </c>
      <c r="J47" s="175"/>
      <c r="K47" s="175"/>
      <c r="L47" s="175">
        <f t="shared" si="35"/>
        <v>1768</v>
      </c>
      <c r="M47" s="175">
        <f t="shared" si="28"/>
        <v>1768</v>
      </c>
      <c r="N47" s="175"/>
      <c r="O47" s="175"/>
      <c r="P47" s="206" t="s">
        <v>340</v>
      </c>
      <c r="Q47" s="207">
        <v>1968</v>
      </c>
      <c r="R47" s="207">
        <v>1968</v>
      </c>
      <c r="S47" s="207"/>
      <c r="T47" s="207"/>
      <c r="U47" s="207">
        <f t="shared" si="36"/>
        <v>1768</v>
      </c>
      <c r="V47" s="207">
        <f t="shared" si="37"/>
        <v>1768</v>
      </c>
      <c r="W47" s="207"/>
      <c r="X47" s="207"/>
      <c r="Y47" s="174" t="s">
        <v>383</v>
      </c>
      <c r="Z47" s="175">
        <v>1968</v>
      </c>
      <c r="AA47" s="175">
        <v>1968</v>
      </c>
      <c r="AB47" s="175"/>
      <c r="AC47" s="175"/>
      <c r="AD47" s="175">
        <f t="shared" si="38"/>
        <v>1768</v>
      </c>
      <c r="AE47" s="175">
        <f t="shared" si="39"/>
        <v>1768</v>
      </c>
      <c r="AF47" s="175"/>
      <c r="AG47" s="175"/>
      <c r="AH47" s="144" t="s">
        <v>383</v>
      </c>
      <c r="AI47" s="151">
        <v>1968</v>
      </c>
      <c r="AJ47" s="151">
        <v>1968</v>
      </c>
      <c r="AK47" s="151"/>
      <c r="AL47" s="151"/>
      <c r="AM47" s="151">
        <f t="shared" si="40"/>
        <v>1768</v>
      </c>
      <c r="AN47" s="151">
        <f t="shared" si="41"/>
        <v>1768</v>
      </c>
      <c r="AO47" s="151"/>
      <c r="AP47" s="151"/>
      <c r="AQ47" s="144"/>
    </row>
    <row r="48" spans="1:43" s="158" customFormat="1" ht="35.25" customHeight="1">
      <c r="A48" s="155" t="s">
        <v>20</v>
      </c>
      <c r="B48" s="156" t="s">
        <v>322</v>
      </c>
      <c r="C48" s="155"/>
      <c r="D48" s="155"/>
      <c r="E48" s="155"/>
      <c r="F48" s="155"/>
      <c r="G48" s="194"/>
      <c r="H48" s="195"/>
      <c r="I48" s="195"/>
      <c r="J48" s="195"/>
      <c r="K48" s="195"/>
      <c r="L48" s="195">
        <f t="shared" ref="L48:O48" si="42">L49+L52</f>
        <v>13160</v>
      </c>
      <c r="M48" s="195">
        <f t="shared" si="42"/>
        <v>13160</v>
      </c>
      <c r="N48" s="195">
        <f t="shared" si="42"/>
        <v>0</v>
      </c>
      <c r="O48" s="195">
        <f t="shared" si="42"/>
        <v>0</v>
      </c>
      <c r="P48" s="208"/>
      <c r="Q48" s="209"/>
      <c r="R48" s="209"/>
      <c r="S48" s="209"/>
      <c r="T48" s="209"/>
      <c r="U48" s="209">
        <f t="shared" ref="U48:X48" si="43">U49+U52</f>
        <v>13160</v>
      </c>
      <c r="V48" s="209">
        <f t="shared" si="43"/>
        <v>13160</v>
      </c>
      <c r="W48" s="209">
        <f t="shared" si="43"/>
        <v>0</v>
      </c>
      <c r="X48" s="209">
        <f t="shared" si="43"/>
        <v>0</v>
      </c>
      <c r="Y48" s="194"/>
      <c r="Z48" s="195"/>
      <c r="AA48" s="195"/>
      <c r="AB48" s="195"/>
      <c r="AC48" s="195"/>
      <c r="AD48" s="195">
        <f t="shared" ref="AD48:AG48" si="44">AD49+AD52</f>
        <v>13160</v>
      </c>
      <c r="AE48" s="195">
        <f>AE49+AE52</f>
        <v>13160</v>
      </c>
      <c r="AF48" s="195">
        <f t="shared" si="44"/>
        <v>0</v>
      </c>
      <c r="AG48" s="195">
        <f t="shared" si="44"/>
        <v>0</v>
      </c>
      <c r="AH48" s="155"/>
      <c r="AI48" s="242"/>
      <c r="AJ48" s="242"/>
      <c r="AK48" s="242"/>
      <c r="AL48" s="242"/>
      <c r="AM48" s="242">
        <f t="shared" ref="AM48" si="45">AM49+AM52</f>
        <v>13160</v>
      </c>
      <c r="AN48" s="242">
        <f>AN49+AN52</f>
        <v>13160</v>
      </c>
      <c r="AO48" s="242">
        <f t="shared" ref="AO48:AP48" si="46">AO49+AO52</f>
        <v>0</v>
      </c>
      <c r="AP48" s="242">
        <f t="shared" si="46"/>
        <v>0</v>
      </c>
      <c r="AQ48" s="157"/>
    </row>
    <row r="49" spans="1:43" ht="22" customHeight="1">
      <c r="A49" s="189">
        <v>1</v>
      </c>
      <c r="B49" s="189" t="s">
        <v>45</v>
      </c>
      <c r="C49" s="189"/>
      <c r="D49" s="189"/>
      <c r="E49" s="153"/>
      <c r="F49" s="153"/>
      <c r="G49" s="193"/>
      <c r="H49" s="192"/>
      <c r="I49" s="192"/>
      <c r="J49" s="192"/>
      <c r="K49" s="192"/>
      <c r="L49" s="192">
        <f>SUM(L50:L51)</f>
        <v>1000</v>
      </c>
      <c r="M49" s="192">
        <f t="shared" ref="M49:O49" si="47">SUM(M50:M51)</f>
        <v>1000</v>
      </c>
      <c r="N49" s="192">
        <f t="shared" si="47"/>
        <v>0</v>
      </c>
      <c r="O49" s="192">
        <f t="shared" si="47"/>
        <v>0</v>
      </c>
      <c r="P49" s="205"/>
      <c r="Q49" s="204"/>
      <c r="R49" s="204"/>
      <c r="S49" s="204"/>
      <c r="T49" s="204"/>
      <c r="U49" s="204">
        <f>SUM(U50:U51)</f>
        <v>1000</v>
      </c>
      <c r="V49" s="204">
        <f t="shared" ref="V49:X49" si="48">SUM(V50:V51)</f>
        <v>1000</v>
      </c>
      <c r="W49" s="204">
        <f t="shared" si="48"/>
        <v>0</v>
      </c>
      <c r="X49" s="204">
        <f t="shared" si="48"/>
        <v>0</v>
      </c>
      <c r="Y49" s="193"/>
      <c r="Z49" s="192"/>
      <c r="AA49" s="192"/>
      <c r="AB49" s="192"/>
      <c r="AC49" s="192"/>
      <c r="AD49" s="192">
        <f>SUM(AD50:AD51)</f>
        <v>1000</v>
      </c>
      <c r="AE49" s="192">
        <f>SUM(AE50:AE51)</f>
        <v>1000</v>
      </c>
      <c r="AF49" s="192">
        <f t="shared" ref="AF49:AG49" si="49">SUM(AF50:AF51)</f>
        <v>0</v>
      </c>
      <c r="AG49" s="192">
        <f t="shared" si="49"/>
        <v>0</v>
      </c>
      <c r="AH49" s="153"/>
      <c r="AI49" s="152"/>
      <c r="AJ49" s="152"/>
      <c r="AK49" s="152"/>
      <c r="AL49" s="152"/>
      <c r="AM49" s="152">
        <f>SUM(AM50:AM51)</f>
        <v>1000</v>
      </c>
      <c r="AN49" s="152">
        <f>SUM(AN50:AN51)</f>
        <v>1000</v>
      </c>
      <c r="AO49" s="152">
        <f t="shared" ref="AO49:AP49" si="50">SUM(AO50:AO51)</f>
        <v>0</v>
      </c>
      <c r="AP49" s="152">
        <f t="shared" si="50"/>
        <v>0</v>
      </c>
      <c r="AQ49" s="189"/>
    </row>
    <row r="50" spans="1:43" ht="39">
      <c r="A50" s="142" t="s">
        <v>15</v>
      </c>
      <c r="B50" s="145" t="s">
        <v>300</v>
      </c>
      <c r="C50" s="144"/>
      <c r="D50" s="144" t="s">
        <v>335</v>
      </c>
      <c r="E50" s="159" t="s">
        <v>349</v>
      </c>
      <c r="F50" s="159"/>
      <c r="G50" s="176" t="s">
        <v>340</v>
      </c>
      <c r="H50" s="175">
        <v>8000</v>
      </c>
      <c r="I50" s="175">
        <v>8000</v>
      </c>
      <c r="J50" s="175"/>
      <c r="K50" s="175"/>
      <c r="L50" s="175">
        <v>500</v>
      </c>
      <c r="M50" s="175">
        <v>500</v>
      </c>
      <c r="N50" s="175"/>
      <c r="O50" s="175"/>
      <c r="P50" s="210" t="s">
        <v>340</v>
      </c>
      <c r="Q50" s="207">
        <v>8000</v>
      </c>
      <c r="R50" s="207">
        <v>8000</v>
      </c>
      <c r="S50" s="207"/>
      <c r="T50" s="207"/>
      <c r="U50" s="207">
        <v>500</v>
      </c>
      <c r="V50" s="207">
        <v>500</v>
      </c>
      <c r="W50" s="207"/>
      <c r="X50" s="207"/>
      <c r="Y50" s="176" t="s">
        <v>384</v>
      </c>
      <c r="Z50" s="175">
        <v>8000</v>
      </c>
      <c r="AA50" s="175">
        <v>8000</v>
      </c>
      <c r="AB50" s="175"/>
      <c r="AC50" s="175"/>
      <c r="AD50" s="175">
        <v>500</v>
      </c>
      <c r="AE50" s="175">
        <v>500</v>
      </c>
      <c r="AF50" s="175"/>
      <c r="AG50" s="175"/>
      <c r="AH50" s="159" t="s">
        <v>384</v>
      </c>
      <c r="AI50" s="151">
        <v>8000</v>
      </c>
      <c r="AJ50" s="151">
        <v>8000</v>
      </c>
      <c r="AK50" s="151"/>
      <c r="AL50" s="151"/>
      <c r="AM50" s="151">
        <v>500</v>
      </c>
      <c r="AN50" s="151">
        <v>500</v>
      </c>
      <c r="AO50" s="151"/>
      <c r="AP50" s="151"/>
      <c r="AQ50" s="144"/>
    </row>
    <row r="51" spans="1:43" ht="39">
      <c r="A51" s="142" t="s">
        <v>15</v>
      </c>
      <c r="B51" s="145" t="s">
        <v>301</v>
      </c>
      <c r="C51" s="144"/>
      <c r="D51" s="144" t="s">
        <v>335</v>
      </c>
      <c r="E51" s="159" t="s">
        <v>237</v>
      </c>
      <c r="F51" s="159"/>
      <c r="G51" s="176" t="s">
        <v>340</v>
      </c>
      <c r="H51" s="175">
        <f>I51</f>
        <v>5160</v>
      </c>
      <c r="I51" s="175">
        <v>5160</v>
      </c>
      <c r="J51" s="175"/>
      <c r="K51" s="175"/>
      <c r="L51" s="175">
        <v>500</v>
      </c>
      <c r="M51" s="175">
        <v>500</v>
      </c>
      <c r="N51" s="175"/>
      <c r="O51" s="175"/>
      <c r="P51" s="210" t="s">
        <v>340</v>
      </c>
      <c r="Q51" s="207">
        <f>R51</f>
        <v>5160</v>
      </c>
      <c r="R51" s="207">
        <v>5160</v>
      </c>
      <c r="S51" s="207"/>
      <c r="T51" s="207"/>
      <c r="U51" s="207">
        <v>500</v>
      </c>
      <c r="V51" s="207">
        <v>500</v>
      </c>
      <c r="W51" s="207"/>
      <c r="X51" s="207"/>
      <c r="Y51" s="176" t="s">
        <v>385</v>
      </c>
      <c r="Z51" s="175">
        <f>AA51</f>
        <v>5160</v>
      </c>
      <c r="AA51" s="175">
        <v>5160</v>
      </c>
      <c r="AB51" s="175"/>
      <c r="AC51" s="175"/>
      <c r="AD51" s="175">
        <v>500</v>
      </c>
      <c r="AE51" s="175">
        <v>500</v>
      </c>
      <c r="AF51" s="175"/>
      <c r="AG51" s="175"/>
      <c r="AH51" s="159" t="s">
        <v>385</v>
      </c>
      <c r="AI51" s="151">
        <f>AJ51</f>
        <v>5160</v>
      </c>
      <c r="AJ51" s="151">
        <v>5160</v>
      </c>
      <c r="AK51" s="151"/>
      <c r="AL51" s="151"/>
      <c r="AM51" s="151">
        <v>500</v>
      </c>
      <c r="AN51" s="151">
        <v>500</v>
      </c>
      <c r="AO51" s="151"/>
      <c r="AP51" s="151"/>
      <c r="AQ51" s="144"/>
    </row>
    <row r="52" spans="1:43" s="147" customFormat="1" ht="22.5" customHeight="1">
      <c r="A52" s="189">
        <v>2</v>
      </c>
      <c r="B52" s="189" t="s">
        <v>46</v>
      </c>
      <c r="C52" s="189"/>
      <c r="D52" s="189"/>
      <c r="E52" s="189"/>
      <c r="F52" s="189"/>
      <c r="G52" s="198"/>
      <c r="H52" s="192"/>
      <c r="I52" s="192"/>
      <c r="J52" s="192">
        <f t="shared" ref="J52:K52" si="51">SUM(J53:J54)</f>
        <v>0</v>
      </c>
      <c r="K52" s="192">
        <f t="shared" si="51"/>
        <v>0</v>
      </c>
      <c r="L52" s="192">
        <f>SUM(L53:L54)</f>
        <v>12160</v>
      </c>
      <c r="M52" s="192">
        <f t="shared" ref="M52:O52" si="52">SUM(M53:M54)</f>
        <v>12160</v>
      </c>
      <c r="N52" s="192">
        <f t="shared" si="52"/>
        <v>0</v>
      </c>
      <c r="O52" s="192">
        <f t="shared" si="52"/>
        <v>0</v>
      </c>
      <c r="P52" s="203"/>
      <c r="Q52" s="204"/>
      <c r="R52" s="204"/>
      <c r="S52" s="204">
        <f t="shared" ref="S52:T52" si="53">SUM(S53:S54)</f>
        <v>0</v>
      </c>
      <c r="T52" s="204">
        <f t="shared" si="53"/>
        <v>0</v>
      </c>
      <c r="U52" s="204">
        <f>SUM(U53:U54)</f>
        <v>12160</v>
      </c>
      <c r="V52" s="204">
        <f t="shared" ref="V52:X52" si="54">SUM(V53:V54)</f>
        <v>12160</v>
      </c>
      <c r="W52" s="204">
        <f t="shared" si="54"/>
        <v>0</v>
      </c>
      <c r="X52" s="204">
        <f t="shared" si="54"/>
        <v>0</v>
      </c>
      <c r="Y52" s="241"/>
      <c r="Z52" s="192"/>
      <c r="AA52" s="192"/>
      <c r="AB52" s="192">
        <f t="shared" ref="AB52:AD52" si="55">SUM(AB53:AB54)</f>
        <v>0</v>
      </c>
      <c r="AC52" s="192">
        <f t="shared" si="55"/>
        <v>0</v>
      </c>
      <c r="AD52" s="192">
        <f t="shared" si="55"/>
        <v>12160</v>
      </c>
      <c r="AE52" s="192">
        <f>SUM(AE53:AE54)</f>
        <v>12160</v>
      </c>
      <c r="AF52" s="192">
        <f t="shared" ref="AF52:AG52" si="56">SUM(AF53:AF54)</f>
        <v>0</v>
      </c>
      <c r="AG52" s="192">
        <f t="shared" si="56"/>
        <v>0</v>
      </c>
      <c r="AH52" s="202"/>
      <c r="AI52" s="152"/>
      <c r="AJ52" s="152"/>
      <c r="AK52" s="152">
        <f t="shared" ref="AK52:AM52" si="57">SUM(AK53:AK54)</f>
        <v>0</v>
      </c>
      <c r="AL52" s="152">
        <f t="shared" si="57"/>
        <v>0</v>
      </c>
      <c r="AM52" s="152">
        <f t="shared" si="57"/>
        <v>12160</v>
      </c>
      <c r="AN52" s="152">
        <f>SUM(AN53:AN54)</f>
        <v>12160</v>
      </c>
      <c r="AO52" s="152">
        <f t="shared" ref="AO52:AP52" si="58">SUM(AO53:AO54)</f>
        <v>0</v>
      </c>
      <c r="AP52" s="152">
        <f t="shared" si="58"/>
        <v>0</v>
      </c>
      <c r="AQ52" s="189"/>
    </row>
    <row r="53" spans="1:43" ht="39">
      <c r="A53" s="142" t="s">
        <v>15</v>
      </c>
      <c r="B53" s="145" t="s">
        <v>300</v>
      </c>
      <c r="C53" s="144"/>
      <c r="D53" s="144" t="s">
        <v>335</v>
      </c>
      <c r="E53" s="159" t="s">
        <v>349</v>
      </c>
      <c r="F53" s="159"/>
      <c r="G53" s="176" t="s">
        <v>340</v>
      </c>
      <c r="H53" s="175">
        <v>8000</v>
      </c>
      <c r="I53" s="175">
        <v>8000</v>
      </c>
      <c r="J53" s="175"/>
      <c r="K53" s="175"/>
      <c r="L53" s="175">
        <f>I50-L50</f>
        <v>7500</v>
      </c>
      <c r="M53" s="175">
        <f>L53</f>
        <v>7500</v>
      </c>
      <c r="N53" s="175"/>
      <c r="O53" s="175"/>
      <c r="P53" s="210" t="s">
        <v>340</v>
      </c>
      <c r="Q53" s="207">
        <v>8000</v>
      </c>
      <c r="R53" s="207">
        <v>8000</v>
      </c>
      <c r="S53" s="207"/>
      <c r="T53" s="207"/>
      <c r="U53" s="207">
        <f>R50-U50</f>
        <v>7500</v>
      </c>
      <c r="V53" s="207">
        <f>U53</f>
        <v>7500</v>
      </c>
      <c r="W53" s="207"/>
      <c r="X53" s="207"/>
      <c r="Y53" s="176" t="s">
        <v>384</v>
      </c>
      <c r="Z53" s="175">
        <v>8000</v>
      </c>
      <c r="AA53" s="175">
        <v>8000</v>
      </c>
      <c r="AB53" s="175"/>
      <c r="AC53" s="175"/>
      <c r="AD53" s="175">
        <f>AA50-AD50</f>
        <v>7500</v>
      </c>
      <c r="AE53" s="175">
        <f>AD53</f>
        <v>7500</v>
      </c>
      <c r="AF53" s="175"/>
      <c r="AG53" s="175"/>
      <c r="AH53" s="159" t="s">
        <v>384</v>
      </c>
      <c r="AI53" s="151">
        <v>8000</v>
      </c>
      <c r="AJ53" s="151">
        <v>8000</v>
      </c>
      <c r="AK53" s="151"/>
      <c r="AL53" s="151"/>
      <c r="AM53" s="151">
        <f>AJ50-AM50</f>
        <v>7500</v>
      </c>
      <c r="AN53" s="151">
        <f>AM53</f>
        <v>7500</v>
      </c>
      <c r="AO53" s="151"/>
      <c r="AP53" s="151"/>
      <c r="AQ53" s="144"/>
    </row>
    <row r="54" spans="1:43" ht="39">
      <c r="A54" s="142" t="s">
        <v>15</v>
      </c>
      <c r="B54" s="145" t="s">
        <v>301</v>
      </c>
      <c r="C54" s="144"/>
      <c r="D54" s="144" t="s">
        <v>335</v>
      </c>
      <c r="E54" s="159" t="s">
        <v>237</v>
      </c>
      <c r="F54" s="159"/>
      <c r="G54" s="176" t="s">
        <v>340</v>
      </c>
      <c r="H54" s="175">
        <f>I54</f>
        <v>5160</v>
      </c>
      <c r="I54" s="175">
        <v>5160</v>
      </c>
      <c r="J54" s="175"/>
      <c r="K54" s="175"/>
      <c r="L54" s="175">
        <f>I51-L51</f>
        <v>4660</v>
      </c>
      <c r="M54" s="175">
        <f>L54</f>
        <v>4660</v>
      </c>
      <c r="N54" s="175"/>
      <c r="O54" s="175"/>
      <c r="P54" s="210" t="s">
        <v>340</v>
      </c>
      <c r="Q54" s="207">
        <f>R54</f>
        <v>5160</v>
      </c>
      <c r="R54" s="207">
        <v>5160</v>
      </c>
      <c r="S54" s="207"/>
      <c r="T54" s="207"/>
      <c r="U54" s="207">
        <f>R51-U51</f>
        <v>4660</v>
      </c>
      <c r="V54" s="207">
        <f>U54</f>
        <v>4660</v>
      </c>
      <c r="W54" s="207"/>
      <c r="X54" s="207"/>
      <c r="Y54" s="176" t="s">
        <v>385</v>
      </c>
      <c r="Z54" s="175">
        <f>AA54</f>
        <v>5160</v>
      </c>
      <c r="AA54" s="175">
        <v>5160</v>
      </c>
      <c r="AB54" s="175"/>
      <c r="AC54" s="175"/>
      <c r="AD54" s="175">
        <f>AA51-AD51</f>
        <v>4660</v>
      </c>
      <c r="AE54" s="175">
        <f>AD54</f>
        <v>4660</v>
      </c>
      <c r="AF54" s="175"/>
      <c r="AG54" s="175"/>
      <c r="AH54" s="159" t="s">
        <v>385</v>
      </c>
      <c r="AI54" s="151">
        <f>AJ54</f>
        <v>5160</v>
      </c>
      <c r="AJ54" s="151">
        <v>5160</v>
      </c>
      <c r="AK54" s="151"/>
      <c r="AL54" s="151"/>
      <c r="AM54" s="151">
        <f>AJ51-AM51</f>
        <v>4660</v>
      </c>
      <c r="AN54" s="151">
        <f>AM54</f>
        <v>4660</v>
      </c>
      <c r="AO54" s="151"/>
      <c r="AP54" s="151"/>
      <c r="AQ54" s="144"/>
    </row>
    <row r="55" spans="1:43" s="158" customFormat="1" ht="23.25" customHeight="1">
      <c r="A55" s="155" t="s">
        <v>66</v>
      </c>
      <c r="B55" s="156" t="s">
        <v>323</v>
      </c>
      <c r="C55" s="155"/>
      <c r="D55" s="155"/>
      <c r="E55" s="155"/>
      <c r="F55" s="155"/>
      <c r="G55" s="194"/>
      <c r="H55" s="195"/>
      <c r="I55" s="195"/>
      <c r="J55" s="195"/>
      <c r="K55" s="195"/>
      <c r="L55" s="195">
        <f>L56+L58</f>
        <v>10000</v>
      </c>
      <c r="M55" s="195">
        <f>M56+M58</f>
        <v>10000</v>
      </c>
      <c r="N55" s="195">
        <f>N56+N58</f>
        <v>0</v>
      </c>
      <c r="O55" s="195">
        <f>O56+O58</f>
        <v>0</v>
      </c>
      <c r="P55" s="208"/>
      <c r="Q55" s="209"/>
      <c r="R55" s="209"/>
      <c r="S55" s="209"/>
      <c r="T55" s="209"/>
      <c r="U55" s="209">
        <f>U56+U58</f>
        <v>10000</v>
      </c>
      <c r="V55" s="209">
        <f>V56+V58</f>
        <v>10000</v>
      </c>
      <c r="W55" s="209">
        <f>W56+W58</f>
        <v>0</v>
      </c>
      <c r="X55" s="209">
        <f>X56+X58</f>
        <v>0</v>
      </c>
      <c r="Y55" s="194"/>
      <c r="Z55" s="195"/>
      <c r="AA55" s="195"/>
      <c r="AB55" s="195"/>
      <c r="AC55" s="195"/>
      <c r="AD55" s="195">
        <f>AD56+AD58</f>
        <v>10000</v>
      </c>
      <c r="AE55" s="195">
        <f>AE56+AE58</f>
        <v>10000</v>
      </c>
      <c r="AF55" s="195">
        <f>AF56+AF58</f>
        <v>0</v>
      </c>
      <c r="AG55" s="195">
        <f>AG56+AG58</f>
        <v>0</v>
      </c>
      <c r="AH55" s="155"/>
      <c r="AI55" s="242"/>
      <c r="AJ55" s="242"/>
      <c r="AK55" s="242"/>
      <c r="AL55" s="242"/>
      <c r="AM55" s="242">
        <f>AM56+AM58</f>
        <v>10000</v>
      </c>
      <c r="AN55" s="242">
        <f>AN56+AN58</f>
        <v>10000</v>
      </c>
      <c r="AO55" s="242">
        <f>AO56+AO58</f>
        <v>0</v>
      </c>
      <c r="AP55" s="242">
        <f>AP56+AP58</f>
        <v>0</v>
      </c>
      <c r="AQ55" s="157"/>
    </row>
    <row r="56" spans="1:43" ht="22" customHeight="1">
      <c r="A56" s="189">
        <v>1</v>
      </c>
      <c r="B56" s="189" t="s">
        <v>45</v>
      </c>
      <c r="C56" s="189"/>
      <c r="D56" s="189"/>
      <c r="E56" s="153"/>
      <c r="F56" s="153"/>
      <c r="G56" s="193"/>
      <c r="H56" s="192"/>
      <c r="I56" s="192"/>
      <c r="J56" s="192"/>
      <c r="K56" s="192"/>
      <c r="L56" s="192">
        <f>SUM(L57:L57)</f>
        <v>0</v>
      </c>
      <c r="M56" s="192">
        <f>SUM(M57:M57)</f>
        <v>0</v>
      </c>
      <c r="N56" s="192">
        <f>SUM(N57:N57)</f>
        <v>0</v>
      </c>
      <c r="O56" s="192">
        <f>SUM(O57:O57)</f>
        <v>0</v>
      </c>
      <c r="P56" s="205"/>
      <c r="Q56" s="204"/>
      <c r="R56" s="204"/>
      <c r="S56" s="204"/>
      <c r="T56" s="204"/>
      <c r="U56" s="204">
        <f>SUM(U57:U57)</f>
        <v>0</v>
      </c>
      <c r="V56" s="204">
        <f>SUM(V57:V57)</f>
        <v>0</v>
      </c>
      <c r="W56" s="204">
        <f>SUM(W57:W57)</f>
        <v>0</v>
      </c>
      <c r="X56" s="204">
        <f>SUM(X57:X57)</f>
        <v>0</v>
      </c>
      <c r="Y56" s="193"/>
      <c r="Z56" s="192"/>
      <c r="AA56" s="192"/>
      <c r="AB56" s="192"/>
      <c r="AC56" s="192"/>
      <c r="AD56" s="192">
        <f>SUM(AD57:AD57)</f>
        <v>0</v>
      </c>
      <c r="AE56" s="192">
        <f>SUM(AE57:AE57)</f>
        <v>0</v>
      </c>
      <c r="AF56" s="192">
        <f>SUM(AF57:AF57)</f>
        <v>0</v>
      </c>
      <c r="AG56" s="192">
        <f>SUM(AG57:AG57)</f>
        <v>0</v>
      </c>
      <c r="AH56" s="153"/>
      <c r="AI56" s="152"/>
      <c r="AJ56" s="152"/>
      <c r="AK56" s="152"/>
      <c r="AL56" s="152"/>
      <c r="AM56" s="152">
        <f>SUM(AM57:AM57)</f>
        <v>0</v>
      </c>
      <c r="AN56" s="152">
        <f>SUM(AN57:AN57)</f>
        <v>0</v>
      </c>
      <c r="AO56" s="152">
        <f>SUM(AO57:AO57)</f>
        <v>0</v>
      </c>
      <c r="AP56" s="152">
        <f>SUM(AP57:AP57)</f>
        <v>0</v>
      </c>
      <c r="AQ56" s="189"/>
    </row>
    <row r="57" spans="1:43" ht="28" hidden="1" customHeight="1">
      <c r="A57" s="142" t="s">
        <v>15</v>
      </c>
      <c r="B57" s="143" t="s">
        <v>299</v>
      </c>
      <c r="C57" s="144"/>
      <c r="D57" s="144" t="s">
        <v>335</v>
      </c>
      <c r="E57" s="144"/>
      <c r="F57" s="144"/>
      <c r="G57" s="174"/>
      <c r="H57" s="175"/>
      <c r="I57" s="175"/>
      <c r="J57" s="175"/>
      <c r="K57" s="175"/>
      <c r="L57" s="175"/>
      <c r="M57" s="175"/>
      <c r="N57" s="175"/>
      <c r="O57" s="175"/>
      <c r="P57" s="206"/>
      <c r="Q57" s="207"/>
      <c r="R57" s="207"/>
      <c r="S57" s="207"/>
      <c r="T57" s="207"/>
      <c r="U57" s="207"/>
      <c r="V57" s="207"/>
      <c r="W57" s="207"/>
      <c r="X57" s="207"/>
      <c r="Y57" s="174"/>
      <c r="Z57" s="175"/>
      <c r="AA57" s="175"/>
      <c r="AB57" s="175"/>
      <c r="AC57" s="175"/>
      <c r="AD57" s="175"/>
      <c r="AE57" s="175"/>
      <c r="AF57" s="175"/>
      <c r="AG57" s="175"/>
      <c r="AH57" s="144"/>
      <c r="AI57" s="151"/>
      <c r="AJ57" s="151"/>
      <c r="AK57" s="151"/>
      <c r="AL57" s="151"/>
      <c r="AM57" s="151"/>
      <c r="AN57" s="151"/>
      <c r="AO57" s="151"/>
      <c r="AP57" s="151"/>
      <c r="AQ57" s="159"/>
    </row>
    <row r="58" spans="1:43" s="147" customFormat="1" ht="22.5" customHeight="1">
      <c r="A58" s="189">
        <v>2</v>
      </c>
      <c r="B58" s="189" t="s">
        <v>46</v>
      </c>
      <c r="C58" s="189"/>
      <c r="D58" s="189"/>
      <c r="E58" s="189"/>
      <c r="F58" s="189"/>
      <c r="G58" s="198"/>
      <c r="H58" s="192"/>
      <c r="I58" s="192"/>
      <c r="J58" s="192"/>
      <c r="K58" s="192"/>
      <c r="L58" s="192">
        <f>SUM(L59:L63)</f>
        <v>10000</v>
      </c>
      <c r="M58" s="192">
        <f>SUM(M59:M63)</f>
        <v>10000</v>
      </c>
      <c r="N58" s="192">
        <f t="shared" ref="N58:O58" si="59">SUM(N59:N61)</f>
        <v>0</v>
      </c>
      <c r="O58" s="192">
        <f t="shared" si="59"/>
        <v>0</v>
      </c>
      <c r="P58" s="203"/>
      <c r="Q58" s="204"/>
      <c r="R58" s="204"/>
      <c r="S58" s="204"/>
      <c r="T58" s="204"/>
      <c r="U58" s="204">
        <f>SUM(U59:U63)</f>
        <v>10000</v>
      </c>
      <c r="V58" s="204">
        <f>SUM(V59:V63)</f>
        <v>10000</v>
      </c>
      <c r="W58" s="204">
        <f t="shared" ref="W58:X58" si="60">SUM(W59:W61)</f>
        <v>0</v>
      </c>
      <c r="X58" s="204">
        <f t="shared" si="60"/>
        <v>0</v>
      </c>
      <c r="Y58" s="241"/>
      <c r="Z58" s="192"/>
      <c r="AA58" s="192"/>
      <c r="AB58" s="192">
        <f t="shared" ref="AB58:AD58" si="61">SUM(AB59:AB63)</f>
        <v>0</v>
      </c>
      <c r="AC58" s="192">
        <f t="shared" si="61"/>
        <v>0</v>
      </c>
      <c r="AD58" s="192">
        <f t="shared" si="61"/>
        <v>10000</v>
      </c>
      <c r="AE58" s="192">
        <f>SUM(AE59:AE63)</f>
        <v>10000</v>
      </c>
      <c r="AF58" s="192">
        <f t="shared" ref="AF58:AG58" si="62">SUM(AF59:AF61)</f>
        <v>0</v>
      </c>
      <c r="AG58" s="192">
        <f t="shared" si="62"/>
        <v>0</v>
      </c>
      <c r="AH58" s="202"/>
      <c r="AI58" s="152"/>
      <c r="AJ58" s="152"/>
      <c r="AK58" s="152">
        <f t="shared" ref="AK58:AL58" si="63">SUM(AK59:AK63)</f>
        <v>0</v>
      </c>
      <c r="AL58" s="152">
        <f t="shared" si="63"/>
        <v>0</v>
      </c>
      <c r="AM58" s="152">
        <f>SUM(AM59:AM64)</f>
        <v>10000</v>
      </c>
      <c r="AN58" s="152">
        <f>SUM(AN59:AN64)</f>
        <v>10000</v>
      </c>
      <c r="AO58" s="152">
        <f t="shared" ref="AO58:AP58" si="64">SUM(AO59:AO61)</f>
        <v>0</v>
      </c>
      <c r="AP58" s="152">
        <f t="shared" si="64"/>
        <v>0</v>
      </c>
      <c r="AQ58" s="189"/>
    </row>
    <row r="59" spans="1:43" s="233" customFormat="1" ht="52">
      <c r="A59" s="230" t="s">
        <v>15</v>
      </c>
      <c r="B59" s="231" t="s">
        <v>325</v>
      </c>
      <c r="C59" s="227">
        <v>7713157</v>
      </c>
      <c r="D59" s="227" t="s">
        <v>335</v>
      </c>
      <c r="E59" s="227" t="s">
        <v>242</v>
      </c>
      <c r="F59" s="227" t="s">
        <v>250</v>
      </c>
      <c r="G59" s="227" t="s">
        <v>327</v>
      </c>
      <c r="H59" s="232">
        <v>37750.04</v>
      </c>
      <c r="I59" s="232">
        <v>37750.04</v>
      </c>
      <c r="J59" s="232"/>
      <c r="K59" s="232"/>
      <c r="L59" s="232">
        <v>1770</v>
      </c>
      <c r="M59" s="232">
        <v>1770</v>
      </c>
      <c r="N59" s="232"/>
      <c r="O59" s="232"/>
      <c r="P59" s="227" t="s">
        <v>327</v>
      </c>
      <c r="Q59" s="232">
        <v>37750.04</v>
      </c>
      <c r="R59" s="232">
        <v>37750.04</v>
      </c>
      <c r="S59" s="232"/>
      <c r="T59" s="232"/>
      <c r="U59" s="232">
        <v>1770</v>
      </c>
      <c r="V59" s="232">
        <v>1770</v>
      </c>
      <c r="W59" s="232"/>
      <c r="X59" s="232"/>
      <c r="Y59" s="227" t="s">
        <v>394</v>
      </c>
      <c r="Z59" s="232">
        <v>37750.04</v>
      </c>
      <c r="AA59" s="232">
        <v>37750.04</v>
      </c>
      <c r="AB59" s="232"/>
      <c r="AC59" s="232"/>
      <c r="AD59" s="232">
        <v>1770</v>
      </c>
      <c r="AE59" s="232">
        <v>1770</v>
      </c>
      <c r="AF59" s="232"/>
      <c r="AG59" s="232"/>
      <c r="AH59" s="227" t="s">
        <v>394</v>
      </c>
      <c r="AI59" s="232">
        <v>37750.04</v>
      </c>
      <c r="AJ59" s="232">
        <v>37750.04</v>
      </c>
      <c r="AK59" s="232"/>
      <c r="AL59" s="232"/>
      <c r="AM59" s="232">
        <f>AN59</f>
        <v>1189.9658509999999</v>
      </c>
      <c r="AN59" s="232">
        <v>1189.9658509999999</v>
      </c>
      <c r="AO59" s="232"/>
      <c r="AP59" s="232"/>
      <c r="AQ59" s="228" t="s">
        <v>437</v>
      </c>
    </row>
    <row r="60" spans="1:43" s="233" customFormat="1" ht="136.15" hidden="1" customHeight="1">
      <c r="A60" s="230" t="s">
        <v>15</v>
      </c>
      <c r="B60" s="231" t="s">
        <v>341</v>
      </c>
      <c r="C60" s="227"/>
      <c r="D60" s="227" t="s">
        <v>335</v>
      </c>
      <c r="E60" s="227" t="s">
        <v>242</v>
      </c>
      <c r="F60" s="227"/>
      <c r="G60" s="227" t="s">
        <v>340</v>
      </c>
      <c r="H60" s="232">
        <v>12500</v>
      </c>
      <c r="I60" s="232">
        <v>12500</v>
      </c>
      <c r="J60" s="232"/>
      <c r="K60" s="232"/>
      <c r="L60" s="232">
        <v>8230</v>
      </c>
      <c r="M60" s="232">
        <v>8230</v>
      </c>
      <c r="N60" s="232"/>
      <c r="O60" s="232"/>
      <c r="P60" s="227" t="s">
        <v>340</v>
      </c>
      <c r="Q60" s="232">
        <v>12500</v>
      </c>
      <c r="R60" s="232">
        <v>12500</v>
      </c>
      <c r="S60" s="232"/>
      <c r="T60" s="232"/>
      <c r="U60" s="232">
        <v>8230</v>
      </c>
      <c r="V60" s="232">
        <v>8230</v>
      </c>
      <c r="W60" s="232"/>
      <c r="X60" s="232"/>
      <c r="Y60" s="227" t="s">
        <v>340</v>
      </c>
      <c r="Z60" s="232">
        <v>12500</v>
      </c>
      <c r="AA60" s="232">
        <v>12500</v>
      </c>
      <c r="AB60" s="232"/>
      <c r="AC60" s="232"/>
      <c r="AD60" s="232">
        <v>8230</v>
      </c>
      <c r="AE60" s="232">
        <v>8230</v>
      </c>
      <c r="AF60" s="232"/>
      <c r="AG60" s="232"/>
      <c r="AH60" s="227"/>
      <c r="AI60" s="232"/>
      <c r="AJ60" s="232"/>
      <c r="AK60" s="232"/>
      <c r="AL60" s="232"/>
      <c r="AM60" s="232"/>
      <c r="AN60" s="232"/>
      <c r="AO60" s="232"/>
      <c r="AP60" s="232"/>
      <c r="AQ60" s="227" t="s">
        <v>435</v>
      </c>
    </row>
    <row r="61" spans="1:43" s="233" customFormat="1" ht="28" hidden="1" customHeight="1">
      <c r="A61" s="230" t="s">
        <v>15</v>
      </c>
      <c r="B61" s="231" t="s">
        <v>326</v>
      </c>
      <c r="C61" s="227">
        <v>7778421</v>
      </c>
      <c r="D61" s="227" t="s">
        <v>335</v>
      </c>
      <c r="E61" s="227" t="s">
        <v>237</v>
      </c>
      <c r="F61" s="227" t="s">
        <v>250</v>
      </c>
      <c r="G61" s="227"/>
      <c r="H61" s="232"/>
      <c r="I61" s="232"/>
      <c r="J61" s="232"/>
      <c r="K61" s="232"/>
      <c r="L61" s="232"/>
      <c r="M61" s="232"/>
      <c r="N61" s="232"/>
      <c r="O61" s="232"/>
      <c r="P61" s="227"/>
      <c r="Q61" s="232"/>
      <c r="R61" s="232"/>
      <c r="S61" s="232"/>
      <c r="T61" s="232"/>
      <c r="U61" s="232"/>
      <c r="V61" s="232"/>
      <c r="W61" s="232"/>
      <c r="X61" s="232"/>
      <c r="Y61" s="227"/>
      <c r="Z61" s="232"/>
      <c r="AA61" s="232"/>
      <c r="AB61" s="232"/>
      <c r="AC61" s="232"/>
      <c r="AD61" s="232"/>
      <c r="AE61" s="232"/>
      <c r="AF61" s="232"/>
      <c r="AG61" s="232"/>
      <c r="AH61" s="227"/>
      <c r="AI61" s="232"/>
      <c r="AJ61" s="232"/>
      <c r="AK61" s="232"/>
      <c r="AL61" s="232"/>
      <c r="AM61" s="232"/>
      <c r="AN61" s="232"/>
      <c r="AO61" s="232"/>
      <c r="AP61" s="232"/>
      <c r="AQ61" s="228"/>
    </row>
    <row r="62" spans="1:43" s="233" customFormat="1" ht="28" hidden="1" customHeight="1">
      <c r="A62" s="230" t="s">
        <v>15</v>
      </c>
      <c r="B62" s="231" t="s">
        <v>312</v>
      </c>
      <c r="C62" s="227"/>
      <c r="D62" s="227" t="s">
        <v>335</v>
      </c>
      <c r="E62" s="227"/>
      <c r="F62" s="227"/>
      <c r="G62" s="227"/>
      <c r="H62" s="232"/>
      <c r="I62" s="232"/>
      <c r="J62" s="232"/>
      <c r="K62" s="232"/>
      <c r="L62" s="232"/>
      <c r="M62" s="232"/>
      <c r="N62" s="232"/>
      <c r="O62" s="232"/>
      <c r="P62" s="227"/>
      <c r="Q62" s="232"/>
      <c r="R62" s="232"/>
      <c r="S62" s="232"/>
      <c r="T62" s="232"/>
      <c r="U62" s="232"/>
      <c r="V62" s="232"/>
      <c r="W62" s="232"/>
      <c r="X62" s="232"/>
      <c r="Y62" s="227"/>
      <c r="Z62" s="232"/>
      <c r="AA62" s="232"/>
      <c r="AB62" s="232"/>
      <c r="AC62" s="232"/>
      <c r="AD62" s="232"/>
      <c r="AE62" s="232"/>
      <c r="AF62" s="232"/>
      <c r="AG62" s="232"/>
      <c r="AH62" s="227"/>
      <c r="AI62" s="232"/>
      <c r="AJ62" s="232"/>
      <c r="AK62" s="232"/>
      <c r="AL62" s="232"/>
      <c r="AM62" s="232"/>
      <c r="AN62" s="232"/>
      <c r="AO62" s="232"/>
      <c r="AP62" s="232"/>
      <c r="AQ62" s="228"/>
    </row>
    <row r="63" spans="1:43" s="233" customFormat="1" ht="26.5" hidden="1" customHeight="1">
      <c r="A63" s="230" t="s">
        <v>15</v>
      </c>
      <c r="B63" s="231" t="s">
        <v>299</v>
      </c>
      <c r="C63" s="227"/>
      <c r="D63" s="227" t="s">
        <v>335</v>
      </c>
      <c r="E63" s="227"/>
      <c r="F63" s="227"/>
      <c r="G63" s="227"/>
      <c r="H63" s="232"/>
      <c r="I63" s="232"/>
      <c r="J63" s="232"/>
      <c r="K63" s="232"/>
      <c r="L63" s="232"/>
      <c r="M63" s="232"/>
      <c r="N63" s="232"/>
      <c r="O63" s="232"/>
      <c r="P63" s="227"/>
      <c r="Q63" s="232"/>
      <c r="R63" s="232"/>
      <c r="S63" s="232"/>
      <c r="T63" s="232"/>
      <c r="U63" s="232"/>
      <c r="V63" s="232"/>
      <c r="W63" s="232"/>
      <c r="X63" s="232"/>
      <c r="Y63" s="227"/>
      <c r="Z63" s="232"/>
      <c r="AA63" s="232"/>
      <c r="AB63" s="232"/>
      <c r="AC63" s="232"/>
      <c r="AD63" s="232"/>
      <c r="AE63" s="232"/>
      <c r="AF63" s="232"/>
      <c r="AG63" s="232"/>
      <c r="AH63" s="227"/>
      <c r="AI63" s="232"/>
      <c r="AJ63" s="232"/>
      <c r="AK63" s="232"/>
      <c r="AL63" s="232"/>
      <c r="AM63" s="232"/>
      <c r="AN63" s="232"/>
      <c r="AO63" s="232"/>
      <c r="AP63" s="232"/>
      <c r="AQ63" s="228"/>
    </row>
    <row r="64" spans="1:43" s="233" customFormat="1" ht="60" customHeight="1">
      <c r="A64" s="230" t="s">
        <v>15</v>
      </c>
      <c r="B64" s="231" t="s">
        <v>368</v>
      </c>
      <c r="C64" s="227"/>
      <c r="D64" s="227" t="s">
        <v>335</v>
      </c>
      <c r="E64" s="227" t="s">
        <v>349</v>
      </c>
      <c r="F64" s="227" t="s">
        <v>288</v>
      </c>
      <c r="G64" s="227"/>
      <c r="H64" s="232"/>
      <c r="I64" s="232"/>
      <c r="J64" s="232"/>
      <c r="K64" s="232"/>
      <c r="L64" s="232"/>
      <c r="M64" s="232"/>
      <c r="N64" s="232"/>
      <c r="O64" s="232"/>
      <c r="P64" s="227" t="s">
        <v>340</v>
      </c>
      <c r="Q64" s="232">
        <v>11163</v>
      </c>
      <c r="R64" s="232">
        <v>11163</v>
      </c>
      <c r="S64" s="232"/>
      <c r="T64" s="232"/>
      <c r="U64" s="232">
        <v>11163</v>
      </c>
      <c r="V64" s="232">
        <v>11163</v>
      </c>
      <c r="W64" s="232"/>
      <c r="X64" s="232"/>
      <c r="Y64" s="227" t="s">
        <v>340</v>
      </c>
      <c r="Z64" s="232"/>
      <c r="AA64" s="232"/>
      <c r="AB64" s="232"/>
      <c r="AC64" s="232"/>
      <c r="AD64" s="232"/>
      <c r="AE64" s="232"/>
      <c r="AF64" s="232"/>
      <c r="AG64" s="232"/>
      <c r="AH64" s="227" t="s">
        <v>431</v>
      </c>
      <c r="AI64" s="232">
        <v>11163</v>
      </c>
      <c r="AJ64" s="232">
        <v>11163</v>
      </c>
      <c r="AK64" s="232"/>
      <c r="AL64" s="232"/>
      <c r="AM64" s="232">
        <v>8810.0341489999992</v>
      </c>
      <c r="AN64" s="232">
        <v>8810.0341489999992</v>
      </c>
      <c r="AO64" s="232"/>
      <c r="AP64" s="232"/>
      <c r="AQ64" s="228" t="s">
        <v>432</v>
      </c>
    </row>
    <row r="65" spans="1:43" s="236" customFormat="1" ht="32.25" customHeight="1">
      <c r="A65" s="225" t="s">
        <v>70</v>
      </c>
      <c r="B65" s="225" t="s">
        <v>297</v>
      </c>
      <c r="C65" s="225"/>
      <c r="D65" s="225"/>
      <c r="E65" s="225"/>
      <c r="F65" s="225"/>
      <c r="G65" s="225"/>
      <c r="H65" s="226"/>
      <c r="I65" s="226"/>
      <c r="J65" s="226">
        <f t="shared" ref="J65:O65" si="65">J66+J67</f>
        <v>13111.616349</v>
      </c>
      <c r="K65" s="226">
        <f t="shared" si="65"/>
        <v>13111.616349</v>
      </c>
      <c r="L65" s="226">
        <f t="shared" si="65"/>
        <v>109962.99956600001</v>
      </c>
      <c r="M65" s="226">
        <f t="shared" si="65"/>
        <v>109962.99956600001</v>
      </c>
      <c r="N65" s="226">
        <f t="shared" si="65"/>
        <v>0</v>
      </c>
      <c r="O65" s="226">
        <f t="shared" si="65"/>
        <v>0</v>
      </c>
      <c r="P65" s="225"/>
      <c r="Q65" s="226"/>
      <c r="R65" s="226"/>
      <c r="S65" s="226">
        <f t="shared" ref="S65:X65" si="66">S66+S67</f>
        <v>13111.616349</v>
      </c>
      <c r="T65" s="226">
        <f t="shared" si="66"/>
        <v>13111.616349</v>
      </c>
      <c r="U65" s="226">
        <f>U66+U67</f>
        <v>180992.99956600001</v>
      </c>
      <c r="V65" s="226">
        <f t="shared" si="66"/>
        <v>180992.99956600001</v>
      </c>
      <c r="W65" s="226">
        <f t="shared" si="66"/>
        <v>0</v>
      </c>
      <c r="X65" s="226">
        <f t="shared" si="66"/>
        <v>0</v>
      </c>
      <c r="Y65" s="225"/>
      <c r="Z65" s="226"/>
      <c r="AA65" s="226"/>
      <c r="AB65" s="226">
        <f t="shared" ref="AB65:AC65" si="67">AB66+AB67</f>
        <v>13111.616349</v>
      </c>
      <c r="AC65" s="226">
        <f t="shared" si="67"/>
        <v>13111.616349</v>
      </c>
      <c r="AD65" s="226">
        <f>AD66+AD67</f>
        <v>181219.00256600001</v>
      </c>
      <c r="AE65" s="226">
        <f t="shared" ref="AE65:AG65" si="68">AE66+AE67</f>
        <v>181219.00256600001</v>
      </c>
      <c r="AF65" s="226">
        <f t="shared" si="68"/>
        <v>0</v>
      </c>
      <c r="AG65" s="226">
        <f t="shared" si="68"/>
        <v>0</v>
      </c>
      <c r="AH65" s="225"/>
      <c r="AI65" s="226"/>
      <c r="AJ65" s="226"/>
      <c r="AK65" s="226">
        <f t="shared" ref="AK65:AL65" si="69">AK66+AK67</f>
        <v>9767.6163489999999</v>
      </c>
      <c r="AL65" s="226">
        <f t="shared" si="69"/>
        <v>9567.6163489999999</v>
      </c>
      <c r="AM65" s="226">
        <f>AM66+AM67</f>
        <v>130970.212157</v>
      </c>
      <c r="AN65" s="226">
        <f t="shared" ref="AN65:AP65" si="70">AN66+AN67</f>
        <v>130970.212157</v>
      </c>
      <c r="AO65" s="226">
        <f t="shared" si="70"/>
        <v>0</v>
      </c>
      <c r="AP65" s="226">
        <f t="shared" si="70"/>
        <v>0</v>
      </c>
      <c r="AQ65" s="225"/>
    </row>
    <row r="66" spans="1:43" s="233" customFormat="1" ht="22" customHeight="1">
      <c r="A66" s="225" t="s">
        <v>19</v>
      </c>
      <c r="B66" s="225" t="s">
        <v>45</v>
      </c>
      <c r="C66" s="225"/>
      <c r="D66" s="225"/>
      <c r="E66" s="225"/>
      <c r="F66" s="225"/>
      <c r="G66" s="225"/>
      <c r="H66" s="226">
        <v>0</v>
      </c>
      <c r="I66" s="226">
        <v>0</v>
      </c>
      <c r="J66" s="226">
        <v>0</v>
      </c>
      <c r="K66" s="226">
        <v>0</v>
      </c>
      <c r="L66" s="226">
        <v>0</v>
      </c>
      <c r="M66" s="226">
        <v>0</v>
      </c>
      <c r="N66" s="226">
        <v>0</v>
      </c>
      <c r="O66" s="226">
        <v>0</v>
      </c>
      <c r="P66" s="225"/>
      <c r="Q66" s="226">
        <v>0</v>
      </c>
      <c r="R66" s="226">
        <v>0</v>
      </c>
      <c r="S66" s="226">
        <v>0</v>
      </c>
      <c r="T66" s="226">
        <v>0</v>
      </c>
      <c r="U66" s="226">
        <v>0</v>
      </c>
      <c r="V66" s="226">
        <v>0</v>
      </c>
      <c r="W66" s="226">
        <v>0</v>
      </c>
      <c r="X66" s="226">
        <v>0</v>
      </c>
      <c r="Y66" s="225"/>
      <c r="Z66" s="226">
        <v>0</v>
      </c>
      <c r="AA66" s="226">
        <v>0</v>
      </c>
      <c r="AB66" s="226">
        <v>0</v>
      </c>
      <c r="AC66" s="226">
        <v>0</v>
      </c>
      <c r="AD66" s="226">
        <v>0</v>
      </c>
      <c r="AE66" s="226">
        <v>0</v>
      </c>
      <c r="AF66" s="226">
        <v>0</v>
      </c>
      <c r="AG66" s="226">
        <v>0</v>
      </c>
      <c r="AH66" s="225"/>
      <c r="AI66" s="226">
        <v>0</v>
      </c>
      <c r="AJ66" s="226">
        <v>0</v>
      </c>
      <c r="AK66" s="226">
        <v>0</v>
      </c>
      <c r="AL66" s="226">
        <v>0</v>
      </c>
      <c r="AM66" s="226">
        <v>0</v>
      </c>
      <c r="AN66" s="226">
        <v>0</v>
      </c>
      <c r="AO66" s="226">
        <v>0</v>
      </c>
      <c r="AP66" s="226">
        <v>0</v>
      </c>
      <c r="AQ66" s="225"/>
    </row>
    <row r="67" spans="1:43" s="233" customFormat="1" ht="28" customHeight="1">
      <c r="A67" s="225" t="s">
        <v>20</v>
      </c>
      <c r="B67" s="225" t="s">
        <v>56</v>
      </c>
      <c r="C67" s="225"/>
      <c r="D67" s="225"/>
      <c r="E67" s="225"/>
      <c r="F67" s="225"/>
      <c r="G67" s="225"/>
      <c r="H67" s="226"/>
      <c r="I67" s="226"/>
      <c r="J67" s="226">
        <f t="shared" ref="J67:O67" si="71">J68+J76</f>
        <v>13111.616349</v>
      </c>
      <c r="K67" s="226">
        <f t="shared" si="71"/>
        <v>13111.616349</v>
      </c>
      <c r="L67" s="226">
        <f t="shared" si="71"/>
        <v>109962.99956600001</v>
      </c>
      <c r="M67" s="226">
        <f t="shared" si="71"/>
        <v>109962.99956600001</v>
      </c>
      <c r="N67" s="226">
        <f t="shared" si="71"/>
        <v>0</v>
      </c>
      <c r="O67" s="226">
        <f t="shared" si="71"/>
        <v>0</v>
      </c>
      <c r="P67" s="225"/>
      <c r="Q67" s="226"/>
      <c r="R67" s="226"/>
      <c r="S67" s="226">
        <f t="shared" ref="S67:X67" si="72">S68+S76</f>
        <v>13111.616349</v>
      </c>
      <c r="T67" s="226">
        <f t="shared" si="72"/>
        <v>13111.616349</v>
      </c>
      <c r="U67" s="226">
        <f t="shared" si="72"/>
        <v>180992.99956600001</v>
      </c>
      <c r="V67" s="226">
        <f t="shared" si="72"/>
        <v>180992.99956600001</v>
      </c>
      <c r="W67" s="226">
        <f t="shared" si="72"/>
        <v>0</v>
      </c>
      <c r="X67" s="226">
        <f t="shared" si="72"/>
        <v>0</v>
      </c>
      <c r="Y67" s="225"/>
      <c r="Z67" s="226"/>
      <c r="AA67" s="226"/>
      <c r="AB67" s="226">
        <f t="shared" ref="AB67:AG67" si="73">AB68+AB76</f>
        <v>13111.616349</v>
      </c>
      <c r="AC67" s="226">
        <f t="shared" si="73"/>
        <v>13111.616349</v>
      </c>
      <c r="AD67" s="226">
        <f t="shared" si="73"/>
        <v>181219.00256600001</v>
      </c>
      <c r="AE67" s="226">
        <f t="shared" si="73"/>
        <v>181219.00256600001</v>
      </c>
      <c r="AF67" s="226">
        <f t="shared" si="73"/>
        <v>0</v>
      </c>
      <c r="AG67" s="226">
        <f t="shared" si="73"/>
        <v>0</v>
      </c>
      <c r="AH67" s="225"/>
      <c r="AI67" s="226"/>
      <c r="AJ67" s="226"/>
      <c r="AK67" s="226">
        <f t="shared" ref="AK67:AP67" si="74">AK68+AK76</f>
        <v>9767.6163489999999</v>
      </c>
      <c r="AL67" s="226">
        <f t="shared" si="74"/>
        <v>9567.6163489999999</v>
      </c>
      <c r="AM67" s="226">
        <f t="shared" si="74"/>
        <v>130970.212157</v>
      </c>
      <c r="AN67" s="226">
        <f t="shared" si="74"/>
        <v>130970.212157</v>
      </c>
      <c r="AO67" s="226">
        <f t="shared" si="74"/>
        <v>0</v>
      </c>
      <c r="AP67" s="226">
        <f t="shared" si="74"/>
        <v>0</v>
      </c>
      <c r="AQ67" s="225"/>
    </row>
    <row r="68" spans="1:43" s="233" customFormat="1" ht="41.25" customHeight="1">
      <c r="A68" s="237" t="s">
        <v>31</v>
      </c>
      <c r="B68" s="238" t="s">
        <v>48</v>
      </c>
      <c r="C68" s="225"/>
      <c r="D68" s="225"/>
      <c r="E68" s="225"/>
      <c r="F68" s="225"/>
      <c r="G68" s="225"/>
      <c r="H68" s="226"/>
      <c r="I68" s="226"/>
      <c r="J68" s="226">
        <f t="shared" ref="J68:T68" si="75">SUM(J69:J75)</f>
        <v>13111.616349</v>
      </c>
      <c r="K68" s="226">
        <f t="shared" si="75"/>
        <v>13111.616349</v>
      </c>
      <c r="L68" s="226">
        <f t="shared" si="75"/>
        <v>100016.47865100001</v>
      </c>
      <c r="M68" s="226">
        <f t="shared" si="75"/>
        <v>100016.47865100001</v>
      </c>
      <c r="N68" s="226">
        <f t="shared" si="75"/>
        <v>0</v>
      </c>
      <c r="O68" s="226">
        <f t="shared" si="75"/>
        <v>0</v>
      </c>
      <c r="P68" s="226">
        <f t="shared" si="75"/>
        <v>0</v>
      </c>
      <c r="Q68" s="226"/>
      <c r="R68" s="226"/>
      <c r="S68" s="226">
        <f t="shared" si="75"/>
        <v>13111.616349</v>
      </c>
      <c r="T68" s="226">
        <f t="shared" si="75"/>
        <v>13111.616349</v>
      </c>
      <c r="U68" s="226">
        <f>SUM(U69:U75)</f>
        <v>105740.47865100001</v>
      </c>
      <c r="V68" s="226">
        <f>SUM(V69:V75)</f>
        <v>105740.47865100001</v>
      </c>
      <c r="W68" s="226">
        <f>SUM(W69:W73)</f>
        <v>0</v>
      </c>
      <c r="X68" s="226">
        <f>SUM(X69:X73)</f>
        <v>0</v>
      </c>
      <c r="Y68" s="226">
        <f t="shared" ref="Y68" si="76">SUM(Y69:Y75)</f>
        <v>0</v>
      </c>
      <c r="Z68" s="226"/>
      <c r="AA68" s="226"/>
      <c r="AB68" s="226">
        <f t="shared" ref="AB68:AD68" si="77">SUM(AB69:AB75)</f>
        <v>13111.616349</v>
      </c>
      <c r="AC68" s="226">
        <f t="shared" si="77"/>
        <v>13111.616349</v>
      </c>
      <c r="AD68" s="226">
        <f t="shared" si="77"/>
        <v>105740.47865100001</v>
      </c>
      <c r="AE68" s="226">
        <f>SUM(AE69:AE75)</f>
        <v>105740.47865100001</v>
      </c>
      <c r="AF68" s="226">
        <f>SUM(AF69:AF73)</f>
        <v>0</v>
      </c>
      <c r="AG68" s="226">
        <f>SUM(AG69:AG73)</f>
        <v>0</v>
      </c>
      <c r="AH68" s="226">
        <f t="shared" ref="AH68" si="78">SUM(AH69:AH75)</f>
        <v>0</v>
      </c>
      <c r="AI68" s="226"/>
      <c r="AJ68" s="226"/>
      <c r="AK68" s="226">
        <f t="shared" ref="AK68:AM68" si="79">SUM(AK69:AK75)</f>
        <v>9767.6163489999999</v>
      </c>
      <c r="AL68" s="226">
        <f t="shared" si="79"/>
        <v>9567.6163489999999</v>
      </c>
      <c r="AM68" s="226">
        <f t="shared" si="79"/>
        <v>56071.722391000003</v>
      </c>
      <c r="AN68" s="226">
        <f>SUM(AN69:AN75)</f>
        <v>56071.722391000003</v>
      </c>
      <c r="AO68" s="226">
        <f>SUM(AO69:AO73)</f>
        <v>0</v>
      </c>
      <c r="AP68" s="226">
        <f>SUM(AP69:AP73)</f>
        <v>0</v>
      </c>
      <c r="AQ68" s="225"/>
    </row>
    <row r="69" spans="1:43" s="233" customFormat="1" ht="143">
      <c r="A69" s="230" t="s">
        <v>15</v>
      </c>
      <c r="B69" s="231" t="s">
        <v>238</v>
      </c>
      <c r="C69" s="227">
        <v>7813033</v>
      </c>
      <c r="D69" s="227" t="s">
        <v>335</v>
      </c>
      <c r="E69" s="227" t="s">
        <v>416</v>
      </c>
      <c r="F69" s="227" t="s">
        <v>271</v>
      </c>
      <c r="G69" s="227" t="s">
        <v>291</v>
      </c>
      <c r="H69" s="232">
        <v>10000</v>
      </c>
      <c r="I69" s="232">
        <v>10000</v>
      </c>
      <c r="J69" s="232">
        <v>7980.1364120000007</v>
      </c>
      <c r="K69" s="232">
        <v>7980.1364120000007</v>
      </c>
      <c r="L69" s="232">
        <f>M69</f>
        <v>2019.8635879999993</v>
      </c>
      <c r="M69" s="232">
        <f>I69-K69</f>
        <v>2019.8635879999993</v>
      </c>
      <c r="N69" s="232"/>
      <c r="O69" s="232"/>
      <c r="P69" s="227" t="s">
        <v>291</v>
      </c>
      <c r="Q69" s="232">
        <v>10000</v>
      </c>
      <c r="R69" s="232">
        <v>10000</v>
      </c>
      <c r="S69" s="232">
        <v>7980.1364120000007</v>
      </c>
      <c r="T69" s="232">
        <v>7980.1364120000007</v>
      </c>
      <c r="U69" s="232">
        <f>V69</f>
        <v>2019.8635879999993</v>
      </c>
      <c r="V69" s="232">
        <f>R69-T69</f>
        <v>2019.8635879999993</v>
      </c>
      <c r="W69" s="232"/>
      <c r="X69" s="232"/>
      <c r="Y69" s="227" t="s">
        <v>389</v>
      </c>
      <c r="Z69" s="232">
        <v>10000</v>
      </c>
      <c r="AA69" s="232">
        <v>10000</v>
      </c>
      <c r="AB69" s="232">
        <v>7980.1364120000007</v>
      </c>
      <c r="AC69" s="232">
        <v>7980.1364120000007</v>
      </c>
      <c r="AD69" s="232">
        <f>AE69</f>
        <v>2019.8635879999993</v>
      </c>
      <c r="AE69" s="232">
        <f>AA69-AC69</f>
        <v>2019.8635879999993</v>
      </c>
      <c r="AF69" s="232"/>
      <c r="AG69" s="232"/>
      <c r="AH69" s="227" t="s">
        <v>389</v>
      </c>
      <c r="AI69" s="232">
        <v>10000</v>
      </c>
      <c r="AJ69" s="232">
        <v>10000</v>
      </c>
      <c r="AK69" s="232">
        <f>7980.136412-3344</f>
        <v>4636.1364119999998</v>
      </c>
      <c r="AL69" s="232">
        <f>7980.136412-3344-200</f>
        <v>4436.1364119999998</v>
      </c>
      <c r="AM69" s="232">
        <f>AN69</f>
        <v>5563.8635880000002</v>
      </c>
      <c r="AN69" s="232">
        <f>AJ69-AL69</f>
        <v>5563.8635880000002</v>
      </c>
      <c r="AO69" s="232"/>
      <c r="AP69" s="232"/>
      <c r="AQ69" s="227" t="s">
        <v>427</v>
      </c>
    </row>
    <row r="70" spans="1:43" s="233" customFormat="1" ht="35.25" customHeight="1">
      <c r="A70" s="230" t="s">
        <v>15</v>
      </c>
      <c r="B70" s="231" t="s">
        <v>290</v>
      </c>
      <c r="C70" s="227">
        <v>7778471</v>
      </c>
      <c r="D70" s="227" t="s">
        <v>335</v>
      </c>
      <c r="E70" s="227" t="s">
        <v>237</v>
      </c>
      <c r="F70" s="227" t="s">
        <v>271</v>
      </c>
      <c r="G70" s="227" t="s">
        <v>292</v>
      </c>
      <c r="H70" s="232">
        <v>2500</v>
      </c>
      <c r="I70" s="232">
        <v>2500</v>
      </c>
      <c r="J70" s="232">
        <f>K70</f>
        <v>173.50399999999999</v>
      </c>
      <c r="K70" s="232">
        <f>200-26.496</f>
        <v>173.50399999999999</v>
      </c>
      <c r="L70" s="232">
        <f>M70</f>
        <v>2326.4960000000001</v>
      </c>
      <c r="M70" s="232">
        <f>I70-K70</f>
        <v>2326.4960000000001</v>
      </c>
      <c r="N70" s="232"/>
      <c r="O70" s="232"/>
      <c r="P70" s="227" t="s">
        <v>292</v>
      </c>
      <c r="Q70" s="232">
        <v>2500</v>
      </c>
      <c r="R70" s="232">
        <v>2500</v>
      </c>
      <c r="S70" s="232">
        <f>T70</f>
        <v>173.50399999999999</v>
      </c>
      <c r="T70" s="232">
        <f>200-26.496</f>
        <v>173.50399999999999</v>
      </c>
      <c r="U70" s="232">
        <f>V70</f>
        <v>2326.4960000000001</v>
      </c>
      <c r="V70" s="232">
        <f>R70-T70</f>
        <v>2326.4960000000001</v>
      </c>
      <c r="W70" s="232"/>
      <c r="X70" s="232"/>
      <c r="Y70" s="227" t="s">
        <v>390</v>
      </c>
      <c r="Z70" s="232">
        <v>2500</v>
      </c>
      <c r="AA70" s="232">
        <v>2500</v>
      </c>
      <c r="AB70" s="232">
        <f>AC70</f>
        <v>173.50399999999999</v>
      </c>
      <c r="AC70" s="232">
        <f>200-26.496</f>
        <v>173.50399999999999</v>
      </c>
      <c r="AD70" s="232">
        <f>AE70</f>
        <v>2326.4960000000001</v>
      </c>
      <c r="AE70" s="232">
        <f>AA70-AC70</f>
        <v>2326.4960000000001</v>
      </c>
      <c r="AF70" s="232"/>
      <c r="AG70" s="232"/>
      <c r="AH70" s="227" t="s">
        <v>390</v>
      </c>
      <c r="AI70" s="232">
        <v>2500</v>
      </c>
      <c r="AJ70" s="232">
        <v>2500</v>
      </c>
      <c r="AK70" s="232">
        <f>AL70</f>
        <v>173.50399999999999</v>
      </c>
      <c r="AL70" s="232">
        <f>200-26.496</f>
        <v>173.50399999999999</v>
      </c>
      <c r="AM70" s="232">
        <f>AN70</f>
        <v>2326.4960000000001</v>
      </c>
      <c r="AN70" s="232">
        <f>AJ70-AL70</f>
        <v>2326.4960000000001</v>
      </c>
      <c r="AO70" s="232"/>
      <c r="AP70" s="232"/>
      <c r="AQ70" s="227"/>
    </row>
    <row r="71" spans="1:43" s="233" customFormat="1" ht="39">
      <c r="A71" s="230" t="s">
        <v>15</v>
      </c>
      <c r="B71" s="231" t="s">
        <v>239</v>
      </c>
      <c r="C71" s="227">
        <v>7787810</v>
      </c>
      <c r="D71" s="227" t="s">
        <v>335</v>
      </c>
      <c r="E71" s="227" t="s">
        <v>416</v>
      </c>
      <c r="F71" s="227" t="s">
        <v>288</v>
      </c>
      <c r="G71" s="227" t="s">
        <v>293</v>
      </c>
      <c r="H71" s="232">
        <v>9440.0949999999993</v>
      </c>
      <c r="I71" s="232">
        <v>9440.0949999999993</v>
      </c>
      <c r="J71" s="232">
        <v>132.71797599999999</v>
      </c>
      <c r="K71" s="232">
        <v>132.71797599999999</v>
      </c>
      <c r="L71" s="232">
        <v>9307.3770239999994</v>
      </c>
      <c r="M71" s="232">
        <v>9307.3770239999994</v>
      </c>
      <c r="N71" s="232"/>
      <c r="O71" s="232"/>
      <c r="P71" s="227" t="s">
        <v>293</v>
      </c>
      <c r="Q71" s="232">
        <v>9440.0949999999993</v>
      </c>
      <c r="R71" s="232">
        <v>9440.0949999999993</v>
      </c>
      <c r="S71" s="232">
        <v>132.71797599999999</v>
      </c>
      <c r="T71" s="232">
        <v>132.71797599999999</v>
      </c>
      <c r="U71" s="232">
        <v>9307.3770239999994</v>
      </c>
      <c r="V71" s="232">
        <v>9307.3770239999994</v>
      </c>
      <c r="W71" s="232"/>
      <c r="X71" s="232"/>
      <c r="Y71" s="227" t="s">
        <v>391</v>
      </c>
      <c r="Z71" s="232">
        <v>9440.0949999999993</v>
      </c>
      <c r="AA71" s="232">
        <v>9440.0949999999993</v>
      </c>
      <c r="AB71" s="232">
        <v>132.71797599999999</v>
      </c>
      <c r="AC71" s="232">
        <v>132.71797599999999</v>
      </c>
      <c r="AD71" s="232">
        <v>9307.3770239999994</v>
      </c>
      <c r="AE71" s="232">
        <v>9307.3770239999994</v>
      </c>
      <c r="AF71" s="232"/>
      <c r="AG71" s="232"/>
      <c r="AH71" s="227" t="s">
        <v>391</v>
      </c>
      <c r="AI71" s="232">
        <v>9440.0949999999993</v>
      </c>
      <c r="AJ71" s="232">
        <v>9440.0949999999993</v>
      </c>
      <c r="AK71" s="232">
        <v>132.71797599999999</v>
      </c>
      <c r="AL71" s="232">
        <v>132.71797599999999</v>
      </c>
      <c r="AM71" s="232">
        <v>9307.3770239999994</v>
      </c>
      <c r="AN71" s="232">
        <v>9307.3770239999994</v>
      </c>
      <c r="AO71" s="232"/>
      <c r="AP71" s="232"/>
      <c r="AQ71" s="227"/>
    </row>
    <row r="72" spans="1:43" s="233" customFormat="1" ht="39">
      <c r="A72" s="230" t="s">
        <v>15</v>
      </c>
      <c r="B72" s="231" t="s">
        <v>240</v>
      </c>
      <c r="C72" s="227"/>
      <c r="D72" s="227" t="s">
        <v>335</v>
      </c>
      <c r="E72" s="227" t="s">
        <v>416</v>
      </c>
      <c r="F72" s="227" t="s">
        <v>288</v>
      </c>
      <c r="G72" s="227" t="s">
        <v>294</v>
      </c>
      <c r="H72" s="232">
        <v>12000</v>
      </c>
      <c r="I72" s="232">
        <v>12000</v>
      </c>
      <c r="J72" s="232">
        <v>0</v>
      </c>
      <c r="K72" s="232">
        <v>0</v>
      </c>
      <c r="L72" s="232">
        <v>12000</v>
      </c>
      <c r="M72" s="232">
        <v>12000</v>
      </c>
      <c r="N72" s="232"/>
      <c r="O72" s="232"/>
      <c r="P72" s="227" t="s">
        <v>294</v>
      </c>
      <c r="Q72" s="232">
        <v>12000</v>
      </c>
      <c r="R72" s="232">
        <v>12000</v>
      </c>
      <c r="S72" s="232">
        <v>0</v>
      </c>
      <c r="T72" s="232">
        <v>0</v>
      </c>
      <c r="U72" s="232">
        <v>12000</v>
      </c>
      <c r="V72" s="232">
        <v>12000</v>
      </c>
      <c r="W72" s="232"/>
      <c r="X72" s="232"/>
      <c r="Y72" s="227" t="s">
        <v>392</v>
      </c>
      <c r="Z72" s="232">
        <v>12000</v>
      </c>
      <c r="AA72" s="232">
        <v>12000</v>
      </c>
      <c r="AB72" s="232">
        <v>0</v>
      </c>
      <c r="AC72" s="232">
        <v>0</v>
      </c>
      <c r="AD72" s="232">
        <v>12000</v>
      </c>
      <c r="AE72" s="232">
        <v>12000</v>
      </c>
      <c r="AF72" s="232"/>
      <c r="AG72" s="232"/>
      <c r="AH72" s="227" t="s">
        <v>392</v>
      </c>
      <c r="AI72" s="232">
        <v>12000</v>
      </c>
      <c r="AJ72" s="232">
        <v>12000</v>
      </c>
      <c r="AK72" s="232">
        <v>0</v>
      </c>
      <c r="AL72" s="232">
        <v>0</v>
      </c>
      <c r="AM72" s="232">
        <v>12000</v>
      </c>
      <c r="AN72" s="232">
        <v>12000</v>
      </c>
      <c r="AO72" s="232"/>
      <c r="AP72" s="232"/>
      <c r="AQ72" s="227"/>
    </row>
    <row r="73" spans="1:43" s="233" customFormat="1" ht="39">
      <c r="A73" s="230" t="s">
        <v>15</v>
      </c>
      <c r="B73" s="231" t="s">
        <v>241</v>
      </c>
      <c r="C73" s="227">
        <v>7866531</v>
      </c>
      <c r="D73" s="227" t="s">
        <v>335</v>
      </c>
      <c r="E73" s="227" t="s">
        <v>242</v>
      </c>
      <c r="F73" s="227" t="s">
        <v>271</v>
      </c>
      <c r="G73" s="227" t="s">
        <v>361</v>
      </c>
      <c r="H73" s="232">
        <v>79188</v>
      </c>
      <c r="I73" s="232">
        <v>79188</v>
      </c>
      <c r="J73" s="232">
        <f t="shared" ref="J73" si="80">K73</f>
        <v>4825.2579610000003</v>
      </c>
      <c r="K73" s="232">
        <v>4825.2579610000003</v>
      </c>
      <c r="L73" s="232">
        <f t="shared" ref="L73" si="81">M73</f>
        <v>74362.742039000004</v>
      </c>
      <c r="M73" s="232">
        <f t="shared" ref="M73" si="82">I73-K73</f>
        <v>74362.742039000004</v>
      </c>
      <c r="N73" s="232"/>
      <c r="O73" s="232"/>
      <c r="P73" s="227" t="s">
        <v>361</v>
      </c>
      <c r="Q73" s="232">
        <v>79188</v>
      </c>
      <c r="R73" s="232">
        <v>79188</v>
      </c>
      <c r="S73" s="232">
        <f t="shared" ref="S73" si="83">T73</f>
        <v>4825.2579610000003</v>
      </c>
      <c r="T73" s="232">
        <v>4825.2579610000003</v>
      </c>
      <c r="U73" s="232">
        <f t="shared" ref="U73" si="84">V73</f>
        <v>74362.742039000004</v>
      </c>
      <c r="V73" s="232">
        <f t="shared" ref="V73" si="85">R73-T73</f>
        <v>74362.742039000004</v>
      </c>
      <c r="W73" s="232"/>
      <c r="X73" s="232"/>
      <c r="Y73" s="227" t="s">
        <v>393</v>
      </c>
      <c r="Z73" s="232">
        <v>79188</v>
      </c>
      <c r="AA73" s="232">
        <v>79188</v>
      </c>
      <c r="AB73" s="232">
        <f t="shared" ref="AB73" si="86">AC73</f>
        <v>4825.2579610000003</v>
      </c>
      <c r="AC73" s="232">
        <v>4825.2579610000003</v>
      </c>
      <c r="AD73" s="232">
        <f t="shared" ref="AD73" si="87">AE73</f>
        <v>74362.742039000004</v>
      </c>
      <c r="AE73" s="232">
        <f>AA73-AC73</f>
        <v>74362.742039000004</v>
      </c>
      <c r="AF73" s="232"/>
      <c r="AG73" s="232"/>
      <c r="AH73" s="227" t="s">
        <v>393</v>
      </c>
      <c r="AI73" s="232">
        <v>26350.925999999999</v>
      </c>
      <c r="AJ73" s="232">
        <v>26350.925999999999</v>
      </c>
      <c r="AK73" s="232">
        <f t="shared" ref="AK73" si="88">AL73</f>
        <v>4825.2579610000003</v>
      </c>
      <c r="AL73" s="232">
        <v>4825.2579610000003</v>
      </c>
      <c r="AM73" s="232">
        <f t="shared" ref="AM73" si="89">AN73</f>
        <v>21525.668039</v>
      </c>
      <c r="AN73" s="232">
        <f>AJ73-AL73</f>
        <v>21525.668039</v>
      </c>
      <c r="AO73" s="232"/>
      <c r="AP73" s="232"/>
      <c r="AQ73" s="227" t="s">
        <v>426</v>
      </c>
    </row>
    <row r="74" spans="1:43" s="233" customFormat="1" ht="78">
      <c r="A74" s="230" t="s">
        <v>15</v>
      </c>
      <c r="B74" s="231" t="s">
        <v>326</v>
      </c>
      <c r="C74" s="227">
        <v>7778421</v>
      </c>
      <c r="D74" s="227" t="s">
        <v>335</v>
      </c>
      <c r="E74" s="227" t="s">
        <v>237</v>
      </c>
      <c r="F74" s="227" t="s">
        <v>250</v>
      </c>
      <c r="G74" s="227"/>
      <c r="H74" s="232"/>
      <c r="I74" s="232"/>
      <c r="J74" s="232"/>
      <c r="K74" s="232"/>
      <c r="L74" s="232"/>
      <c r="M74" s="232"/>
      <c r="N74" s="232"/>
      <c r="O74" s="232"/>
      <c r="P74" s="227" t="s">
        <v>328</v>
      </c>
      <c r="Q74" s="232">
        <v>14063.574000000001</v>
      </c>
      <c r="R74" s="232">
        <v>12526.574000000001</v>
      </c>
      <c r="S74" s="232"/>
      <c r="T74" s="232"/>
      <c r="U74" s="232">
        <v>4806</v>
      </c>
      <c r="V74" s="232">
        <v>4806</v>
      </c>
      <c r="W74" s="232"/>
      <c r="X74" s="232"/>
      <c r="Y74" s="227" t="s">
        <v>417</v>
      </c>
      <c r="Z74" s="232">
        <v>14063.574000000001</v>
      </c>
      <c r="AA74" s="232">
        <v>12526.574000000001</v>
      </c>
      <c r="AB74" s="232"/>
      <c r="AC74" s="232"/>
      <c r="AD74" s="232">
        <v>4806</v>
      </c>
      <c r="AE74" s="232">
        <v>4806</v>
      </c>
      <c r="AF74" s="232"/>
      <c r="AG74" s="232"/>
      <c r="AH74" s="227" t="s">
        <v>417</v>
      </c>
      <c r="AI74" s="232">
        <v>14063.574000000001</v>
      </c>
      <c r="AJ74" s="232">
        <v>12526.574000000001</v>
      </c>
      <c r="AK74" s="232"/>
      <c r="AL74" s="232"/>
      <c r="AM74" s="232">
        <f>AN74</f>
        <v>4805.3397399999994</v>
      </c>
      <c r="AN74" s="232">
        <f>3344+1461.33974</f>
        <v>4805.3397399999994</v>
      </c>
      <c r="AO74" s="232"/>
      <c r="AP74" s="232"/>
      <c r="AQ74" s="227" t="s">
        <v>428</v>
      </c>
    </row>
    <row r="75" spans="1:43" s="233" customFormat="1" ht="52">
      <c r="A75" s="230" t="s">
        <v>15</v>
      </c>
      <c r="B75" s="231" t="s">
        <v>366</v>
      </c>
      <c r="C75" s="227">
        <v>7562185</v>
      </c>
      <c r="D75" s="227" t="s">
        <v>335</v>
      </c>
      <c r="E75" s="227" t="s">
        <v>243</v>
      </c>
      <c r="F75" s="227" t="s">
        <v>251</v>
      </c>
      <c r="G75" s="227"/>
      <c r="H75" s="232"/>
      <c r="I75" s="232"/>
      <c r="J75" s="232"/>
      <c r="K75" s="232"/>
      <c r="L75" s="232"/>
      <c r="M75" s="232"/>
      <c r="N75" s="232"/>
      <c r="O75" s="232"/>
      <c r="P75" s="227" t="s">
        <v>367</v>
      </c>
      <c r="Q75" s="232">
        <v>4991.9328109999997</v>
      </c>
      <c r="R75" s="232">
        <v>4991.9328109999997</v>
      </c>
      <c r="S75" s="232"/>
      <c r="T75" s="232"/>
      <c r="U75" s="232">
        <v>918</v>
      </c>
      <c r="V75" s="232">
        <v>918</v>
      </c>
      <c r="W75" s="232"/>
      <c r="X75" s="232"/>
      <c r="Y75" s="227" t="s">
        <v>418</v>
      </c>
      <c r="Z75" s="232">
        <v>4991.9328109999997</v>
      </c>
      <c r="AA75" s="232">
        <v>4991.9328109999997</v>
      </c>
      <c r="AB75" s="232"/>
      <c r="AC75" s="232"/>
      <c r="AD75" s="232">
        <v>918</v>
      </c>
      <c r="AE75" s="232">
        <v>918</v>
      </c>
      <c r="AF75" s="232"/>
      <c r="AG75" s="232"/>
      <c r="AH75" s="227" t="s">
        <v>418</v>
      </c>
      <c r="AI75" s="232">
        <v>4991.9328109999997</v>
      </c>
      <c r="AJ75" s="232">
        <v>4991.9328109999997</v>
      </c>
      <c r="AK75" s="232"/>
      <c r="AL75" s="232"/>
      <c r="AM75" s="232">
        <f>AN75</f>
        <v>542.97799999999995</v>
      </c>
      <c r="AN75" s="232">
        <v>542.97799999999995</v>
      </c>
      <c r="AO75" s="232"/>
      <c r="AP75" s="232"/>
      <c r="AQ75" s="227" t="s">
        <v>433</v>
      </c>
    </row>
    <row r="76" spans="1:43" s="236" customFormat="1" ht="43.5" customHeight="1">
      <c r="A76" s="237" t="s">
        <v>47</v>
      </c>
      <c r="B76" s="238" t="s">
        <v>329</v>
      </c>
      <c r="C76" s="225"/>
      <c r="D76" s="225"/>
      <c r="E76" s="225"/>
      <c r="F76" s="225"/>
      <c r="G76" s="226">
        <f>SUM(G77:G80)</f>
        <v>0</v>
      </c>
      <c r="H76" s="226"/>
      <c r="I76" s="226"/>
      <c r="J76" s="226"/>
      <c r="K76" s="226"/>
      <c r="L76" s="226">
        <f>SUM(L77:L81)</f>
        <v>9946.5209149999991</v>
      </c>
      <c r="M76" s="226">
        <f>SUM(M77:M81)</f>
        <v>9946.5209149999991</v>
      </c>
      <c r="N76" s="226">
        <f>SUM(N77:N81)</f>
        <v>0</v>
      </c>
      <c r="O76" s="226">
        <f>SUM(O77:O81)</f>
        <v>0</v>
      </c>
      <c r="P76" s="226">
        <f>SUM(P77:P81)</f>
        <v>0</v>
      </c>
      <c r="Q76" s="226"/>
      <c r="R76" s="226"/>
      <c r="S76" s="226">
        <f>SUM(S77:S81)</f>
        <v>0</v>
      </c>
      <c r="T76" s="226">
        <f>SUM(T77:T81)</f>
        <v>0</v>
      </c>
      <c r="U76" s="226">
        <f>SUM(U77:U84)</f>
        <v>75252.520915000001</v>
      </c>
      <c r="V76" s="226">
        <f>SUM(V77:V84)</f>
        <v>75252.520915000001</v>
      </c>
      <c r="W76" s="226">
        <f>SUM(W77:W80)</f>
        <v>0</v>
      </c>
      <c r="X76" s="226">
        <f>SUM(X77:X80)</f>
        <v>0</v>
      </c>
      <c r="Y76" s="226">
        <f>SUM(Y77:Y81)</f>
        <v>0</v>
      </c>
      <c r="Z76" s="226"/>
      <c r="AA76" s="226"/>
      <c r="AB76" s="226">
        <f t="shared" ref="AB76:AD76" si="90">SUM(AB77:AB85)</f>
        <v>0</v>
      </c>
      <c r="AC76" s="226">
        <f t="shared" si="90"/>
        <v>0</v>
      </c>
      <c r="AD76" s="226">
        <f t="shared" si="90"/>
        <v>75478.523914999998</v>
      </c>
      <c r="AE76" s="226">
        <f>SUM(AE77:AE85)</f>
        <v>75478.523914999998</v>
      </c>
      <c r="AF76" s="226">
        <f>SUM(AF77:AF80)</f>
        <v>0</v>
      </c>
      <c r="AG76" s="226">
        <f>SUM(AG77:AG80)</f>
        <v>0</v>
      </c>
      <c r="AH76" s="226">
        <f>SUM(AH77:AH81)</f>
        <v>0</v>
      </c>
      <c r="AI76" s="226"/>
      <c r="AJ76" s="226"/>
      <c r="AK76" s="226">
        <f t="shared" ref="AK76:AM76" si="91">SUM(AK77:AK85)</f>
        <v>0</v>
      </c>
      <c r="AL76" s="226">
        <f t="shared" si="91"/>
        <v>0</v>
      </c>
      <c r="AM76" s="226">
        <f t="shared" si="91"/>
        <v>74898.489765999999</v>
      </c>
      <c r="AN76" s="226">
        <f>SUM(AN77:AN85)</f>
        <v>74898.489765999999</v>
      </c>
      <c r="AO76" s="226">
        <f>SUM(AO77:AO80)</f>
        <v>0</v>
      </c>
      <c r="AP76" s="226">
        <f>SUM(AP77:AP80)</f>
        <v>0</v>
      </c>
      <c r="AQ76" s="225"/>
    </row>
    <row r="77" spans="1:43" s="233" customFormat="1" ht="43.5" customHeight="1">
      <c r="A77" s="230" t="s">
        <v>324</v>
      </c>
      <c r="B77" s="231" t="s">
        <v>330</v>
      </c>
      <c r="C77" s="227"/>
      <c r="D77" s="227"/>
      <c r="E77" s="227" t="s">
        <v>242</v>
      </c>
      <c r="F77" s="227" t="s">
        <v>288</v>
      </c>
      <c r="G77" s="227"/>
      <c r="H77" s="232">
        <v>1000</v>
      </c>
      <c r="I77" s="232">
        <v>1000</v>
      </c>
      <c r="J77" s="232"/>
      <c r="K77" s="232"/>
      <c r="L77" s="232">
        <v>1000</v>
      </c>
      <c r="M77" s="232">
        <v>1000</v>
      </c>
      <c r="N77" s="232"/>
      <c r="O77" s="232"/>
      <c r="P77" s="227"/>
      <c r="Q77" s="232">
        <v>1000</v>
      </c>
      <c r="R77" s="232">
        <v>1000</v>
      </c>
      <c r="S77" s="232"/>
      <c r="T77" s="232"/>
      <c r="U77" s="232">
        <v>1000</v>
      </c>
      <c r="V77" s="232">
        <v>1000</v>
      </c>
      <c r="W77" s="232"/>
      <c r="X77" s="232"/>
      <c r="Y77" s="227"/>
      <c r="Z77" s="232">
        <v>1000</v>
      </c>
      <c r="AA77" s="232">
        <v>1000</v>
      </c>
      <c r="AB77" s="232"/>
      <c r="AC77" s="232"/>
      <c r="AD77" s="232">
        <v>1000</v>
      </c>
      <c r="AE77" s="232">
        <v>1000</v>
      </c>
      <c r="AF77" s="232"/>
      <c r="AG77" s="232"/>
      <c r="AH77" s="227"/>
      <c r="AI77" s="232">
        <v>1000</v>
      </c>
      <c r="AJ77" s="232">
        <v>1000</v>
      </c>
      <c r="AK77" s="232"/>
      <c r="AL77" s="232"/>
      <c r="AM77" s="232">
        <v>1000</v>
      </c>
      <c r="AN77" s="232">
        <v>1000</v>
      </c>
      <c r="AO77" s="232"/>
      <c r="AP77" s="232"/>
      <c r="AQ77" s="227"/>
    </row>
    <row r="78" spans="1:43" s="233" customFormat="1" ht="43.5" customHeight="1">
      <c r="A78" s="230" t="s">
        <v>324</v>
      </c>
      <c r="B78" s="255" t="s">
        <v>312</v>
      </c>
      <c r="C78" s="227"/>
      <c r="D78" s="227" t="s">
        <v>335</v>
      </c>
      <c r="E78" s="227" t="s">
        <v>283</v>
      </c>
      <c r="F78" s="227" t="s">
        <v>288</v>
      </c>
      <c r="G78" s="227" t="s">
        <v>338</v>
      </c>
      <c r="H78" s="232">
        <v>4967.05</v>
      </c>
      <c r="I78" s="232">
        <v>4967.05</v>
      </c>
      <c r="J78" s="232"/>
      <c r="K78" s="232"/>
      <c r="L78" s="232">
        <f>M78</f>
        <v>4325</v>
      </c>
      <c r="M78" s="232">
        <v>4325</v>
      </c>
      <c r="N78" s="232"/>
      <c r="O78" s="232"/>
      <c r="P78" s="227" t="s">
        <v>338</v>
      </c>
      <c r="Q78" s="232">
        <v>4967.05</v>
      </c>
      <c r="R78" s="232">
        <v>4967.05</v>
      </c>
      <c r="S78" s="232"/>
      <c r="T78" s="232"/>
      <c r="U78" s="232">
        <f>V78</f>
        <v>4325</v>
      </c>
      <c r="V78" s="232">
        <v>4325</v>
      </c>
      <c r="W78" s="232"/>
      <c r="X78" s="232"/>
      <c r="Y78" s="227" t="s">
        <v>397</v>
      </c>
      <c r="Z78" s="232">
        <v>4967.05</v>
      </c>
      <c r="AA78" s="232">
        <v>4967.05</v>
      </c>
      <c r="AB78" s="232"/>
      <c r="AC78" s="232"/>
      <c r="AD78" s="232">
        <f>AE78</f>
        <v>4325</v>
      </c>
      <c r="AE78" s="232">
        <v>4325</v>
      </c>
      <c r="AF78" s="232"/>
      <c r="AG78" s="232"/>
      <c r="AH78" s="227" t="s">
        <v>397</v>
      </c>
      <c r="AI78" s="232">
        <v>4967.05</v>
      </c>
      <c r="AJ78" s="232">
        <v>4967.05</v>
      </c>
      <c r="AK78" s="232"/>
      <c r="AL78" s="232"/>
      <c r="AM78" s="232">
        <f>AN78</f>
        <v>4325</v>
      </c>
      <c r="AN78" s="232">
        <v>4325</v>
      </c>
      <c r="AO78" s="232"/>
      <c r="AP78" s="232"/>
      <c r="AQ78" s="227"/>
    </row>
    <row r="79" spans="1:43" s="233" customFormat="1" ht="39" customHeight="1">
      <c r="A79" s="230" t="s">
        <v>15</v>
      </c>
      <c r="B79" s="231" t="s">
        <v>341</v>
      </c>
      <c r="C79" s="227"/>
      <c r="D79" s="227" t="s">
        <v>335</v>
      </c>
      <c r="E79" s="227" t="s">
        <v>284</v>
      </c>
      <c r="F79" s="227" t="s">
        <v>288</v>
      </c>
      <c r="G79" s="227" t="s">
        <v>340</v>
      </c>
      <c r="H79" s="232">
        <v>12500</v>
      </c>
      <c r="I79" s="232">
        <v>12500</v>
      </c>
      <c r="J79" s="232"/>
      <c r="K79" s="232"/>
      <c r="L79" s="232">
        <v>4270</v>
      </c>
      <c r="M79" s="232">
        <v>4270</v>
      </c>
      <c r="N79" s="232"/>
      <c r="O79" s="232"/>
      <c r="P79" s="227" t="s">
        <v>340</v>
      </c>
      <c r="Q79" s="232">
        <v>12500</v>
      </c>
      <c r="R79" s="232">
        <v>12500</v>
      </c>
      <c r="S79" s="232"/>
      <c r="T79" s="232"/>
      <c r="U79" s="232">
        <v>4270</v>
      </c>
      <c r="V79" s="232">
        <v>4270</v>
      </c>
      <c r="W79" s="232"/>
      <c r="X79" s="232"/>
      <c r="Y79" s="227" t="s">
        <v>340</v>
      </c>
      <c r="Z79" s="232">
        <v>12500</v>
      </c>
      <c r="AA79" s="232">
        <v>12500</v>
      </c>
      <c r="AB79" s="232"/>
      <c r="AC79" s="232"/>
      <c r="AD79" s="232">
        <v>4270</v>
      </c>
      <c r="AE79" s="232">
        <v>4270</v>
      </c>
      <c r="AF79" s="232"/>
      <c r="AG79" s="232"/>
      <c r="AH79" s="227" t="s">
        <v>340</v>
      </c>
      <c r="AI79" s="232">
        <v>12500</v>
      </c>
      <c r="AJ79" s="232">
        <v>12500</v>
      </c>
      <c r="AK79" s="232"/>
      <c r="AL79" s="232"/>
      <c r="AM79" s="232">
        <f>AN79</f>
        <v>12500</v>
      </c>
      <c r="AN79" s="232">
        <f>4270+8230</f>
        <v>12500</v>
      </c>
      <c r="AO79" s="232"/>
      <c r="AP79" s="232"/>
      <c r="AQ79" s="228" t="s">
        <v>434</v>
      </c>
    </row>
    <row r="80" spans="1:43" s="233" customFormat="1" ht="37.5" customHeight="1">
      <c r="A80" s="230" t="s">
        <v>15</v>
      </c>
      <c r="B80" s="231" t="s">
        <v>350</v>
      </c>
      <c r="C80" s="227"/>
      <c r="D80" s="227" t="s">
        <v>351</v>
      </c>
      <c r="E80" s="227" t="s">
        <v>416</v>
      </c>
      <c r="F80" s="227" t="s">
        <v>288</v>
      </c>
      <c r="G80" s="227" t="s">
        <v>362</v>
      </c>
      <c r="H80" s="232">
        <v>351.520915</v>
      </c>
      <c r="I80" s="232">
        <v>351.520915</v>
      </c>
      <c r="J80" s="232"/>
      <c r="K80" s="232"/>
      <c r="L80" s="232">
        <v>351.520915</v>
      </c>
      <c r="M80" s="232">
        <v>351.520915</v>
      </c>
      <c r="N80" s="232"/>
      <c r="O80" s="232"/>
      <c r="P80" s="227" t="s">
        <v>362</v>
      </c>
      <c r="Q80" s="232">
        <v>351.520915</v>
      </c>
      <c r="R80" s="232">
        <v>351.520915</v>
      </c>
      <c r="S80" s="232"/>
      <c r="T80" s="232"/>
      <c r="U80" s="232">
        <v>351.520915</v>
      </c>
      <c r="V80" s="232">
        <v>351.520915</v>
      </c>
      <c r="W80" s="232"/>
      <c r="X80" s="232"/>
      <c r="Y80" s="227" t="s">
        <v>340</v>
      </c>
      <c r="Z80" s="232">
        <v>351.520915</v>
      </c>
      <c r="AA80" s="232">
        <v>351.520915</v>
      </c>
      <c r="AB80" s="232"/>
      <c r="AC80" s="232"/>
      <c r="AD80" s="232">
        <v>351.520915</v>
      </c>
      <c r="AE80" s="232">
        <v>351.520915</v>
      </c>
      <c r="AF80" s="232"/>
      <c r="AG80" s="232"/>
      <c r="AH80" s="227" t="s">
        <v>340</v>
      </c>
      <c r="AI80" s="232">
        <v>351.520915</v>
      </c>
      <c r="AJ80" s="232">
        <v>351.520915</v>
      </c>
      <c r="AK80" s="232"/>
      <c r="AL80" s="232"/>
      <c r="AM80" s="232">
        <v>351.520915</v>
      </c>
      <c r="AN80" s="232">
        <v>351.520915</v>
      </c>
      <c r="AO80" s="232"/>
      <c r="AP80" s="232"/>
      <c r="AQ80" s="228"/>
    </row>
    <row r="81" spans="1:43" s="233" customFormat="1" ht="78" customHeight="1">
      <c r="A81" s="230" t="s">
        <v>15</v>
      </c>
      <c r="B81" s="231" t="s">
        <v>368</v>
      </c>
      <c r="C81" s="227"/>
      <c r="D81" s="227" t="s">
        <v>335</v>
      </c>
      <c r="E81" s="227" t="s">
        <v>349</v>
      </c>
      <c r="F81" s="227" t="s">
        <v>288</v>
      </c>
      <c r="G81" s="227"/>
      <c r="H81" s="232"/>
      <c r="I81" s="232"/>
      <c r="J81" s="232"/>
      <c r="K81" s="232"/>
      <c r="L81" s="232"/>
      <c r="M81" s="232"/>
      <c r="N81" s="232"/>
      <c r="O81" s="232"/>
      <c r="P81" s="227" t="s">
        <v>340</v>
      </c>
      <c r="Q81" s="232">
        <v>11163</v>
      </c>
      <c r="R81" s="232">
        <v>11163</v>
      </c>
      <c r="S81" s="232"/>
      <c r="T81" s="232"/>
      <c r="U81" s="232">
        <v>11163</v>
      </c>
      <c r="V81" s="232">
        <v>11163</v>
      </c>
      <c r="W81" s="232"/>
      <c r="X81" s="232"/>
      <c r="Y81" s="227" t="s">
        <v>340</v>
      </c>
      <c r="Z81" s="232">
        <v>11163</v>
      </c>
      <c r="AA81" s="232">
        <v>11163</v>
      </c>
      <c r="AB81" s="232"/>
      <c r="AC81" s="232"/>
      <c r="AD81" s="232">
        <f>11163-150-532.8</f>
        <v>10480.200000000001</v>
      </c>
      <c r="AE81" s="232">
        <f>11163-150-532.8</f>
        <v>10480.200000000001</v>
      </c>
      <c r="AF81" s="232"/>
      <c r="AG81" s="232"/>
      <c r="AH81" s="227" t="s">
        <v>431</v>
      </c>
      <c r="AI81" s="232">
        <v>11163</v>
      </c>
      <c r="AJ81" s="232">
        <v>11163</v>
      </c>
      <c r="AK81" s="232"/>
      <c r="AL81" s="232"/>
      <c r="AM81" s="232">
        <f>11163-150-532.8-8810.034149</f>
        <v>1670.1658510000016</v>
      </c>
      <c r="AN81" s="232">
        <f>11163-150-532.8-8810.034149</f>
        <v>1670.1658510000016</v>
      </c>
      <c r="AO81" s="232"/>
      <c r="AP81" s="232"/>
      <c r="AQ81" s="228" t="s">
        <v>436</v>
      </c>
    </row>
    <row r="82" spans="1:43" s="233" customFormat="1" ht="57" customHeight="1">
      <c r="A82" s="230" t="s">
        <v>15</v>
      </c>
      <c r="B82" s="231" t="s">
        <v>370</v>
      </c>
      <c r="C82" s="227"/>
      <c r="D82" s="227" t="s">
        <v>335</v>
      </c>
      <c r="E82" s="227" t="s">
        <v>242</v>
      </c>
      <c r="F82" s="227" t="s">
        <v>288</v>
      </c>
      <c r="G82" s="227"/>
      <c r="H82" s="232"/>
      <c r="I82" s="232"/>
      <c r="J82" s="232"/>
      <c r="K82" s="232"/>
      <c r="L82" s="232"/>
      <c r="M82" s="232"/>
      <c r="N82" s="232"/>
      <c r="O82" s="232"/>
      <c r="P82" s="227" t="s">
        <v>340</v>
      </c>
      <c r="Q82" s="232">
        <v>44995</v>
      </c>
      <c r="R82" s="232">
        <f>Q82</f>
        <v>44995</v>
      </c>
      <c r="S82" s="232"/>
      <c r="T82" s="232"/>
      <c r="U82" s="232">
        <f>V82</f>
        <v>4895</v>
      </c>
      <c r="V82" s="232">
        <f>44995-40100</f>
        <v>4895</v>
      </c>
      <c r="W82" s="232"/>
      <c r="X82" s="232"/>
      <c r="Y82" s="227" t="s">
        <v>388</v>
      </c>
      <c r="Z82" s="232">
        <v>44995</v>
      </c>
      <c r="AA82" s="232">
        <f>Z82</f>
        <v>44995</v>
      </c>
      <c r="AB82" s="232"/>
      <c r="AC82" s="232"/>
      <c r="AD82" s="232">
        <f>AE82</f>
        <v>4895</v>
      </c>
      <c r="AE82" s="232">
        <f>44995-40100</f>
        <v>4895</v>
      </c>
      <c r="AF82" s="232"/>
      <c r="AG82" s="232"/>
      <c r="AH82" s="227" t="s">
        <v>388</v>
      </c>
      <c r="AI82" s="232">
        <v>44995</v>
      </c>
      <c r="AJ82" s="232">
        <f>AI82</f>
        <v>44995</v>
      </c>
      <c r="AK82" s="232"/>
      <c r="AL82" s="232"/>
      <c r="AM82" s="232">
        <f>AN82</f>
        <v>4895</v>
      </c>
      <c r="AN82" s="232">
        <f>44995-40100</f>
        <v>4895</v>
      </c>
      <c r="AO82" s="232"/>
      <c r="AP82" s="232"/>
      <c r="AQ82" s="228"/>
    </row>
    <row r="83" spans="1:43" s="233" customFormat="1" ht="91">
      <c r="A83" s="230" t="s">
        <v>15</v>
      </c>
      <c r="B83" s="231" t="s">
        <v>371</v>
      </c>
      <c r="C83" s="227"/>
      <c r="D83" s="227" t="s">
        <v>335</v>
      </c>
      <c r="E83" s="227" t="s">
        <v>242</v>
      </c>
      <c r="F83" s="227" t="s">
        <v>288</v>
      </c>
      <c r="G83" s="227"/>
      <c r="H83" s="232"/>
      <c r="I83" s="232"/>
      <c r="J83" s="232"/>
      <c r="K83" s="232"/>
      <c r="L83" s="232"/>
      <c r="M83" s="232"/>
      <c r="N83" s="232"/>
      <c r="O83" s="232"/>
      <c r="P83" s="227" t="s">
        <v>340</v>
      </c>
      <c r="Q83" s="232">
        <f>R83</f>
        <v>104248</v>
      </c>
      <c r="R83" s="232">
        <v>104248</v>
      </c>
      <c r="S83" s="232"/>
      <c r="T83" s="232"/>
      <c r="U83" s="232">
        <f>V83</f>
        <v>34248</v>
      </c>
      <c r="V83" s="232">
        <f>104248-70000</f>
        <v>34248</v>
      </c>
      <c r="W83" s="232"/>
      <c r="X83" s="232"/>
      <c r="Y83" s="227" t="s">
        <v>387</v>
      </c>
      <c r="Z83" s="232">
        <f>AA83</f>
        <v>104248</v>
      </c>
      <c r="AA83" s="232">
        <v>104248</v>
      </c>
      <c r="AB83" s="232"/>
      <c r="AC83" s="232"/>
      <c r="AD83" s="232">
        <f>AE83</f>
        <v>34248</v>
      </c>
      <c r="AE83" s="232">
        <f>104248-70000</f>
        <v>34248</v>
      </c>
      <c r="AF83" s="232"/>
      <c r="AG83" s="232"/>
      <c r="AH83" s="227" t="s">
        <v>387</v>
      </c>
      <c r="AI83" s="232">
        <f>AJ83</f>
        <v>104248</v>
      </c>
      <c r="AJ83" s="232">
        <v>104248</v>
      </c>
      <c r="AK83" s="232"/>
      <c r="AL83" s="232"/>
      <c r="AM83" s="232">
        <f>AN83</f>
        <v>34248</v>
      </c>
      <c r="AN83" s="232">
        <f>104248-70000</f>
        <v>34248</v>
      </c>
      <c r="AO83" s="232"/>
      <c r="AP83" s="232"/>
      <c r="AQ83" s="227" t="s">
        <v>429</v>
      </c>
    </row>
    <row r="84" spans="1:43" s="233" customFormat="1" ht="52">
      <c r="A84" s="230" t="s">
        <v>15</v>
      </c>
      <c r="B84" s="231" t="s">
        <v>372</v>
      </c>
      <c r="C84" s="227"/>
      <c r="D84" s="227" t="s">
        <v>335</v>
      </c>
      <c r="E84" s="227" t="s">
        <v>242</v>
      </c>
      <c r="F84" s="227" t="s">
        <v>288</v>
      </c>
      <c r="G84" s="227"/>
      <c r="H84" s="232"/>
      <c r="I84" s="232"/>
      <c r="J84" s="232"/>
      <c r="K84" s="232"/>
      <c r="L84" s="232"/>
      <c r="M84" s="232"/>
      <c r="N84" s="232"/>
      <c r="O84" s="232"/>
      <c r="P84" s="227" t="s">
        <v>340</v>
      </c>
      <c r="Q84" s="232">
        <f>R84</f>
        <v>150000</v>
      </c>
      <c r="R84" s="232">
        <v>150000</v>
      </c>
      <c r="S84" s="232"/>
      <c r="T84" s="232"/>
      <c r="U84" s="232">
        <f>V84</f>
        <v>15000</v>
      </c>
      <c r="V84" s="232">
        <f>150000-135000</f>
        <v>15000</v>
      </c>
      <c r="W84" s="232"/>
      <c r="X84" s="232"/>
      <c r="Y84" s="227" t="s">
        <v>386</v>
      </c>
      <c r="Z84" s="232">
        <f>AA84</f>
        <v>150000</v>
      </c>
      <c r="AA84" s="232">
        <v>150000</v>
      </c>
      <c r="AB84" s="232"/>
      <c r="AC84" s="232"/>
      <c r="AD84" s="232">
        <f>AE84</f>
        <v>15000</v>
      </c>
      <c r="AE84" s="232">
        <f>150000-135000</f>
        <v>15000</v>
      </c>
      <c r="AF84" s="232"/>
      <c r="AG84" s="232"/>
      <c r="AH84" s="227" t="s">
        <v>386</v>
      </c>
      <c r="AI84" s="232">
        <f>AJ84</f>
        <v>150000</v>
      </c>
      <c r="AJ84" s="232">
        <v>150000</v>
      </c>
      <c r="AK84" s="232"/>
      <c r="AL84" s="232"/>
      <c r="AM84" s="232">
        <f>AN84</f>
        <v>15000</v>
      </c>
      <c r="AN84" s="232">
        <f>150000-135000</f>
        <v>15000</v>
      </c>
      <c r="AO84" s="232"/>
      <c r="AP84" s="232"/>
      <c r="AQ84" s="227" t="s">
        <v>430</v>
      </c>
    </row>
    <row r="85" spans="1:43" s="233" customFormat="1" ht="46.5" customHeight="1">
      <c r="A85" s="230" t="s">
        <v>15</v>
      </c>
      <c r="B85" s="231" t="s">
        <v>412</v>
      </c>
      <c r="C85" s="227"/>
      <c r="D85" s="227" t="s">
        <v>415</v>
      </c>
      <c r="E85" s="227" t="s">
        <v>242</v>
      </c>
      <c r="F85" s="227"/>
      <c r="G85" s="227"/>
      <c r="H85" s="232"/>
      <c r="I85" s="232"/>
      <c r="J85" s="232"/>
      <c r="K85" s="232"/>
      <c r="L85" s="232"/>
      <c r="M85" s="232"/>
      <c r="N85" s="232"/>
      <c r="O85" s="232"/>
      <c r="P85" s="227"/>
      <c r="Q85" s="232"/>
      <c r="R85" s="232"/>
      <c r="S85" s="232"/>
      <c r="T85" s="232"/>
      <c r="U85" s="232"/>
      <c r="V85" s="232"/>
      <c r="W85" s="232"/>
      <c r="X85" s="232"/>
      <c r="Y85" s="227" t="s">
        <v>340</v>
      </c>
      <c r="Z85" s="232">
        <v>908.80342299999995</v>
      </c>
      <c r="AA85" s="232">
        <f>Z85</f>
        <v>908.80342299999995</v>
      </c>
      <c r="AB85" s="232"/>
      <c r="AC85" s="232"/>
      <c r="AD85" s="232">
        <v>908.803</v>
      </c>
      <c r="AE85" s="232">
        <f>AD85</f>
        <v>908.803</v>
      </c>
      <c r="AF85" s="232"/>
      <c r="AG85" s="232"/>
      <c r="AH85" s="227" t="s">
        <v>340</v>
      </c>
      <c r="AI85" s="232">
        <v>908.80342299999995</v>
      </c>
      <c r="AJ85" s="232">
        <f>AI85</f>
        <v>908.80342299999995</v>
      </c>
      <c r="AK85" s="232"/>
      <c r="AL85" s="232"/>
      <c r="AM85" s="232">
        <v>908.803</v>
      </c>
      <c r="AN85" s="232">
        <f>AM85</f>
        <v>908.803</v>
      </c>
      <c r="AO85" s="232"/>
      <c r="AP85" s="232"/>
      <c r="AQ85" s="228"/>
    </row>
    <row r="86" spans="1:43" s="236" customFormat="1" ht="34.5" customHeight="1">
      <c r="A86" s="225" t="s">
        <v>373</v>
      </c>
      <c r="B86" s="238" t="s">
        <v>374</v>
      </c>
      <c r="C86" s="225"/>
      <c r="D86" s="225"/>
      <c r="E86" s="225"/>
      <c r="F86" s="225"/>
      <c r="G86" s="225"/>
      <c r="H86" s="226"/>
      <c r="I86" s="226"/>
      <c r="J86" s="226"/>
      <c r="K86" s="226"/>
      <c r="L86" s="226">
        <f>L87+L89</f>
        <v>4340</v>
      </c>
      <c r="M86" s="226">
        <f>M87+M89</f>
        <v>4340</v>
      </c>
      <c r="N86" s="226"/>
      <c r="O86" s="226"/>
      <c r="P86" s="225"/>
      <c r="Q86" s="226"/>
      <c r="R86" s="226"/>
      <c r="S86" s="226"/>
      <c r="T86" s="226"/>
      <c r="U86" s="226">
        <f>U87+U89</f>
        <v>4340</v>
      </c>
      <c r="V86" s="226">
        <f>V87+V89</f>
        <v>4340</v>
      </c>
      <c r="W86" s="226"/>
      <c r="X86" s="226"/>
      <c r="Y86" s="225"/>
      <c r="Z86" s="226"/>
      <c r="AA86" s="226"/>
      <c r="AB86" s="226"/>
      <c r="AC86" s="226"/>
      <c r="AD86" s="226">
        <f>AD87+AD89</f>
        <v>4340</v>
      </c>
      <c r="AE86" s="226">
        <f>AE87+AE89</f>
        <v>4340</v>
      </c>
      <c r="AF86" s="226"/>
      <c r="AG86" s="226"/>
      <c r="AH86" s="225"/>
      <c r="AI86" s="226"/>
      <c r="AJ86" s="226"/>
      <c r="AK86" s="226"/>
      <c r="AL86" s="226"/>
      <c r="AM86" s="226">
        <f>AM87+AM89</f>
        <v>4340</v>
      </c>
      <c r="AN86" s="226">
        <f>AN87+AN89</f>
        <v>4340</v>
      </c>
      <c r="AO86" s="226"/>
      <c r="AP86" s="226"/>
      <c r="AQ86" s="256"/>
    </row>
    <row r="87" spans="1:43" s="233" customFormat="1" ht="22" customHeight="1">
      <c r="A87" s="225" t="s">
        <v>19</v>
      </c>
      <c r="B87" s="225" t="s">
        <v>45</v>
      </c>
      <c r="C87" s="225"/>
      <c r="D87" s="225"/>
      <c r="E87" s="225"/>
      <c r="F87" s="225"/>
      <c r="G87" s="225"/>
      <c r="H87" s="226"/>
      <c r="I87" s="226"/>
      <c r="J87" s="226"/>
      <c r="K87" s="226"/>
      <c r="L87" s="226">
        <f>L88</f>
        <v>870</v>
      </c>
      <c r="M87" s="226">
        <f t="shared" ref="M87:O87" si="92">M88</f>
        <v>870</v>
      </c>
      <c r="N87" s="226">
        <f t="shared" si="92"/>
        <v>0</v>
      </c>
      <c r="O87" s="226">
        <f t="shared" si="92"/>
        <v>0</v>
      </c>
      <c r="P87" s="225"/>
      <c r="Q87" s="226"/>
      <c r="R87" s="226"/>
      <c r="S87" s="226"/>
      <c r="T87" s="226"/>
      <c r="U87" s="226">
        <f>U88</f>
        <v>870</v>
      </c>
      <c r="V87" s="226">
        <f t="shared" ref="V87:X87" si="93">V88</f>
        <v>870</v>
      </c>
      <c r="W87" s="226">
        <f t="shared" si="93"/>
        <v>0</v>
      </c>
      <c r="X87" s="226">
        <f t="shared" si="93"/>
        <v>0</v>
      </c>
      <c r="Y87" s="225"/>
      <c r="Z87" s="226"/>
      <c r="AA87" s="226"/>
      <c r="AB87" s="226"/>
      <c r="AC87" s="226"/>
      <c r="AD87" s="226">
        <f>AD88</f>
        <v>870</v>
      </c>
      <c r="AE87" s="226">
        <f t="shared" ref="AE87:AG87" si="94">AE88</f>
        <v>870</v>
      </c>
      <c r="AF87" s="226">
        <f t="shared" si="94"/>
        <v>0</v>
      </c>
      <c r="AG87" s="226">
        <f t="shared" si="94"/>
        <v>0</v>
      </c>
      <c r="AH87" s="225"/>
      <c r="AI87" s="226"/>
      <c r="AJ87" s="226"/>
      <c r="AK87" s="226"/>
      <c r="AL87" s="226"/>
      <c r="AM87" s="226">
        <f>AM88</f>
        <v>870</v>
      </c>
      <c r="AN87" s="226">
        <f t="shared" ref="AN87:AP87" si="95">AN88</f>
        <v>870</v>
      </c>
      <c r="AO87" s="226">
        <f t="shared" si="95"/>
        <v>0</v>
      </c>
      <c r="AP87" s="226">
        <f t="shared" si="95"/>
        <v>0</v>
      </c>
      <c r="AQ87" s="225"/>
    </row>
    <row r="88" spans="1:43" s="235" customFormat="1" ht="39">
      <c r="A88" s="227">
        <v>1</v>
      </c>
      <c r="B88" s="234" t="s">
        <v>357</v>
      </c>
      <c r="C88" s="229"/>
      <c r="D88" s="229" t="s">
        <v>335</v>
      </c>
      <c r="E88" s="229" t="s">
        <v>243</v>
      </c>
      <c r="F88" s="229" t="s">
        <v>236</v>
      </c>
      <c r="G88" s="229" t="s">
        <v>340</v>
      </c>
      <c r="H88" s="232">
        <f>I88</f>
        <v>4340</v>
      </c>
      <c r="I88" s="232">
        <v>4340</v>
      </c>
      <c r="J88" s="232"/>
      <c r="K88" s="232"/>
      <c r="L88" s="232">
        <f t="shared" ref="L88" si="96">M88</f>
        <v>870</v>
      </c>
      <c r="M88" s="232">
        <v>870</v>
      </c>
      <c r="N88" s="232"/>
      <c r="O88" s="232"/>
      <c r="P88" s="229" t="s">
        <v>340</v>
      </c>
      <c r="Q88" s="232">
        <f>R88</f>
        <v>4340</v>
      </c>
      <c r="R88" s="232">
        <v>4340</v>
      </c>
      <c r="S88" s="232"/>
      <c r="T88" s="232"/>
      <c r="U88" s="232">
        <f t="shared" ref="U88" si="97">V88</f>
        <v>870</v>
      </c>
      <c r="V88" s="232">
        <v>870</v>
      </c>
      <c r="W88" s="232"/>
      <c r="X88" s="232"/>
      <c r="Y88" s="229" t="s">
        <v>419</v>
      </c>
      <c r="Z88" s="232">
        <f>AA88</f>
        <v>4340</v>
      </c>
      <c r="AA88" s="232">
        <v>4340</v>
      </c>
      <c r="AB88" s="232"/>
      <c r="AC88" s="232"/>
      <c r="AD88" s="232">
        <f t="shared" ref="AD88" si="98">AE88</f>
        <v>870</v>
      </c>
      <c r="AE88" s="232">
        <v>870</v>
      </c>
      <c r="AF88" s="232"/>
      <c r="AG88" s="232"/>
      <c r="AH88" s="229" t="s">
        <v>419</v>
      </c>
      <c r="AI88" s="232">
        <f>AJ88</f>
        <v>4340</v>
      </c>
      <c r="AJ88" s="232">
        <v>4340</v>
      </c>
      <c r="AK88" s="232"/>
      <c r="AL88" s="232"/>
      <c r="AM88" s="232">
        <f t="shared" ref="AM88" si="99">AN88</f>
        <v>870</v>
      </c>
      <c r="AN88" s="232">
        <v>870</v>
      </c>
      <c r="AO88" s="232"/>
      <c r="AP88" s="232"/>
      <c r="AQ88" s="229"/>
    </row>
    <row r="89" spans="1:43" s="233" customFormat="1" ht="28" customHeight="1">
      <c r="A89" s="225" t="s">
        <v>20</v>
      </c>
      <c r="B89" s="225" t="s">
        <v>56</v>
      </c>
      <c r="C89" s="225"/>
      <c r="D89" s="225"/>
      <c r="E89" s="225"/>
      <c r="F89" s="225"/>
      <c r="G89" s="225"/>
      <c r="H89" s="226"/>
      <c r="I89" s="226"/>
      <c r="J89" s="226">
        <f t="shared" ref="J89:K89" si="100">J90</f>
        <v>0</v>
      </c>
      <c r="K89" s="226">
        <f t="shared" si="100"/>
        <v>0</v>
      </c>
      <c r="L89" s="226">
        <f>L90</f>
        <v>3470</v>
      </c>
      <c r="M89" s="226">
        <f t="shared" ref="M89:O89" si="101">M90</f>
        <v>3470</v>
      </c>
      <c r="N89" s="226">
        <f t="shared" si="101"/>
        <v>0</v>
      </c>
      <c r="O89" s="226">
        <f t="shared" si="101"/>
        <v>0</v>
      </c>
      <c r="P89" s="225"/>
      <c r="Q89" s="226"/>
      <c r="R89" s="226"/>
      <c r="S89" s="226">
        <f t="shared" ref="S89:T89" si="102">S90</f>
        <v>0</v>
      </c>
      <c r="T89" s="226">
        <f t="shared" si="102"/>
        <v>0</v>
      </c>
      <c r="U89" s="226">
        <f>U90</f>
        <v>3470</v>
      </c>
      <c r="V89" s="226">
        <f t="shared" ref="V89:X89" si="103">V90</f>
        <v>3470</v>
      </c>
      <c r="W89" s="226">
        <f t="shared" si="103"/>
        <v>0</v>
      </c>
      <c r="X89" s="226">
        <f t="shared" si="103"/>
        <v>0</v>
      </c>
      <c r="Y89" s="225"/>
      <c r="Z89" s="226"/>
      <c r="AA89" s="226"/>
      <c r="AB89" s="226">
        <f t="shared" ref="AB89:AD89" si="104">AB90</f>
        <v>0</v>
      </c>
      <c r="AC89" s="226">
        <f t="shared" si="104"/>
        <v>0</v>
      </c>
      <c r="AD89" s="226">
        <f t="shared" si="104"/>
        <v>3470</v>
      </c>
      <c r="AE89" s="226">
        <f t="shared" ref="AE89:AG89" si="105">AE90</f>
        <v>3470</v>
      </c>
      <c r="AF89" s="226">
        <f t="shared" si="105"/>
        <v>0</v>
      </c>
      <c r="AG89" s="226">
        <f t="shared" si="105"/>
        <v>0</v>
      </c>
      <c r="AH89" s="225"/>
      <c r="AI89" s="226"/>
      <c r="AJ89" s="226"/>
      <c r="AK89" s="226">
        <f t="shared" ref="AK89:AP89" si="106">AK90</f>
        <v>0</v>
      </c>
      <c r="AL89" s="226">
        <f t="shared" si="106"/>
        <v>0</v>
      </c>
      <c r="AM89" s="226">
        <f t="shared" si="106"/>
        <v>3470</v>
      </c>
      <c r="AN89" s="226">
        <f t="shared" si="106"/>
        <v>3470</v>
      </c>
      <c r="AO89" s="226">
        <f t="shared" si="106"/>
        <v>0</v>
      </c>
      <c r="AP89" s="226">
        <f t="shared" si="106"/>
        <v>0</v>
      </c>
      <c r="AQ89" s="225"/>
    </row>
    <row r="90" spans="1:43" s="233" customFormat="1" ht="33.75" customHeight="1">
      <c r="A90" s="237">
        <v>1</v>
      </c>
      <c r="B90" s="238" t="s">
        <v>286</v>
      </c>
      <c r="C90" s="225"/>
      <c r="D90" s="225"/>
      <c r="E90" s="225"/>
      <c r="F90" s="225"/>
      <c r="G90" s="225"/>
      <c r="H90" s="226">
        <f t="shared" ref="H90:AP90" si="107">SUM(H91:H91)</f>
        <v>4340</v>
      </c>
      <c r="I90" s="226">
        <f t="shared" si="107"/>
        <v>4340</v>
      </c>
      <c r="J90" s="226">
        <f t="shared" si="107"/>
        <v>0</v>
      </c>
      <c r="K90" s="226">
        <f t="shared" si="107"/>
        <v>0</v>
      </c>
      <c r="L90" s="226">
        <f t="shared" si="107"/>
        <v>3470</v>
      </c>
      <c r="M90" s="226">
        <f t="shared" si="107"/>
        <v>3470</v>
      </c>
      <c r="N90" s="226">
        <f t="shared" si="107"/>
        <v>0</v>
      </c>
      <c r="O90" s="226">
        <f t="shared" si="107"/>
        <v>0</v>
      </c>
      <c r="P90" s="225"/>
      <c r="Q90" s="226">
        <f t="shared" si="107"/>
        <v>4340</v>
      </c>
      <c r="R90" s="226">
        <f t="shared" si="107"/>
        <v>4340</v>
      </c>
      <c r="S90" s="226">
        <f t="shared" si="107"/>
        <v>0</v>
      </c>
      <c r="T90" s="226">
        <f t="shared" si="107"/>
        <v>0</v>
      </c>
      <c r="U90" s="226">
        <f t="shared" si="107"/>
        <v>3470</v>
      </c>
      <c r="V90" s="226">
        <f t="shared" si="107"/>
        <v>3470</v>
      </c>
      <c r="W90" s="226">
        <f t="shared" si="107"/>
        <v>0</v>
      </c>
      <c r="X90" s="226">
        <f t="shared" si="107"/>
        <v>0</v>
      </c>
      <c r="Y90" s="225"/>
      <c r="Z90" s="226">
        <f t="shared" si="107"/>
        <v>4340</v>
      </c>
      <c r="AA90" s="226">
        <f t="shared" si="107"/>
        <v>4340</v>
      </c>
      <c r="AB90" s="226">
        <f t="shared" si="107"/>
        <v>0</v>
      </c>
      <c r="AC90" s="226">
        <f t="shared" si="107"/>
        <v>0</v>
      </c>
      <c r="AD90" s="226">
        <f t="shared" si="107"/>
        <v>3470</v>
      </c>
      <c r="AE90" s="226">
        <f>SUM(AE91:AE91)</f>
        <v>3470</v>
      </c>
      <c r="AF90" s="226">
        <f t="shared" si="107"/>
        <v>0</v>
      </c>
      <c r="AG90" s="226">
        <f t="shared" si="107"/>
        <v>0</v>
      </c>
      <c r="AH90" s="225"/>
      <c r="AI90" s="226">
        <f t="shared" si="107"/>
        <v>4340</v>
      </c>
      <c r="AJ90" s="226">
        <f t="shared" si="107"/>
        <v>4340</v>
      </c>
      <c r="AK90" s="226">
        <f t="shared" si="107"/>
        <v>0</v>
      </c>
      <c r="AL90" s="226">
        <f t="shared" si="107"/>
        <v>0</v>
      </c>
      <c r="AM90" s="226">
        <f t="shared" si="107"/>
        <v>3470</v>
      </c>
      <c r="AN90" s="226">
        <f>SUM(AN91:AN91)</f>
        <v>3470</v>
      </c>
      <c r="AO90" s="226">
        <f t="shared" si="107"/>
        <v>0</v>
      </c>
      <c r="AP90" s="226">
        <f t="shared" si="107"/>
        <v>0</v>
      </c>
      <c r="AQ90" s="225"/>
    </row>
    <row r="91" spans="1:43" s="235" customFormat="1" ht="39">
      <c r="A91" s="227">
        <v>1</v>
      </c>
      <c r="B91" s="234" t="s">
        <v>357</v>
      </c>
      <c r="C91" s="229"/>
      <c r="D91" s="229" t="s">
        <v>335</v>
      </c>
      <c r="E91" s="229" t="s">
        <v>243</v>
      </c>
      <c r="F91" s="229" t="s">
        <v>236</v>
      </c>
      <c r="G91" s="229" t="s">
        <v>340</v>
      </c>
      <c r="H91" s="232">
        <f>I91</f>
        <v>4340</v>
      </c>
      <c r="I91" s="232">
        <v>4340</v>
      </c>
      <c r="J91" s="232"/>
      <c r="K91" s="232"/>
      <c r="L91" s="232">
        <f t="shared" ref="L91" si="108">M91</f>
        <v>3470</v>
      </c>
      <c r="M91" s="232">
        <f>I88-L88</f>
        <v>3470</v>
      </c>
      <c r="N91" s="232"/>
      <c r="O91" s="232"/>
      <c r="P91" s="229" t="s">
        <v>340</v>
      </c>
      <c r="Q91" s="232">
        <f>R91</f>
        <v>4340</v>
      </c>
      <c r="R91" s="232">
        <v>4340</v>
      </c>
      <c r="S91" s="232"/>
      <c r="T91" s="232"/>
      <c r="U91" s="232">
        <f t="shared" ref="U91" si="109">V91</f>
        <v>3470</v>
      </c>
      <c r="V91" s="232">
        <f>R88-U88</f>
        <v>3470</v>
      </c>
      <c r="W91" s="232"/>
      <c r="X91" s="232"/>
      <c r="Y91" s="229" t="s">
        <v>419</v>
      </c>
      <c r="Z91" s="232">
        <f>AA91</f>
        <v>4340</v>
      </c>
      <c r="AA91" s="232">
        <v>4340</v>
      </c>
      <c r="AB91" s="232"/>
      <c r="AC91" s="232"/>
      <c r="AD91" s="232">
        <f t="shared" ref="AD91" si="110">AE91</f>
        <v>3470</v>
      </c>
      <c r="AE91" s="232">
        <f>AA88-AD88</f>
        <v>3470</v>
      </c>
      <c r="AF91" s="232"/>
      <c r="AG91" s="232"/>
      <c r="AH91" s="229" t="s">
        <v>419</v>
      </c>
      <c r="AI91" s="232">
        <f>AJ91</f>
        <v>4340</v>
      </c>
      <c r="AJ91" s="232">
        <v>4340</v>
      </c>
      <c r="AK91" s="232"/>
      <c r="AL91" s="232"/>
      <c r="AM91" s="232">
        <f t="shared" ref="AM91" si="111">AN91</f>
        <v>3470</v>
      </c>
      <c r="AN91" s="232">
        <f>AJ88-AM88</f>
        <v>3470</v>
      </c>
      <c r="AO91" s="232"/>
      <c r="AP91" s="232"/>
      <c r="AQ91" s="229"/>
    </row>
    <row r="92" spans="1:43" s="236" customFormat="1" ht="32.25" customHeight="1">
      <c r="A92" s="225" t="s">
        <v>342</v>
      </c>
      <c r="B92" s="225" t="s">
        <v>343</v>
      </c>
      <c r="C92" s="225"/>
      <c r="D92" s="225"/>
      <c r="E92" s="225"/>
      <c r="F92" s="225"/>
      <c r="G92" s="225"/>
      <c r="H92" s="226">
        <f>H93+H94</f>
        <v>0</v>
      </c>
      <c r="I92" s="226">
        <f>I93+I94</f>
        <v>0</v>
      </c>
      <c r="J92" s="226"/>
      <c r="K92" s="226"/>
      <c r="L92" s="226">
        <f>L93+L94</f>
        <v>2926</v>
      </c>
      <c r="M92" s="226">
        <f>M93+M94</f>
        <v>2926</v>
      </c>
      <c r="N92" s="226">
        <f>N93+N94</f>
        <v>0</v>
      </c>
      <c r="O92" s="226">
        <f>O93+O94</f>
        <v>0</v>
      </c>
      <c r="P92" s="225"/>
      <c r="Q92" s="226">
        <f>Q93+Q94</f>
        <v>0</v>
      </c>
      <c r="R92" s="226">
        <f>R93+R94</f>
        <v>0</v>
      </c>
      <c r="S92" s="226"/>
      <c r="T92" s="226"/>
      <c r="U92" s="226">
        <f>U93+U94</f>
        <v>2926</v>
      </c>
      <c r="V92" s="226">
        <f>V93+V94</f>
        <v>2926</v>
      </c>
      <c r="W92" s="226">
        <f>W93+W94</f>
        <v>0</v>
      </c>
      <c r="X92" s="226">
        <f>X93+X94</f>
        <v>0</v>
      </c>
      <c r="Y92" s="225"/>
      <c r="Z92" s="226">
        <f>Z93+Z94</f>
        <v>0</v>
      </c>
      <c r="AA92" s="226">
        <f>AA93+AA94</f>
        <v>0</v>
      </c>
      <c r="AB92" s="226"/>
      <c r="AC92" s="226"/>
      <c r="AD92" s="226">
        <f>AD93+AD94</f>
        <v>2926</v>
      </c>
      <c r="AE92" s="226">
        <f>AE93+AE94</f>
        <v>2926</v>
      </c>
      <c r="AF92" s="226">
        <f>AF93+AF94</f>
        <v>0</v>
      </c>
      <c r="AG92" s="226">
        <f>AG93+AG94</f>
        <v>0</v>
      </c>
      <c r="AH92" s="225"/>
      <c r="AI92" s="226">
        <f>AI93+AI94</f>
        <v>0</v>
      </c>
      <c r="AJ92" s="226">
        <f>AJ93+AJ94</f>
        <v>0</v>
      </c>
      <c r="AK92" s="226"/>
      <c r="AL92" s="226"/>
      <c r="AM92" s="226">
        <f>AM93+AM94</f>
        <v>2926</v>
      </c>
      <c r="AN92" s="226">
        <f>AN93+AN94</f>
        <v>2926</v>
      </c>
      <c r="AO92" s="226">
        <f>AO93+AO94</f>
        <v>0</v>
      </c>
      <c r="AP92" s="226">
        <f>AP93+AP94</f>
        <v>0</v>
      </c>
      <c r="AQ92" s="225"/>
    </row>
    <row r="93" spans="1:43" s="233" customFormat="1" ht="22" customHeight="1">
      <c r="A93" s="225" t="s">
        <v>19</v>
      </c>
      <c r="B93" s="225" t="s">
        <v>45</v>
      </c>
      <c r="C93" s="225"/>
      <c r="D93" s="225"/>
      <c r="E93" s="225"/>
      <c r="F93" s="225"/>
      <c r="G93" s="225"/>
      <c r="H93" s="226"/>
      <c r="I93" s="226"/>
      <c r="J93" s="226"/>
      <c r="K93" s="226"/>
      <c r="L93" s="226">
        <v>0</v>
      </c>
      <c r="M93" s="226">
        <v>0</v>
      </c>
      <c r="N93" s="226">
        <v>0</v>
      </c>
      <c r="O93" s="226">
        <v>0</v>
      </c>
      <c r="P93" s="225"/>
      <c r="Q93" s="226"/>
      <c r="R93" s="226"/>
      <c r="S93" s="226"/>
      <c r="T93" s="226"/>
      <c r="U93" s="226">
        <v>0</v>
      </c>
      <c r="V93" s="226">
        <v>0</v>
      </c>
      <c r="W93" s="226">
        <v>0</v>
      </c>
      <c r="X93" s="226">
        <v>0</v>
      </c>
      <c r="Y93" s="225"/>
      <c r="Z93" s="226"/>
      <c r="AA93" s="226"/>
      <c r="AB93" s="226"/>
      <c r="AC93" s="226"/>
      <c r="AD93" s="226">
        <v>0</v>
      </c>
      <c r="AE93" s="226">
        <v>0</v>
      </c>
      <c r="AF93" s="226">
        <v>0</v>
      </c>
      <c r="AG93" s="226">
        <v>0</v>
      </c>
      <c r="AH93" s="225"/>
      <c r="AI93" s="226"/>
      <c r="AJ93" s="226"/>
      <c r="AK93" s="226"/>
      <c r="AL93" s="226"/>
      <c r="AM93" s="226">
        <v>0</v>
      </c>
      <c r="AN93" s="226">
        <v>0</v>
      </c>
      <c r="AO93" s="226">
        <v>0</v>
      </c>
      <c r="AP93" s="226">
        <v>0</v>
      </c>
      <c r="AQ93" s="225"/>
    </row>
    <row r="94" spans="1:43" s="233" customFormat="1" ht="28" customHeight="1">
      <c r="A94" s="225" t="s">
        <v>20</v>
      </c>
      <c r="B94" s="225" t="s">
        <v>344</v>
      </c>
      <c r="C94" s="225"/>
      <c r="D94" s="225"/>
      <c r="E94" s="225"/>
      <c r="F94" s="225"/>
      <c r="G94" s="225"/>
      <c r="H94" s="226"/>
      <c r="I94" s="226"/>
      <c r="J94" s="226">
        <f t="shared" ref="J94:K94" si="112">J95</f>
        <v>0</v>
      </c>
      <c r="K94" s="226">
        <f t="shared" si="112"/>
        <v>0</v>
      </c>
      <c r="L94" s="226">
        <f>L95</f>
        <v>2926</v>
      </c>
      <c r="M94" s="226">
        <f t="shared" ref="M94:O94" si="113">M95</f>
        <v>2926</v>
      </c>
      <c r="N94" s="226">
        <f t="shared" si="113"/>
        <v>0</v>
      </c>
      <c r="O94" s="226">
        <f t="shared" si="113"/>
        <v>0</v>
      </c>
      <c r="P94" s="225"/>
      <c r="Q94" s="226"/>
      <c r="R94" s="226"/>
      <c r="S94" s="226">
        <f t="shared" ref="S94:T94" si="114">S95</f>
        <v>0</v>
      </c>
      <c r="T94" s="226">
        <f t="shared" si="114"/>
        <v>0</v>
      </c>
      <c r="U94" s="226">
        <f>U95</f>
        <v>2926</v>
      </c>
      <c r="V94" s="226">
        <f t="shared" ref="V94:X94" si="115">V95</f>
        <v>2926</v>
      </c>
      <c r="W94" s="226">
        <f t="shared" si="115"/>
        <v>0</v>
      </c>
      <c r="X94" s="226">
        <f t="shared" si="115"/>
        <v>0</v>
      </c>
      <c r="Y94" s="225"/>
      <c r="Z94" s="226"/>
      <c r="AA94" s="226"/>
      <c r="AB94" s="226">
        <f t="shared" ref="AB94:AC94" si="116">AB95</f>
        <v>0</v>
      </c>
      <c r="AC94" s="226">
        <f t="shared" si="116"/>
        <v>0</v>
      </c>
      <c r="AD94" s="226">
        <f>AD95</f>
        <v>2926</v>
      </c>
      <c r="AE94" s="226">
        <f t="shared" ref="AE94:AG94" si="117">AE95</f>
        <v>2926</v>
      </c>
      <c r="AF94" s="226">
        <f t="shared" si="117"/>
        <v>0</v>
      </c>
      <c r="AG94" s="226">
        <f t="shared" si="117"/>
        <v>0</v>
      </c>
      <c r="AH94" s="225"/>
      <c r="AI94" s="226"/>
      <c r="AJ94" s="226"/>
      <c r="AK94" s="226">
        <f t="shared" ref="AK94:AL94" si="118">AK95</f>
        <v>0</v>
      </c>
      <c r="AL94" s="226">
        <f t="shared" si="118"/>
        <v>0</v>
      </c>
      <c r="AM94" s="226">
        <f>AM95</f>
        <v>2926</v>
      </c>
      <c r="AN94" s="226">
        <f t="shared" ref="AN94:AP94" si="119">AN95</f>
        <v>2926</v>
      </c>
      <c r="AO94" s="226">
        <f t="shared" si="119"/>
        <v>0</v>
      </c>
      <c r="AP94" s="226">
        <f t="shared" si="119"/>
        <v>0</v>
      </c>
      <c r="AQ94" s="225"/>
    </row>
    <row r="95" spans="1:43" s="233" customFormat="1" ht="33.75" customHeight="1">
      <c r="A95" s="237">
        <v>1</v>
      </c>
      <c r="B95" s="238" t="s">
        <v>286</v>
      </c>
      <c r="C95" s="225"/>
      <c r="D95" s="225"/>
      <c r="E95" s="225"/>
      <c r="F95" s="225"/>
      <c r="G95" s="225"/>
      <c r="H95" s="226"/>
      <c r="I95" s="226"/>
      <c r="J95" s="226">
        <f t="shared" ref="J95:K95" si="120">SUM(J96:J97)</f>
        <v>0</v>
      </c>
      <c r="K95" s="226">
        <f t="shared" si="120"/>
        <v>0</v>
      </c>
      <c r="L95" s="226">
        <f>SUM(L96:L97)</f>
        <v>2926</v>
      </c>
      <c r="M95" s="226">
        <f>SUM(M96:M97)</f>
        <v>2926</v>
      </c>
      <c r="N95" s="226">
        <f t="shared" ref="N95:O95" si="121">SUM(N96:N96)</f>
        <v>0</v>
      </c>
      <c r="O95" s="226">
        <f t="shared" si="121"/>
        <v>0</v>
      </c>
      <c r="P95" s="225"/>
      <c r="Q95" s="226"/>
      <c r="R95" s="226"/>
      <c r="S95" s="226">
        <f t="shared" ref="S95:T95" si="122">SUM(S96:S97)</f>
        <v>0</v>
      </c>
      <c r="T95" s="226">
        <f t="shared" si="122"/>
        <v>0</v>
      </c>
      <c r="U95" s="226">
        <f>SUM(U96:U97)</f>
        <v>2926</v>
      </c>
      <c r="V95" s="226">
        <f>SUM(V96:V97)</f>
        <v>2926</v>
      </c>
      <c r="W95" s="226">
        <f t="shared" ref="W95:X95" si="123">SUM(W96:W96)</f>
        <v>0</v>
      </c>
      <c r="X95" s="226">
        <f t="shared" si="123"/>
        <v>0</v>
      </c>
      <c r="Y95" s="225"/>
      <c r="Z95" s="226"/>
      <c r="AA95" s="226"/>
      <c r="AB95" s="226">
        <f t="shared" ref="AB95:AD95" si="124">SUM(AB96:AB98)</f>
        <v>0</v>
      </c>
      <c r="AC95" s="226">
        <f t="shared" si="124"/>
        <v>0</v>
      </c>
      <c r="AD95" s="226">
        <f t="shared" si="124"/>
        <v>2926</v>
      </c>
      <c r="AE95" s="226">
        <f>SUM(AE96:AE98)</f>
        <v>2926</v>
      </c>
      <c r="AF95" s="226">
        <f t="shared" ref="AF95:AG95" si="125">SUM(AF96:AF96)</f>
        <v>0</v>
      </c>
      <c r="AG95" s="226">
        <f t="shared" si="125"/>
        <v>0</v>
      </c>
      <c r="AH95" s="225"/>
      <c r="AI95" s="226"/>
      <c r="AJ95" s="226"/>
      <c r="AK95" s="226">
        <f t="shared" ref="AK95:AM95" si="126">SUM(AK96:AK98)</f>
        <v>0</v>
      </c>
      <c r="AL95" s="226">
        <f t="shared" si="126"/>
        <v>0</v>
      </c>
      <c r="AM95" s="226">
        <f t="shared" si="126"/>
        <v>2926</v>
      </c>
      <c r="AN95" s="226">
        <f>SUM(AN96:AN98)</f>
        <v>2926</v>
      </c>
      <c r="AO95" s="226">
        <f t="shared" ref="AO95:AP95" si="127">SUM(AO96:AO96)</f>
        <v>0</v>
      </c>
      <c r="AP95" s="226">
        <f t="shared" si="127"/>
        <v>0</v>
      </c>
      <c r="AQ95" s="225"/>
    </row>
    <row r="96" spans="1:43" s="235" customFormat="1" ht="42" customHeight="1">
      <c r="A96" s="230" t="s">
        <v>15</v>
      </c>
      <c r="B96" s="234" t="s">
        <v>354</v>
      </c>
      <c r="C96" s="229"/>
      <c r="D96" s="229" t="s">
        <v>345</v>
      </c>
      <c r="E96" s="229" t="s">
        <v>243</v>
      </c>
      <c r="F96" s="229" t="s">
        <v>236</v>
      </c>
      <c r="G96" s="229" t="s">
        <v>364</v>
      </c>
      <c r="H96" s="232">
        <f>I96</f>
        <v>926</v>
      </c>
      <c r="I96" s="232">
        <v>926</v>
      </c>
      <c r="J96" s="232"/>
      <c r="K96" s="232"/>
      <c r="L96" s="232">
        <f t="shared" ref="L96" si="128">M96</f>
        <v>926</v>
      </c>
      <c r="M96" s="232">
        <v>926</v>
      </c>
      <c r="N96" s="232">
        <v>0</v>
      </c>
      <c r="O96" s="232">
        <v>0</v>
      </c>
      <c r="P96" s="229" t="s">
        <v>364</v>
      </c>
      <c r="Q96" s="232">
        <f>R96</f>
        <v>926</v>
      </c>
      <c r="R96" s="232">
        <v>926</v>
      </c>
      <c r="S96" s="232"/>
      <c r="T96" s="232"/>
      <c r="U96" s="232">
        <f t="shared" ref="U96" si="129">V96</f>
        <v>926</v>
      </c>
      <c r="V96" s="232">
        <v>926</v>
      </c>
      <c r="W96" s="232">
        <v>0</v>
      </c>
      <c r="X96" s="232">
        <v>0</v>
      </c>
      <c r="Y96" s="229" t="s">
        <v>420</v>
      </c>
      <c r="Z96" s="232">
        <f>AA96</f>
        <v>926</v>
      </c>
      <c r="AA96" s="232">
        <v>926</v>
      </c>
      <c r="AB96" s="232"/>
      <c r="AC96" s="232"/>
      <c r="AD96" s="232">
        <f t="shared" ref="AD96" si="130">AE96</f>
        <v>926</v>
      </c>
      <c r="AE96" s="232">
        <v>926</v>
      </c>
      <c r="AF96" s="232">
        <v>0</v>
      </c>
      <c r="AG96" s="232">
        <v>0</v>
      </c>
      <c r="AH96" s="229" t="s">
        <v>420</v>
      </c>
      <c r="AI96" s="232">
        <f>AJ96</f>
        <v>926</v>
      </c>
      <c r="AJ96" s="232">
        <v>926</v>
      </c>
      <c r="AK96" s="232"/>
      <c r="AL96" s="232"/>
      <c r="AM96" s="232">
        <f t="shared" ref="AM96" si="131">AN96</f>
        <v>926</v>
      </c>
      <c r="AN96" s="232">
        <v>926</v>
      </c>
      <c r="AO96" s="232">
        <v>0</v>
      </c>
      <c r="AP96" s="232">
        <v>0</v>
      </c>
      <c r="AQ96" s="229"/>
    </row>
    <row r="97" spans="1:43" s="235" customFormat="1" ht="117">
      <c r="A97" s="230" t="s">
        <v>15</v>
      </c>
      <c r="B97" s="234" t="s">
        <v>424</v>
      </c>
      <c r="C97" s="229"/>
      <c r="D97" s="229" t="s">
        <v>356</v>
      </c>
      <c r="E97" s="229" t="s">
        <v>242</v>
      </c>
      <c r="F97" s="229" t="s">
        <v>236</v>
      </c>
      <c r="G97" s="229" t="s">
        <v>363</v>
      </c>
      <c r="H97" s="232">
        <v>24780</v>
      </c>
      <c r="I97" s="232">
        <v>17346</v>
      </c>
      <c r="J97" s="232"/>
      <c r="K97" s="232"/>
      <c r="L97" s="232">
        <v>2000</v>
      </c>
      <c r="M97" s="232">
        <v>2000</v>
      </c>
      <c r="N97" s="232"/>
      <c r="O97" s="232"/>
      <c r="P97" s="229" t="s">
        <v>363</v>
      </c>
      <c r="Q97" s="232">
        <v>24780</v>
      </c>
      <c r="R97" s="232">
        <v>17346</v>
      </c>
      <c r="S97" s="232"/>
      <c r="T97" s="232"/>
      <c r="U97" s="232">
        <v>2000</v>
      </c>
      <c r="V97" s="232">
        <v>2000</v>
      </c>
      <c r="W97" s="232"/>
      <c r="X97" s="232"/>
      <c r="Y97" s="229" t="s">
        <v>422</v>
      </c>
      <c r="Z97" s="232">
        <v>4628.7280000000001</v>
      </c>
      <c r="AA97" s="232">
        <v>1710</v>
      </c>
      <c r="AB97" s="232"/>
      <c r="AC97" s="232"/>
      <c r="AD97" s="232">
        <v>1710</v>
      </c>
      <c r="AE97" s="232">
        <v>1710</v>
      </c>
      <c r="AF97" s="232"/>
      <c r="AG97" s="232"/>
      <c r="AH97" s="229" t="s">
        <v>422</v>
      </c>
      <c r="AI97" s="232">
        <v>4628.7280000000001</v>
      </c>
      <c r="AJ97" s="232">
        <v>1710</v>
      </c>
      <c r="AK97" s="232"/>
      <c r="AL97" s="232"/>
      <c r="AM97" s="232">
        <v>1710</v>
      </c>
      <c r="AN97" s="232">
        <v>1710</v>
      </c>
      <c r="AO97" s="232"/>
      <c r="AP97" s="232"/>
      <c r="AQ97" s="257" t="s">
        <v>425</v>
      </c>
    </row>
    <row r="98" spans="1:43" s="235" customFormat="1" ht="32.25" customHeight="1">
      <c r="A98" s="230" t="s">
        <v>15</v>
      </c>
      <c r="B98" s="234" t="s">
        <v>408</v>
      </c>
      <c r="C98" s="229"/>
      <c r="D98" s="229" t="s">
        <v>356</v>
      </c>
      <c r="E98" s="229" t="s">
        <v>242</v>
      </c>
      <c r="F98" s="229"/>
      <c r="G98" s="229"/>
      <c r="H98" s="232"/>
      <c r="I98" s="232"/>
      <c r="J98" s="232"/>
      <c r="K98" s="232"/>
      <c r="L98" s="232"/>
      <c r="M98" s="232"/>
      <c r="N98" s="232"/>
      <c r="O98" s="232"/>
      <c r="P98" s="229"/>
      <c r="Q98" s="232"/>
      <c r="R98" s="232"/>
      <c r="S98" s="232"/>
      <c r="T98" s="232"/>
      <c r="U98" s="232"/>
      <c r="V98" s="232"/>
      <c r="W98" s="232"/>
      <c r="X98" s="232"/>
      <c r="Y98" s="229" t="s">
        <v>340</v>
      </c>
      <c r="Z98" s="232">
        <v>290</v>
      </c>
      <c r="AA98" s="232">
        <v>290</v>
      </c>
      <c r="AB98" s="232"/>
      <c r="AC98" s="232"/>
      <c r="AD98" s="232">
        <v>290</v>
      </c>
      <c r="AE98" s="232">
        <v>290</v>
      </c>
      <c r="AF98" s="232"/>
      <c r="AG98" s="232"/>
      <c r="AH98" s="229" t="s">
        <v>340</v>
      </c>
      <c r="AI98" s="232">
        <v>290</v>
      </c>
      <c r="AJ98" s="232">
        <v>290</v>
      </c>
      <c r="AK98" s="232"/>
      <c r="AL98" s="232"/>
      <c r="AM98" s="232">
        <v>290</v>
      </c>
      <c r="AN98" s="232">
        <v>290</v>
      </c>
      <c r="AO98" s="232"/>
      <c r="AP98" s="232"/>
      <c r="AQ98" s="229"/>
    </row>
    <row r="99" spans="1:43" s="236" customFormat="1" ht="32.25" customHeight="1">
      <c r="A99" s="225" t="s">
        <v>346</v>
      </c>
      <c r="B99" s="225" t="s">
        <v>347</v>
      </c>
      <c r="C99" s="225"/>
      <c r="D99" s="225"/>
      <c r="E99" s="225"/>
      <c r="F99" s="225"/>
      <c r="G99" s="225"/>
      <c r="H99" s="226">
        <f>H100+H101</f>
        <v>0</v>
      </c>
      <c r="I99" s="226">
        <f>I100+I101</f>
        <v>0</v>
      </c>
      <c r="J99" s="226"/>
      <c r="K99" s="226"/>
      <c r="L99" s="226">
        <f>L100+L101</f>
        <v>100</v>
      </c>
      <c r="M99" s="226">
        <f>M100+M101</f>
        <v>100</v>
      </c>
      <c r="N99" s="226">
        <f>N100+N101</f>
        <v>0</v>
      </c>
      <c r="O99" s="226">
        <f>O100+O101</f>
        <v>0</v>
      </c>
      <c r="P99" s="225"/>
      <c r="Q99" s="226">
        <f>Q100+Q101</f>
        <v>0</v>
      </c>
      <c r="R99" s="226">
        <f>R100+R101</f>
        <v>0</v>
      </c>
      <c r="S99" s="226"/>
      <c r="T99" s="226"/>
      <c r="U99" s="226">
        <f>U100+U101</f>
        <v>100</v>
      </c>
      <c r="V99" s="226">
        <f>V100+V101</f>
        <v>100</v>
      </c>
      <c r="W99" s="226">
        <f>W100+W101</f>
        <v>0</v>
      </c>
      <c r="X99" s="226">
        <f>X100+X101</f>
        <v>0</v>
      </c>
      <c r="Y99" s="225"/>
      <c r="Z99" s="226">
        <f>Z100+Z101</f>
        <v>0</v>
      </c>
      <c r="AA99" s="226">
        <f>AA100+AA101</f>
        <v>0</v>
      </c>
      <c r="AB99" s="226">
        <f t="shared" ref="AB99:AD99" si="132">AB100+AB101</f>
        <v>0</v>
      </c>
      <c r="AC99" s="226">
        <f t="shared" si="132"/>
        <v>0</v>
      </c>
      <c r="AD99" s="226">
        <f t="shared" si="132"/>
        <v>632.79999999999995</v>
      </c>
      <c r="AE99" s="226">
        <f>AE100+AE101</f>
        <v>632.79999999999995</v>
      </c>
      <c r="AF99" s="226">
        <f>AF100+AF101</f>
        <v>0</v>
      </c>
      <c r="AG99" s="226">
        <f>AG100+AG101</f>
        <v>0</v>
      </c>
      <c r="AH99" s="225"/>
      <c r="AI99" s="226">
        <f>AI100+AI101</f>
        <v>0</v>
      </c>
      <c r="AJ99" s="226">
        <f>AJ100+AJ101</f>
        <v>0</v>
      </c>
      <c r="AK99" s="226">
        <f t="shared" ref="AK99:AM99" si="133">AK100+AK101</f>
        <v>0</v>
      </c>
      <c r="AL99" s="226">
        <f t="shared" si="133"/>
        <v>0</v>
      </c>
      <c r="AM99" s="226">
        <f t="shared" si="133"/>
        <v>632.79999999999995</v>
      </c>
      <c r="AN99" s="226">
        <f>AN100+AN101</f>
        <v>632.79999999999995</v>
      </c>
      <c r="AO99" s="226">
        <f>AO100+AO101</f>
        <v>0</v>
      </c>
      <c r="AP99" s="226">
        <f>AP100+AP101</f>
        <v>0</v>
      </c>
      <c r="AQ99" s="225"/>
    </row>
    <row r="100" spans="1:43" s="233" customFormat="1" ht="22" customHeight="1">
      <c r="A100" s="225" t="s">
        <v>19</v>
      </c>
      <c r="B100" s="225" t="s">
        <v>45</v>
      </c>
      <c r="C100" s="225"/>
      <c r="D100" s="225"/>
      <c r="E100" s="225"/>
      <c r="F100" s="225"/>
      <c r="G100" s="225"/>
      <c r="H100" s="226"/>
      <c r="I100" s="226"/>
      <c r="J100" s="226"/>
      <c r="K100" s="226"/>
      <c r="L100" s="226">
        <v>0</v>
      </c>
      <c r="M100" s="226">
        <v>0</v>
      </c>
      <c r="N100" s="226">
        <v>0</v>
      </c>
      <c r="O100" s="226">
        <v>0</v>
      </c>
      <c r="P100" s="225"/>
      <c r="Q100" s="226"/>
      <c r="R100" s="226"/>
      <c r="S100" s="226"/>
      <c r="T100" s="226"/>
      <c r="U100" s="226">
        <v>0</v>
      </c>
      <c r="V100" s="226">
        <v>0</v>
      </c>
      <c r="W100" s="226">
        <v>0</v>
      </c>
      <c r="X100" s="226">
        <v>0</v>
      </c>
      <c r="Y100" s="225"/>
      <c r="Z100" s="226"/>
      <c r="AA100" s="226"/>
      <c r="AB100" s="226"/>
      <c r="AC100" s="226"/>
      <c r="AD100" s="226">
        <v>0</v>
      </c>
      <c r="AE100" s="226">
        <v>0</v>
      </c>
      <c r="AF100" s="226">
        <v>0</v>
      </c>
      <c r="AG100" s="226">
        <v>0</v>
      </c>
      <c r="AH100" s="225"/>
      <c r="AI100" s="226"/>
      <c r="AJ100" s="226"/>
      <c r="AK100" s="226"/>
      <c r="AL100" s="226"/>
      <c r="AM100" s="226">
        <v>0</v>
      </c>
      <c r="AN100" s="226">
        <v>0</v>
      </c>
      <c r="AO100" s="226">
        <v>0</v>
      </c>
      <c r="AP100" s="226">
        <v>0</v>
      </c>
      <c r="AQ100" s="225"/>
    </row>
    <row r="101" spans="1:43" s="233" customFormat="1" ht="28" customHeight="1">
      <c r="A101" s="225" t="s">
        <v>20</v>
      </c>
      <c r="B101" s="225" t="s">
        <v>344</v>
      </c>
      <c r="C101" s="225"/>
      <c r="D101" s="225"/>
      <c r="E101" s="225"/>
      <c r="F101" s="225"/>
      <c r="G101" s="225"/>
      <c r="H101" s="226"/>
      <c r="I101" s="226"/>
      <c r="J101" s="226">
        <f t="shared" ref="J101:K101" si="134">J102</f>
        <v>0</v>
      </c>
      <c r="K101" s="226">
        <f t="shared" si="134"/>
        <v>0</v>
      </c>
      <c r="L101" s="226">
        <f>L102</f>
        <v>100</v>
      </c>
      <c r="M101" s="226">
        <f t="shared" ref="M101:O101" si="135">M102</f>
        <v>100</v>
      </c>
      <c r="N101" s="226">
        <f t="shared" si="135"/>
        <v>0</v>
      </c>
      <c r="O101" s="226">
        <f t="shared" si="135"/>
        <v>0</v>
      </c>
      <c r="P101" s="225"/>
      <c r="Q101" s="226"/>
      <c r="R101" s="226"/>
      <c r="S101" s="226">
        <f t="shared" ref="S101:T101" si="136">S102</f>
        <v>0</v>
      </c>
      <c r="T101" s="226">
        <f t="shared" si="136"/>
        <v>0</v>
      </c>
      <c r="U101" s="226">
        <f>U102</f>
        <v>100</v>
      </c>
      <c r="V101" s="226">
        <f t="shared" ref="V101:X101" si="137">V102</f>
        <v>100</v>
      </c>
      <c r="W101" s="226">
        <f t="shared" si="137"/>
        <v>0</v>
      </c>
      <c r="X101" s="226">
        <f t="shared" si="137"/>
        <v>0</v>
      </c>
      <c r="Y101" s="225"/>
      <c r="Z101" s="226"/>
      <c r="AA101" s="226"/>
      <c r="AB101" s="226">
        <f t="shared" ref="AB101:AD101" si="138">AB102</f>
        <v>0</v>
      </c>
      <c r="AC101" s="226">
        <f t="shared" si="138"/>
        <v>0</v>
      </c>
      <c r="AD101" s="226">
        <f t="shared" si="138"/>
        <v>632.79999999999995</v>
      </c>
      <c r="AE101" s="226">
        <f t="shared" ref="AE101:AG101" si="139">AE102</f>
        <v>632.79999999999995</v>
      </c>
      <c r="AF101" s="226">
        <f t="shared" si="139"/>
        <v>0</v>
      </c>
      <c r="AG101" s="226">
        <f t="shared" si="139"/>
        <v>0</v>
      </c>
      <c r="AH101" s="225"/>
      <c r="AI101" s="226"/>
      <c r="AJ101" s="226"/>
      <c r="AK101" s="226">
        <f t="shared" ref="AK101:AP101" si="140">AK102</f>
        <v>0</v>
      </c>
      <c r="AL101" s="226">
        <f t="shared" si="140"/>
        <v>0</v>
      </c>
      <c r="AM101" s="226">
        <f t="shared" si="140"/>
        <v>632.79999999999995</v>
      </c>
      <c r="AN101" s="226">
        <f t="shared" si="140"/>
        <v>632.79999999999995</v>
      </c>
      <c r="AO101" s="226">
        <f t="shared" si="140"/>
        <v>0</v>
      </c>
      <c r="AP101" s="226">
        <f t="shared" si="140"/>
        <v>0</v>
      </c>
      <c r="AQ101" s="225"/>
    </row>
    <row r="102" spans="1:43" s="233" customFormat="1" ht="33.75" customHeight="1">
      <c r="A102" s="237">
        <v>1</v>
      </c>
      <c r="B102" s="238" t="s">
        <v>286</v>
      </c>
      <c r="C102" s="225"/>
      <c r="D102" s="225"/>
      <c r="E102" s="225"/>
      <c r="F102" s="225"/>
      <c r="G102" s="225"/>
      <c r="H102" s="226"/>
      <c r="I102" s="226"/>
      <c r="J102" s="226">
        <f>SUM(J103:J103)</f>
        <v>0</v>
      </c>
      <c r="K102" s="226">
        <f>SUM(K103:K103)</f>
        <v>0</v>
      </c>
      <c r="L102" s="226">
        <f>SUM(L103:L103)</f>
        <v>100</v>
      </c>
      <c r="M102" s="226">
        <f>SUM(M103:M103)</f>
        <v>100</v>
      </c>
      <c r="N102" s="226">
        <f t="shared" ref="N102:O102" si="141">SUM(N103:N103)</f>
        <v>0</v>
      </c>
      <c r="O102" s="226">
        <f t="shared" si="141"/>
        <v>0</v>
      </c>
      <c r="P102" s="225"/>
      <c r="Q102" s="226"/>
      <c r="R102" s="226"/>
      <c r="S102" s="226">
        <f>SUM(S103:S103)</f>
        <v>0</v>
      </c>
      <c r="T102" s="226">
        <f>SUM(T103:T103)</f>
        <v>0</v>
      </c>
      <c r="U102" s="226">
        <f>SUM(U103:U103)</f>
        <v>100</v>
      </c>
      <c r="V102" s="226">
        <f>SUM(V103:V103)</f>
        <v>100</v>
      </c>
      <c r="W102" s="226">
        <f t="shared" ref="W102:X102" si="142">SUM(W103:W103)</f>
        <v>0</v>
      </c>
      <c r="X102" s="226">
        <f t="shared" si="142"/>
        <v>0</v>
      </c>
      <c r="Y102" s="225"/>
      <c r="Z102" s="226"/>
      <c r="AA102" s="226"/>
      <c r="AB102" s="226">
        <f>SUM(AB103:AB104)</f>
        <v>0</v>
      </c>
      <c r="AC102" s="226">
        <f>SUM(AC103:AC104)</f>
        <v>0</v>
      </c>
      <c r="AD102" s="226">
        <f>SUM(AD103:AD104)</f>
        <v>632.79999999999995</v>
      </c>
      <c r="AE102" s="226">
        <f>SUM(AE103:AE104)</f>
        <v>632.79999999999995</v>
      </c>
      <c r="AF102" s="226">
        <f t="shared" ref="AF102:AG102" si="143">SUM(AF103:AF103)</f>
        <v>0</v>
      </c>
      <c r="AG102" s="226">
        <f t="shared" si="143"/>
        <v>0</v>
      </c>
      <c r="AH102" s="225"/>
      <c r="AI102" s="226"/>
      <c r="AJ102" s="226"/>
      <c r="AK102" s="226">
        <f>SUM(AK103:AK104)</f>
        <v>0</v>
      </c>
      <c r="AL102" s="226">
        <f>SUM(AL103:AL104)</f>
        <v>0</v>
      </c>
      <c r="AM102" s="226">
        <f>SUM(AM103:AM104)</f>
        <v>632.79999999999995</v>
      </c>
      <c r="AN102" s="226">
        <f>SUM(AN103:AN104)</f>
        <v>632.79999999999995</v>
      </c>
      <c r="AO102" s="226">
        <f t="shared" ref="AO102:AP102" si="144">SUM(AO103:AO103)</f>
        <v>0</v>
      </c>
      <c r="AP102" s="226">
        <f t="shared" si="144"/>
        <v>0</v>
      </c>
      <c r="AQ102" s="225"/>
    </row>
    <row r="103" spans="1:43" s="235" customFormat="1" ht="39">
      <c r="A103" s="227" t="s">
        <v>15</v>
      </c>
      <c r="B103" s="234" t="s">
        <v>355</v>
      </c>
      <c r="C103" s="229"/>
      <c r="D103" s="229" t="s">
        <v>348</v>
      </c>
      <c r="E103" s="229" t="s">
        <v>349</v>
      </c>
      <c r="F103" s="229" t="s">
        <v>236</v>
      </c>
      <c r="G103" s="229" t="s">
        <v>340</v>
      </c>
      <c r="H103" s="232">
        <v>300</v>
      </c>
      <c r="I103" s="232">
        <v>100</v>
      </c>
      <c r="J103" s="232"/>
      <c r="K103" s="232"/>
      <c r="L103" s="232">
        <v>100</v>
      </c>
      <c r="M103" s="232">
        <v>100</v>
      </c>
      <c r="N103" s="232">
        <v>0</v>
      </c>
      <c r="O103" s="232">
        <v>0</v>
      </c>
      <c r="P103" s="229" t="s">
        <v>340</v>
      </c>
      <c r="Q103" s="232">
        <v>300</v>
      </c>
      <c r="R103" s="232">
        <v>100</v>
      </c>
      <c r="S103" s="232"/>
      <c r="T103" s="232"/>
      <c r="U103" s="232">
        <v>100</v>
      </c>
      <c r="V103" s="232">
        <v>100</v>
      </c>
      <c r="W103" s="232">
        <v>0</v>
      </c>
      <c r="X103" s="232">
        <v>0</v>
      </c>
      <c r="Y103" s="229" t="s">
        <v>421</v>
      </c>
      <c r="Z103" s="232">
        <v>367.03235100000001</v>
      </c>
      <c r="AA103" s="232">
        <v>100</v>
      </c>
      <c r="AB103" s="232"/>
      <c r="AC103" s="232"/>
      <c r="AD103" s="232">
        <v>100</v>
      </c>
      <c r="AE103" s="232">
        <v>100</v>
      </c>
      <c r="AF103" s="232">
        <v>0</v>
      </c>
      <c r="AG103" s="232">
        <v>0</v>
      </c>
      <c r="AH103" s="229" t="s">
        <v>421</v>
      </c>
      <c r="AI103" s="232">
        <v>367.03235100000001</v>
      </c>
      <c r="AJ103" s="232">
        <v>100</v>
      </c>
      <c r="AK103" s="232"/>
      <c r="AL103" s="232"/>
      <c r="AM103" s="232">
        <v>100</v>
      </c>
      <c r="AN103" s="232">
        <v>100</v>
      </c>
      <c r="AO103" s="232">
        <v>0</v>
      </c>
      <c r="AP103" s="232">
        <v>0</v>
      </c>
      <c r="AQ103" s="229"/>
    </row>
    <row r="104" spans="1:43" s="233" customFormat="1" ht="52">
      <c r="A104" s="230" t="s">
        <v>15</v>
      </c>
      <c r="B104" s="231" t="s">
        <v>368</v>
      </c>
      <c r="C104" s="227"/>
      <c r="D104" s="227" t="s">
        <v>335</v>
      </c>
      <c r="E104" s="227" t="s">
        <v>349</v>
      </c>
      <c r="F104" s="227" t="s">
        <v>288</v>
      </c>
      <c r="G104" s="227"/>
      <c r="H104" s="232"/>
      <c r="I104" s="232"/>
      <c r="J104" s="232"/>
      <c r="K104" s="232"/>
      <c r="L104" s="232"/>
      <c r="M104" s="232"/>
      <c r="N104" s="232"/>
      <c r="O104" s="232"/>
      <c r="P104" s="227"/>
      <c r="Q104" s="232"/>
      <c r="R104" s="232"/>
      <c r="S104" s="232"/>
      <c r="T104" s="232"/>
      <c r="U104" s="232"/>
      <c r="V104" s="232"/>
      <c r="W104" s="232"/>
      <c r="X104" s="232"/>
      <c r="Y104" s="227" t="s">
        <v>340</v>
      </c>
      <c r="Z104" s="232">
        <v>11163</v>
      </c>
      <c r="AA104" s="232">
        <v>11163</v>
      </c>
      <c r="AB104" s="232"/>
      <c r="AC104" s="232"/>
      <c r="AD104" s="232">
        <v>532.79999999999995</v>
      </c>
      <c r="AE104" s="232">
        <v>532.79999999999995</v>
      </c>
      <c r="AF104" s="232"/>
      <c r="AG104" s="232"/>
      <c r="AH104" s="227" t="s">
        <v>431</v>
      </c>
      <c r="AI104" s="232">
        <v>11163</v>
      </c>
      <c r="AJ104" s="232">
        <v>11163</v>
      </c>
      <c r="AK104" s="232"/>
      <c r="AL104" s="232"/>
      <c r="AM104" s="232">
        <v>532.79999999999995</v>
      </c>
      <c r="AN104" s="232">
        <v>532.79999999999995</v>
      </c>
      <c r="AO104" s="232"/>
      <c r="AP104" s="232"/>
      <c r="AQ104" s="228"/>
    </row>
    <row r="105" spans="1:43" s="236" customFormat="1" ht="32.25" customHeight="1">
      <c r="A105" s="225" t="s">
        <v>410</v>
      </c>
      <c r="B105" s="225" t="s">
        <v>409</v>
      </c>
      <c r="C105" s="225"/>
      <c r="D105" s="225"/>
      <c r="E105" s="225"/>
      <c r="F105" s="225"/>
      <c r="G105" s="225"/>
      <c r="H105" s="226">
        <f>H106+H107</f>
        <v>0</v>
      </c>
      <c r="I105" s="226">
        <f>I106+I107</f>
        <v>0</v>
      </c>
      <c r="J105" s="226"/>
      <c r="K105" s="226"/>
      <c r="L105" s="226" t="e">
        <f>L106+L107</f>
        <v>#REF!</v>
      </c>
      <c r="M105" s="226" t="e">
        <f>M106+M107</f>
        <v>#REF!</v>
      </c>
      <c r="N105" s="226" t="e">
        <f>N106+N107</f>
        <v>#REF!</v>
      </c>
      <c r="O105" s="226" t="e">
        <f>O106+O107</f>
        <v>#REF!</v>
      </c>
      <c r="P105" s="225"/>
      <c r="Q105" s="226">
        <f>Q106+Q107</f>
        <v>0</v>
      </c>
      <c r="R105" s="226">
        <f>R106+R107</f>
        <v>0</v>
      </c>
      <c r="S105" s="226"/>
      <c r="T105" s="226"/>
      <c r="U105" s="226">
        <f>U106+U107</f>
        <v>0</v>
      </c>
      <c r="V105" s="226">
        <f>V106+V107</f>
        <v>0</v>
      </c>
      <c r="W105" s="226">
        <f>W106+W107</f>
        <v>0</v>
      </c>
      <c r="X105" s="226">
        <f>X106+X107</f>
        <v>0</v>
      </c>
      <c r="Y105" s="225"/>
      <c r="Z105" s="226">
        <f t="shared" ref="Z105:AG105" si="145">Z106+Z107</f>
        <v>0</v>
      </c>
      <c r="AA105" s="226">
        <f t="shared" si="145"/>
        <v>0</v>
      </c>
      <c r="AB105" s="226">
        <f t="shared" si="145"/>
        <v>0</v>
      </c>
      <c r="AC105" s="226">
        <f t="shared" si="145"/>
        <v>0</v>
      </c>
      <c r="AD105" s="226">
        <f t="shared" si="145"/>
        <v>150</v>
      </c>
      <c r="AE105" s="226">
        <f t="shared" si="145"/>
        <v>150</v>
      </c>
      <c r="AF105" s="226">
        <f t="shared" si="145"/>
        <v>0</v>
      </c>
      <c r="AG105" s="226">
        <f t="shared" si="145"/>
        <v>0</v>
      </c>
      <c r="AH105" s="225"/>
      <c r="AI105" s="226">
        <f t="shared" ref="AI105:AP105" si="146">AI106+AI107</f>
        <v>0</v>
      </c>
      <c r="AJ105" s="226">
        <f t="shared" si="146"/>
        <v>0</v>
      </c>
      <c r="AK105" s="226">
        <f t="shared" si="146"/>
        <v>0</v>
      </c>
      <c r="AL105" s="226">
        <f t="shared" si="146"/>
        <v>0</v>
      </c>
      <c r="AM105" s="226">
        <f t="shared" si="146"/>
        <v>150</v>
      </c>
      <c r="AN105" s="226">
        <f t="shared" si="146"/>
        <v>150</v>
      </c>
      <c r="AO105" s="226">
        <f t="shared" si="146"/>
        <v>0</v>
      </c>
      <c r="AP105" s="226">
        <f t="shared" si="146"/>
        <v>0</v>
      </c>
      <c r="AQ105" s="225"/>
    </row>
    <row r="106" spans="1:43" s="233" customFormat="1" ht="22" customHeight="1">
      <c r="A106" s="225" t="s">
        <v>19</v>
      </c>
      <c r="B106" s="225" t="s">
        <v>45</v>
      </c>
      <c r="C106" s="225"/>
      <c r="D106" s="225"/>
      <c r="E106" s="225"/>
      <c r="F106" s="225"/>
      <c r="G106" s="225"/>
      <c r="H106" s="226"/>
      <c r="I106" s="226"/>
      <c r="J106" s="226"/>
      <c r="K106" s="226"/>
      <c r="L106" s="226">
        <v>0</v>
      </c>
      <c r="M106" s="226">
        <v>0</v>
      </c>
      <c r="N106" s="226">
        <v>0</v>
      </c>
      <c r="O106" s="226">
        <v>0</v>
      </c>
      <c r="P106" s="225"/>
      <c r="Q106" s="226"/>
      <c r="R106" s="226"/>
      <c r="S106" s="226"/>
      <c r="T106" s="226"/>
      <c r="U106" s="226">
        <v>0</v>
      </c>
      <c r="V106" s="226">
        <v>0</v>
      </c>
      <c r="W106" s="226">
        <v>0</v>
      </c>
      <c r="X106" s="226">
        <v>0</v>
      </c>
      <c r="Y106" s="225"/>
      <c r="Z106" s="226"/>
      <c r="AA106" s="226"/>
      <c r="AB106" s="226">
        <v>0</v>
      </c>
      <c r="AC106" s="226">
        <v>0</v>
      </c>
      <c r="AD106" s="226">
        <v>0</v>
      </c>
      <c r="AE106" s="226">
        <v>0</v>
      </c>
      <c r="AF106" s="226">
        <v>0</v>
      </c>
      <c r="AG106" s="226">
        <v>0</v>
      </c>
      <c r="AH106" s="225"/>
      <c r="AI106" s="226"/>
      <c r="AJ106" s="226"/>
      <c r="AK106" s="226">
        <v>0</v>
      </c>
      <c r="AL106" s="226">
        <v>0</v>
      </c>
      <c r="AM106" s="226">
        <v>0</v>
      </c>
      <c r="AN106" s="226">
        <v>0</v>
      </c>
      <c r="AO106" s="226">
        <v>0</v>
      </c>
      <c r="AP106" s="226">
        <v>0</v>
      </c>
      <c r="AQ106" s="225"/>
    </row>
    <row r="107" spans="1:43" s="233" customFormat="1" ht="28" customHeight="1">
      <c r="A107" s="225" t="s">
        <v>20</v>
      </c>
      <c r="B107" s="225" t="s">
        <v>344</v>
      </c>
      <c r="C107" s="225"/>
      <c r="D107" s="225"/>
      <c r="E107" s="225"/>
      <c r="F107" s="225"/>
      <c r="G107" s="225"/>
      <c r="H107" s="226"/>
      <c r="I107" s="226"/>
      <c r="J107" s="226" t="e">
        <f>#REF!</f>
        <v>#REF!</v>
      </c>
      <c r="K107" s="226" t="e">
        <f>#REF!</f>
        <v>#REF!</v>
      </c>
      <c r="L107" s="226" t="e">
        <f>#REF!</f>
        <v>#REF!</v>
      </c>
      <c r="M107" s="226" t="e">
        <f>#REF!</f>
        <v>#REF!</v>
      </c>
      <c r="N107" s="226" t="e">
        <f>#REF!</f>
        <v>#REF!</v>
      </c>
      <c r="O107" s="226" t="e">
        <f>#REF!</f>
        <v>#REF!</v>
      </c>
      <c r="P107" s="225"/>
      <c r="Q107" s="226"/>
      <c r="R107" s="226"/>
      <c r="S107" s="226">
        <v>0</v>
      </c>
      <c r="T107" s="226">
        <v>0</v>
      </c>
      <c r="U107" s="226">
        <v>0</v>
      </c>
      <c r="V107" s="226">
        <v>0</v>
      </c>
      <c r="W107" s="226">
        <v>0</v>
      </c>
      <c r="X107" s="226">
        <v>0</v>
      </c>
      <c r="Y107" s="225"/>
      <c r="Z107" s="226"/>
      <c r="AA107" s="226"/>
      <c r="AB107" s="226">
        <v>0</v>
      </c>
      <c r="AC107" s="226">
        <v>0</v>
      </c>
      <c r="AD107" s="226">
        <f>AD108</f>
        <v>150</v>
      </c>
      <c r="AE107" s="226">
        <f>AE108</f>
        <v>150</v>
      </c>
      <c r="AF107" s="226">
        <v>0</v>
      </c>
      <c r="AG107" s="226">
        <v>0</v>
      </c>
      <c r="AH107" s="225"/>
      <c r="AI107" s="226"/>
      <c r="AJ107" s="226"/>
      <c r="AK107" s="226">
        <v>0</v>
      </c>
      <c r="AL107" s="226">
        <v>0</v>
      </c>
      <c r="AM107" s="226">
        <f>AM108</f>
        <v>150</v>
      </c>
      <c r="AN107" s="226">
        <f>AN108</f>
        <v>150</v>
      </c>
      <c r="AO107" s="226">
        <v>0</v>
      </c>
      <c r="AP107" s="226">
        <v>0</v>
      </c>
      <c r="AQ107" s="225"/>
    </row>
    <row r="108" spans="1:43" s="233" customFormat="1" ht="56.5" customHeight="1">
      <c r="A108" s="230" t="s">
        <v>15</v>
      </c>
      <c r="B108" s="231" t="s">
        <v>368</v>
      </c>
      <c r="C108" s="227"/>
      <c r="D108" s="227" t="s">
        <v>335</v>
      </c>
      <c r="E108" s="227" t="s">
        <v>349</v>
      </c>
      <c r="F108" s="227" t="s">
        <v>288</v>
      </c>
      <c r="G108" s="227"/>
      <c r="H108" s="232"/>
      <c r="I108" s="232"/>
      <c r="J108" s="232"/>
      <c r="K108" s="232"/>
      <c r="L108" s="232"/>
      <c r="M108" s="232"/>
      <c r="N108" s="232"/>
      <c r="O108" s="232"/>
      <c r="P108" s="227"/>
      <c r="Q108" s="232"/>
      <c r="R108" s="232"/>
      <c r="S108" s="232"/>
      <c r="T108" s="232"/>
      <c r="U108" s="232"/>
      <c r="V108" s="232"/>
      <c r="W108" s="232"/>
      <c r="X108" s="232"/>
      <c r="Y108" s="227" t="s">
        <v>340</v>
      </c>
      <c r="Z108" s="232">
        <v>11163</v>
      </c>
      <c r="AA108" s="232">
        <v>11163</v>
      </c>
      <c r="AB108" s="232"/>
      <c r="AC108" s="232"/>
      <c r="AD108" s="232">
        <v>150</v>
      </c>
      <c r="AE108" s="232">
        <v>150</v>
      </c>
      <c r="AF108" s="232"/>
      <c r="AG108" s="232"/>
      <c r="AH108" s="227" t="s">
        <v>431</v>
      </c>
      <c r="AI108" s="232">
        <v>11163</v>
      </c>
      <c r="AJ108" s="232">
        <v>11163</v>
      </c>
      <c r="AK108" s="232"/>
      <c r="AL108" s="232"/>
      <c r="AM108" s="232">
        <v>150</v>
      </c>
      <c r="AN108" s="232">
        <v>150</v>
      </c>
      <c r="AO108" s="232"/>
      <c r="AP108" s="232"/>
      <c r="AQ108" s="228"/>
    </row>
    <row r="109" spans="1:43">
      <c r="J109" s="197"/>
      <c r="S109" s="213"/>
      <c r="AB109" s="197"/>
      <c r="AK109" s="243"/>
    </row>
    <row r="117" spans="38:38">
      <c r="AL117" s="244">
        <f>AN108+AN104</f>
        <v>682.8</v>
      </c>
    </row>
  </sheetData>
  <mergeCells count="72">
    <mergeCell ref="AH6:AP6"/>
    <mergeCell ref="AH7:AJ7"/>
    <mergeCell ref="AK7:AL7"/>
    <mergeCell ref="AM7:AP7"/>
    <mergeCell ref="AH8:AH11"/>
    <mergeCell ref="AI8:AJ8"/>
    <mergeCell ref="AK8:AK11"/>
    <mergeCell ref="AL8:AL11"/>
    <mergeCell ref="AM8:AP8"/>
    <mergeCell ref="AI9:AI11"/>
    <mergeCell ref="AJ9:AJ11"/>
    <mergeCell ref="AM9:AM11"/>
    <mergeCell ref="AN9:AP9"/>
    <mergeCell ref="AN10:AN11"/>
    <mergeCell ref="AO10:AP10"/>
    <mergeCell ref="L7:O7"/>
    <mergeCell ref="J8:J11"/>
    <mergeCell ref="K8:K11"/>
    <mergeCell ref="L8:O8"/>
    <mergeCell ref="H9:H11"/>
    <mergeCell ref="L9:L11"/>
    <mergeCell ref="M9:O9"/>
    <mergeCell ref="M10:M11"/>
    <mergeCell ref="N10:O10"/>
    <mergeCell ref="H8:I8"/>
    <mergeCell ref="I9:I11"/>
    <mergeCell ref="AQ6:AQ11"/>
    <mergeCell ref="A1:AQ1"/>
    <mergeCell ref="A3:AQ3"/>
    <mergeCell ref="A5:AQ5"/>
    <mergeCell ref="A2:AQ2"/>
    <mergeCell ref="A6:A11"/>
    <mergeCell ref="A4:AQ4"/>
    <mergeCell ref="B6:B11"/>
    <mergeCell ref="C6:C11"/>
    <mergeCell ref="E6:E11"/>
    <mergeCell ref="F6:F11"/>
    <mergeCell ref="D6:D11"/>
    <mergeCell ref="G8:G11"/>
    <mergeCell ref="G6:O6"/>
    <mergeCell ref="G7:I7"/>
    <mergeCell ref="J7:K7"/>
    <mergeCell ref="P6:X6"/>
    <mergeCell ref="P7:R7"/>
    <mergeCell ref="S7:T7"/>
    <mergeCell ref="U7:X7"/>
    <mergeCell ref="P8:P11"/>
    <mergeCell ref="Q8:R8"/>
    <mergeCell ref="S8:S11"/>
    <mergeCell ref="T8:T11"/>
    <mergeCell ref="U8:X8"/>
    <mergeCell ref="Q9:Q11"/>
    <mergeCell ref="R9:R11"/>
    <mergeCell ref="U9:U11"/>
    <mergeCell ref="V9:X9"/>
    <mergeCell ref="V10:V11"/>
    <mergeCell ref="W10:X10"/>
    <mergeCell ref="Y6:AG6"/>
    <mergeCell ref="Y7:AA7"/>
    <mergeCell ref="AB7:AC7"/>
    <mergeCell ref="AD7:AG7"/>
    <mergeCell ref="Y8:Y11"/>
    <mergeCell ref="Z8:AA8"/>
    <mergeCell ref="AB8:AB11"/>
    <mergeCell ref="AC8:AC11"/>
    <mergeCell ref="AD8:AG8"/>
    <mergeCell ref="Z9:Z11"/>
    <mergeCell ref="AA9:AA11"/>
    <mergeCell ref="AD9:AD11"/>
    <mergeCell ref="AE9:AG9"/>
    <mergeCell ref="AE10:AE11"/>
    <mergeCell ref="AF10:AG10"/>
  </mergeCells>
  <pageMargins left="0.59055118110236227" right="0.39370078740157483" top="0.78740157480314965" bottom="0.51181102362204722" header="0.31496062992125984" footer="0.31496062992125984"/>
  <pageSetup paperSize="9" scale="61" fitToHeight="0" orientation="landscape" r:id="rId1"/>
  <headerFooter>
    <oddFooter>&amp;R&amp;P/&amp;N</oddFooter>
  </headerFooter>
  <rowBreaks count="1" manualBreakCount="1">
    <brk id="78"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'Bieu 01 TH'!Print_Area</vt:lpstr>
      <vt:lpstr>'Bieu 02a NSDP (N)'!Print_Area</vt:lpstr>
      <vt:lpstr>'Bieu 02b NSDP (H)'!Print_Area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PC</cp:lastModifiedBy>
  <cp:lastPrinted>2021-07-26T04:02:06Z</cp:lastPrinted>
  <dcterms:created xsi:type="dcterms:W3CDTF">2019-08-29T06:44:41Z</dcterms:created>
  <dcterms:modified xsi:type="dcterms:W3CDTF">2021-07-26T06:32:11Z</dcterms:modified>
</cp:coreProperties>
</file>